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K:\Github\CM_Methane_Database\data\World\raw\家畜\粪便\"/>
    </mc:Choice>
  </mc:AlternateContent>
  <xr:revisionPtr revIDLastSave="0" documentId="13_ncr:1_{E18E3B45-4A02-45BE-A691-C41DCBB4CBC7}" xr6:coauthVersionLast="47" xr6:coauthVersionMax="47" xr10:uidLastSave="{00000000-0000-0000-0000-000000000000}"/>
  <bookViews>
    <workbookView xWindow="1950" yWindow="1950" windowWidth="15195" windowHeight="16410" activeTab="3" xr2:uid="{00000000-000D-0000-FFFF-FFFF00000000}"/>
  </bookViews>
  <sheets>
    <sheet name="Sheet1" sheetId="32" r:id="rId1"/>
    <sheet name="USA" sheetId="33" r:id="rId2"/>
    <sheet name="Iran" sheetId="29" r:id="rId3"/>
    <sheet name="Russia" sheetId="34" r:id="rId4"/>
    <sheet name="India" sheetId="15" r:id="rId5"/>
    <sheet name="Indonesia" sheetId="30" r:id="rId6"/>
    <sheet name="Brazil" sheetId="28" r:id="rId7"/>
    <sheet name="Austria" sheetId="1" r:id="rId8"/>
    <sheet name="Belgium" sheetId="2" r:id="rId9"/>
    <sheet name="Bulgaria" sheetId="3" r:id="rId10"/>
    <sheet name="Cyprus" sheetId="4" r:id="rId11"/>
    <sheet name="Czech" sheetId="5" r:id="rId12"/>
    <sheet name="Germany" sheetId="6" r:id="rId13"/>
    <sheet name="Denmark" sheetId="7" r:id="rId14"/>
    <sheet name="Spain" sheetId="8" r:id="rId15"/>
    <sheet name="Estonia" sheetId="9" r:id="rId16"/>
    <sheet name="Finland" sheetId="11" r:id="rId17"/>
    <sheet name="France" sheetId="10" r:id="rId18"/>
    <sheet name="Greece" sheetId="12" r:id="rId19"/>
    <sheet name="Croatia" sheetId="13" r:id="rId20"/>
    <sheet name="Hungary" sheetId="14" r:id="rId21"/>
    <sheet name="Ireland" sheetId="16" r:id="rId22"/>
    <sheet name="Italy" sheetId="17" r:id="rId23"/>
    <sheet name="Lithuania" sheetId="18" r:id="rId24"/>
    <sheet name="Luxembourg" sheetId="19" r:id="rId25"/>
    <sheet name="Latvia" sheetId="31" r:id="rId26"/>
    <sheet name="Malta" sheetId="20" r:id="rId27"/>
    <sheet name="Netherlands" sheetId="21" r:id="rId28"/>
    <sheet name="Poland" sheetId="22" r:id="rId29"/>
    <sheet name="Portugal" sheetId="23" r:id="rId30"/>
    <sheet name="Romania" sheetId="24" r:id="rId31"/>
    <sheet name="Slovakia" sheetId="25" r:id="rId32"/>
    <sheet name="Slovenia" sheetId="26" r:id="rId33"/>
    <sheet name="Sweden" sheetId="27" r:id="rId3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6" i="34" l="1"/>
  <c r="K28" i="34" s="1"/>
  <c r="L28" i="34" s="1"/>
  <c r="H26" i="34"/>
  <c r="I26" i="34" s="1"/>
  <c r="J26" i="34" s="1"/>
  <c r="T26" i="34"/>
  <c r="AA26" i="34"/>
  <c r="AP26" i="34"/>
  <c r="AR26" i="34"/>
  <c r="AS26" i="34"/>
  <c r="AT26" i="34"/>
  <c r="B27" i="34"/>
  <c r="E27" i="34"/>
  <c r="T27" i="34"/>
  <c r="AA27" i="34"/>
  <c r="AP27" i="34"/>
  <c r="AT27" i="34"/>
  <c r="B28" i="34"/>
  <c r="AS29" i="34" s="1"/>
  <c r="E28" i="34"/>
  <c r="H27" i="34" s="1"/>
  <c r="I27" i="34" s="1"/>
  <c r="J27" i="34" s="1"/>
  <c r="H28" i="34"/>
  <c r="I28" i="34"/>
  <c r="J28" i="34" s="1"/>
  <c r="T28" i="34"/>
  <c r="AA28" i="34"/>
  <c r="AP28" i="34"/>
  <c r="AS28" i="34"/>
  <c r="AT28" i="34"/>
  <c r="E29" i="34"/>
  <c r="T29" i="34"/>
  <c r="AA29" i="34"/>
  <c r="AP29" i="34"/>
  <c r="AT29" i="34"/>
  <c r="E30" i="34"/>
  <c r="H29" i="34" s="1"/>
  <c r="I29" i="34" s="1"/>
  <c r="J29" i="34" s="1"/>
  <c r="H30" i="34"/>
  <c r="I30" i="34" s="1"/>
  <c r="J30" i="34" s="1"/>
  <c r="T30" i="34"/>
  <c r="AA30" i="34"/>
  <c r="AP30" i="34"/>
  <c r="AR30" i="34"/>
  <c r="AT30" i="34"/>
  <c r="E31" i="34"/>
  <c r="H31" i="34"/>
  <c r="I31" i="34" s="1"/>
  <c r="J31" i="34" s="1"/>
  <c r="T31" i="34"/>
  <c r="AA31" i="34"/>
  <c r="AP31" i="34"/>
  <c r="AS31" i="34"/>
  <c r="AT31" i="34"/>
  <c r="E32" i="34"/>
  <c r="H32" i="34"/>
  <c r="I32" i="34"/>
  <c r="J32" i="34" s="1"/>
  <c r="T32" i="34"/>
  <c r="AA32" i="34"/>
  <c r="AP32" i="34"/>
  <c r="AS32" i="34"/>
  <c r="AT32" i="34"/>
  <c r="E33" i="34"/>
  <c r="K33" i="34"/>
  <c r="L33" i="34" s="1"/>
  <c r="T33" i="34"/>
  <c r="AA33" i="34"/>
  <c r="AP33" i="34"/>
  <c r="AS33" i="34"/>
  <c r="AT33" i="34"/>
  <c r="E34" i="34"/>
  <c r="H33" i="34" s="1"/>
  <c r="I33" i="34" s="1"/>
  <c r="J33" i="34" s="1"/>
  <c r="T34" i="34"/>
  <c r="AA34" i="34"/>
  <c r="AP34" i="34"/>
  <c r="AR34" i="34"/>
  <c r="AT34" i="34"/>
  <c r="E35" i="34"/>
  <c r="H34" i="34" s="1"/>
  <c r="I34" i="34" s="1"/>
  <c r="J34" i="34" s="1"/>
  <c r="H35" i="34"/>
  <c r="I35" i="34" s="1"/>
  <c r="J35" i="34" s="1"/>
  <c r="T35" i="34"/>
  <c r="AA35" i="34"/>
  <c r="AP35" i="34"/>
  <c r="AS35" i="34"/>
  <c r="AT35" i="34"/>
  <c r="E36" i="34"/>
  <c r="H36" i="34"/>
  <c r="I36" i="34"/>
  <c r="J36" i="34" s="1"/>
  <c r="T36" i="34"/>
  <c r="AA36" i="34"/>
  <c r="AP36" i="34"/>
  <c r="AR36" i="34"/>
  <c r="AS36" i="34"/>
  <c r="AT36" i="34"/>
  <c r="E37" i="34"/>
  <c r="H37" i="34"/>
  <c r="I37" i="34" s="1"/>
  <c r="J37" i="34" s="1"/>
  <c r="T37" i="34"/>
  <c r="AA37" i="34"/>
  <c r="AP37" i="34"/>
  <c r="AR37" i="34"/>
  <c r="AS37" i="34"/>
  <c r="AT37" i="34"/>
  <c r="E38" i="34"/>
  <c r="B42" i="34"/>
  <c r="D42" i="34"/>
  <c r="E43" i="34" s="1"/>
  <c r="H42" i="34" s="1"/>
  <c r="I42" i="34" s="1"/>
  <c r="J42" i="34" s="1"/>
  <c r="K42" i="34"/>
  <c r="L42" i="34"/>
  <c r="R42" i="34" s="1"/>
  <c r="O42" i="34"/>
  <c r="P42" i="34" s="1"/>
  <c r="Q42" i="34" s="1"/>
  <c r="S42" i="34" s="1"/>
  <c r="AA42" i="34"/>
  <c r="AG42" i="34"/>
  <c r="AP42" i="34"/>
  <c r="AR42" i="34"/>
  <c r="AT42" i="34"/>
  <c r="B43" i="34"/>
  <c r="D43" i="34"/>
  <c r="E44" i="34" s="1"/>
  <c r="H43" i="34" s="1"/>
  <c r="I43" i="34" s="1"/>
  <c r="J43" i="34" s="1"/>
  <c r="K43" i="34"/>
  <c r="AA43" i="34"/>
  <c r="AG43" i="34"/>
  <c r="AP43" i="34"/>
  <c r="AR43" i="34"/>
  <c r="AS43" i="34"/>
  <c r="AT43" i="34"/>
  <c r="B44" i="34"/>
  <c r="AS53" i="34" s="1"/>
  <c r="D44" i="34"/>
  <c r="K44" i="34"/>
  <c r="L44" i="34" s="1"/>
  <c r="AA44" i="34"/>
  <c r="AG44" i="34"/>
  <c r="AP44" i="34"/>
  <c r="AR44" i="34"/>
  <c r="AT44" i="34"/>
  <c r="D45" i="34"/>
  <c r="E45" i="34"/>
  <c r="H44" i="34" s="1"/>
  <c r="I44" i="34" s="1"/>
  <c r="J44" i="34" s="1"/>
  <c r="H45" i="34"/>
  <c r="I45" i="34" s="1"/>
  <c r="J45" i="34" s="1"/>
  <c r="K45" i="34"/>
  <c r="AA45" i="34"/>
  <c r="AG45" i="34"/>
  <c r="AP45" i="34"/>
  <c r="AR45" i="34"/>
  <c r="AS45" i="34"/>
  <c r="AT45" i="34"/>
  <c r="D46" i="34"/>
  <c r="E47" i="34" s="1"/>
  <c r="H46" i="34" s="1"/>
  <c r="I46" i="34" s="1"/>
  <c r="J46" i="34" s="1"/>
  <c r="E46" i="34"/>
  <c r="K46" i="34"/>
  <c r="T46" i="34"/>
  <c r="AA46" i="34"/>
  <c r="AG46" i="34"/>
  <c r="AP46" i="34"/>
  <c r="AR46" i="34"/>
  <c r="AT46" i="34"/>
  <c r="D47" i="34"/>
  <c r="H47" i="34"/>
  <c r="I47" i="34" s="1"/>
  <c r="J47" i="34" s="1"/>
  <c r="K47" i="34"/>
  <c r="L47" i="34" s="1"/>
  <c r="AA47" i="34"/>
  <c r="AG47" i="34"/>
  <c r="AP47" i="34"/>
  <c r="AR47" i="34"/>
  <c r="AT47" i="34"/>
  <c r="D48" i="34"/>
  <c r="E49" i="34" s="1"/>
  <c r="H48" i="34" s="1"/>
  <c r="I48" i="34" s="1"/>
  <c r="J48" i="34" s="1"/>
  <c r="E48" i="34"/>
  <c r="K48" i="34"/>
  <c r="AA48" i="34"/>
  <c r="AG48" i="34"/>
  <c r="AP48" i="34"/>
  <c r="AR48" i="34"/>
  <c r="AS48" i="34"/>
  <c r="AT48" i="34"/>
  <c r="D49" i="34"/>
  <c r="E50" i="34" s="1"/>
  <c r="H49" i="34" s="1"/>
  <c r="I49" i="34" s="1"/>
  <c r="J49" i="34" s="1"/>
  <c r="K49" i="34"/>
  <c r="L49" i="34" s="1"/>
  <c r="R49" i="34"/>
  <c r="AA49" i="34"/>
  <c r="AG49" i="34"/>
  <c r="AP49" i="34"/>
  <c r="AR49" i="34"/>
  <c r="AT49" i="34"/>
  <c r="D50" i="34"/>
  <c r="I50" i="34"/>
  <c r="J50" i="34" s="1"/>
  <c r="K50" i="34"/>
  <c r="L50" i="34" s="1"/>
  <c r="AA50" i="34"/>
  <c r="AG50" i="34"/>
  <c r="AP50" i="34"/>
  <c r="AR50" i="34"/>
  <c r="AS50" i="34"/>
  <c r="AT50" i="34"/>
  <c r="D51" i="34"/>
  <c r="E51" i="34"/>
  <c r="H50" i="34" s="1"/>
  <c r="H51" i="34"/>
  <c r="I51" i="34" s="1"/>
  <c r="J51" i="34" s="1"/>
  <c r="K51" i="34"/>
  <c r="L51" i="34" s="1"/>
  <c r="AA51" i="34"/>
  <c r="AG51" i="34"/>
  <c r="AP51" i="34"/>
  <c r="AR51" i="34"/>
  <c r="AT51" i="34"/>
  <c r="D52" i="34"/>
  <c r="E52" i="34"/>
  <c r="K52" i="34"/>
  <c r="AA52" i="34"/>
  <c r="AG52" i="34"/>
  <c r="AP52" i="34"/>
  <c r="AR52" i="34"/>
  <c r="AT52" i="34"/>
  <c r="D53" i="34"/>
  <c r="E54" i="34" s="1"/>
  <c r="H53" i="34" s="1"/>
  <c r="I53" i="34" s="1"/>
  <c r="J53" i="34" s="1"/>
  <c r="E53" i="34"/>
  <c r="H52" i="34" s="1"/>
  <c r="I52" i="34" s="1"/>
  <c r="J52" i="34" s="1"/>
  <c r="K53" i="34"/>
  <c r="L53" i="34" s="1"/>
  <c r="AA53" i="34"/>
  <c r="AG53" i="34"/>
  <c r="AP53" i="34"/>
  <c r="AR53" i="34"/>
  <c r="AT53" i="34"/>
  <c r="D54" i="34"/>
  <c r="B58" i="34"/>
  <c r="D58" i="34"/>
  <c r="K58" i="34"/>
  <c r="L58" i="34"/>
  <c r="R58" i="34" s="1"/>
  <c r="O58" i="34"/>
  <c r="T58" i="34"/>
  <c r="AA58" i="34"/>
  <c r="AP58" i="34"/>
  <c r="AR58" i="34"/>
  <c r="AT58" i="34"/>
  <c r="B59" i="34"/>
  <c r="T59" i="34" s="1"/>
  <c r="D59" i="34"/>
  <c r="E60" i="34" s="1"/>
  <c r="E59" i="34"/>
  <c r="H58" i="34" s="1"/>
  <c r="I58" i="34" s="1"/>
  <c r="J58" i="34" s="1"/>
  <c r="P58" i="34" s="1"/>
  <c r="Q58" i="34" s="1"/>
  <c r="S58" i="34" s="1"/>
  <c r="U58" i="34" s="1"/>
  <c r="H59" i="34"/>
  <c r="I59" i="34" s="1"/>
  <c r="J59" i="34" s="1"/>
  <c r="K59" i="34"/>
  <c r="L59" i="34" s="1"/>
  <c r="AA59" i="34"/>
  <c r="AP59" i="34"/>
  <c r="AR59" i="34"/>
  <c r="AS59" i="34"/>
  <c r="AT59" i="34"/>
  <c r="B60" i="34"/>
  <c r="AS62" i="34" s="1"/>
  <c r="D60" i="34"/>
  <c r="D75" i="34" s="1"/>
  <c r="E76" i="34" s="1"/>
  <c r="H75" i="34" s="1"/>
  <c r="I75" i="34" s="1"/>
  <c r="J75" i="34" s="1"/>
  <c r="K60" i="34"/>
  <c r="L60" i="34" s="1"/>
  <c r="T60" i="34"/>
  <c r="AA60" i="34"/>
  <c r="AP60" i="34"/>
  <c r="AR60" i="34"/>
  <c r="AT60" i="34"/>
  <c r="D61" i="34"/>
  <c r="K61" i="34"/>
  <c r="L61" i="34"/>
  <c r="R61" i="34" s="1"/>
  <c r="T61" i="34"/>
  <c r="AA61" i="34"/>
  <c r="AP61" i="34"/>
  <c r="AR61" i="34"/>
  <c r="AT61" i="34"/>
  <c r="D62" i="34"/>
  <c r="E63" i="34" s="1"/>
  <c r="E62" i="34"/>
  <c r="H61" i="34" s="1"/>
  <c r="I61" i="34" s="1"/>
  <c r="J61" i="34" s="1"/>
  <c r="H62" i="34"/>
  <c r="I62" i="34" s="1"/>
  <c r="J62" i="34" s="1"/>
  <c r="K62" i="34"/>
  <c r="L62" i="34" s="1"/>
  <c r="T62" i="34"/>
  <c r="AA62" i="34"/>
  <c r="AP62" i="34"/>
  <c r="AR62" i="34"/>
  <c r="AT62" i="34"/>
  <c r="D63" i="34"/>
  <c r="D78" i="34" s="1"/>
  <c r="E79" i="34" s="1"/>
  <c r="H78" i="34" s="1"/>
  <c r="I78" i="34" s="1"/>
  <c r="K63" i="34"/>
  <c r="L63" i="34" s="1"/>
  <c r="T63" i="34"/>
  <c r="AA63" i="34"/>
  <c r="AP63" i="34"/>
  <c r="AR63" i="34"/>
  <c r="AT63" i="34"/>
  <c r="D64" i="34"/>
  <c r="K64" i="34"/>
  <c r="L64" i="34"/>
  <c r="R64" i="34" s="1"/>
  <c r="T64" i="34"/>
  <c r="AA64" i="34"/>
  <c r="AP64" i="34"/>
  <c r="AR64" i="34"/>
  <c r="AT64" i="34"/>
  <c r="D65" i="34"/>
  <c r="E65" i="34"/>
  <c r="H64" i="34" s="1"/>
  <c r="I64" i="34" s="1"/>
  <c r="J64" i="34" s="1"/>
  <c r="H65" i="34"/>
  <c r="I65" i="34" s="1"/>
  <c r="J65" i="34" s="1"/>
  <c r="K65" i="34"/>
  <c r="L65" i="34" s="1"/>
  <c r="T65" i="34"/>
  <c r="AA65" i="34"/>
  <c r="AP65" i="34"/>
  <c r="AR65" i="34"/>
  <c r="AS65" i="34"/>
  <c r="AT65" i="34"/>
  <c r="D66" i="34"/>
  <c r="E67" i="34" s="1"/>
  <c r="H66" i="34" s="1"/>
  <c r="I66" i="34" s="1"/>
  <c r="J66" i="34" s="1"/>
  <c r="E66" i="34"/>
  <c r="K66" i="34"/>
  <c r="L66" i="34" s="1"/>
  <c r="T66" i="34"/>
  <c r="AA66" i="34"/>
  <c r="AP66" i="34"/>
  <c r="AR66" i="34"/>
  <c r="AT66" i="34"/>
  <c r="D67" i="34"/>
  <c r="K67" i="34"/>
  <c r="L67" i="34"/>
  <c r="R67" i="34" s="1"/>
  <c r="T67" i="34"/>
  <c r="AA67" i="34"/>
  <c r="AP67" i="34"/>
  <c r="AR67" i="34"/>
  <c r="AT67" i="34"/>
  <c r="D68" i="34"/>
  <c r="E68" i="34"/>
  <c r="H67" i="34" s="1"/>
  <c r="I67" i="34" s="1"/>
  <c r="J67" i="34" s="1"/>
  <c r="K68" i="34"/>
  <c r="L68" i="34"/>
  <c r="T68" i="34"/>
  <c r="AA68" i="34"/>
  <c r="AP68" i="34"/>
  <c r="AR68" i="34"/>
  <c r="AS68" i="34"/>
  <c r="AT68" i="34"/>
  <c r="D69" i="34"/>
  <c r="E70" i="34" s="1"/>
  <c r="H69" i="34" s="1"/>
  <c r="I69" i="34" s="1"/>
  <c r="J69" i="34" s="1"/>
  <c r="E69" i="34"/>
  <c r="H68" i="34" s="1"/>
  <c r="I68" i="34" s="1"/>
  <c r="J68" i="34" s="1"/>
  <c r="K69" i="34"/>
  <c r="L69" i="34"/>
  <c r="T69" i="34"/>
  <c r="AA69" i="34"/>
  <c r="AP69" i="34"/>
  <c r="AR69" i="34"/>
  <c r="AT69" i="34"/>
  <c r="D70" i="34"/>
  <c r="B73" i="34"/>
  <c r="K76" i="34" s="1"/>
  <c r="L76" i="34" s="1"/>
  <c r="D73" i="34"/>
  <c r="K73" i="34"/>
  <c r="L73" i="34" s="1"/>
  <c r="AA73" i="34"/>
  <c r="AP73" i="34"/>
  <c r="AT73" i="34"/>
  <c r="B74" i="34"/>
  <c r="D74" i="34"/>
  <c r="E74" i="34"/>
  <c r="H73" i="34" s="1"/>
  <c r="I73" i="34" s="1"/>
  <c r="J73" i="34" s="1"/>
  <c r="H74" i="34"/>
  <c r="I74" i="34" s="1"/>
  <c r="J74" i="34" s="1"/>
  <c r="AA74" i="34"/>
  <c r="AP74" i="34"/>
  <c r="AS74" i="34"/>
  <c r="AT74" i="34"/>
  <c r="B75" i="34"/>
  <c r="AS81" i="34" s="1"/>
  <c r="E75" i="34"/>
  <c r="T75" i="34"/>
  <c r="AA75" i="34"/>
  <c r="AP75" i="34"/>
  <c r="AT75" i="34"/>
  <c r="D76" i="34"/>
  <c r="H76" i="34"/>
  <c r="I76" i="34"/>
  <c r="J76" i="34"/>
  <c r="AA76" i="34"/>
  <c r="AP76" i="34"/>
  <c r="AT76" i="34"/>
  <c r="D77" i="34"/>
  <c r="E77" i="34"/>
  <c r="H77" i="34"/>
  <c r="I77" i="34"/>
  <c r="J77" i="34" s="1"/>
  <c r="K77" i="34"/>
  <c r="L77" i="34" s="1"/>
  <c r="AA77" i="34"/>
  <c r="AP77" i="34"/>
  <c r="AR77" i="34"/>
  <c r="AS77" i="34"/>
  <c r="AT77" i="34"/>
  <c r="E78" i="34"/>
  <c r="J78" i="34"/>
  <c r="T78" i="34"/>
  <c r="AA78" i="34"/>
  <c r="AP78" i="34"/>
  <c r="AT78" i="34"/>
  <c r="D79" i="34"/>
  <c r="H79" i="34"/>
  <c r="I79" i="34"/>
  <c r="J79" i="34"/>
  <c r="AA79" i="34"/>
  <c r="AP79" i="34"/>
  <c r="AT79" i="34"/>
  <c r="D80" i="34"/>
  <c r="E80" i="34"/>
  <c r="H80" i="34"/>
  <c r="I80" i="34" s="1"/>
  <c r="J80" i="34" s="1"/>
  <c r="K80" i="34"/>
  <c r="L80" i="34" s="1"/>
  <c r="R80" i="34" s="1"/>
  <c r="AA80" i="34"/>
  <c r="AP80" i="34"/>
  <c r="AS80" i="34"/>
  <c r="AT80" i="34"/>
  <c r="D81" i="34"/>
  <c r="E81" i="34"/>
  <c r="K81" i="34"/>
  <c r="L81" i="34" s="1"/>
  <c r="AA81" i="34"/>
  <c r="AP81" i="34"/>
  <c r="AT81" i="34"/>
  <c r="D82" i="34"/>
  <c r="K82" i="34"/>
  <c r="L82" i="34" s="1"/>
  <c r="AA82" i="34"/>
  <c r="AP82" i="34"/>
  <c r="AT82" i="34"/>
  <c r="D83" i="34"/>
  <c r="E84" i="34" s="1"/>
  <c r="H83" i="34" s="1"/>
  <c r="I83" i="34"/>
  <c r="J83" i="34"/>
  <c r="AA83" i="34"/>
  <c r="AP83" i="34"/>
  <c r="AS83" i="34"/>
  <c r="AT83" i="34"/>
  <c r="D84" i="34"/>
  <c r="E85" i="34" s="1"/>
  <c r="H84" i="34" s="1"/>
  <c r="I84" i="34" s="1"/>
  <c r="J84" i="34" s="1"/>
  <c r="K84" i="34"/>
  <c r="L84" i="34" s="1"/>
  <c r="R84" i="34" s="1"/>
  <c r="AA84" i="34"/>
  <c r="AP84" i="34"/>
  <c r="AT84" i="34"/>
  <c r="D85" i="34"/>
  <c r="B89" i="34"/>
  <c r="AK90" i="34" s="1"/>
  <c r="D89" i="34"/>
  <c r="D105" i="34" s="1"/>
  <c r="D121" i="34" s="1"/>
  <c r="E122" i="34" s="1"/>
  <c r="H121" i="34" s="1"/>
  <c r="I121" i="34" s="1"/>
  <c r="J121" i="34" s="1"/>
  <c r="K89" i="34"/>
  <c r="L89" i="34" s="1"/>
  <c r="T89" i="34"/>
  <c r="AM89" i="34"/>
  <c r="B90" i="34"/>
  <c r="D90" i="34"/>
  <c r="H90" i="34"/>
  <c r="I90" i="34" s="1"/>
  <c r="J90" i="34"/>
  <c r="T90" i="34"/>
  <c r="AM90" i="34"/>
  <c r="B91" i="34"/>
  <c r="AL90" i="34" s="1"/>
  <c r="D91" i="34"/>
  <c r="E91" i="34"/>
  <c r="K91" i="34"/>
  <c r="L91" i="34" s="1"/>
  <c r="R91" i="34"/>
  <c r="T91" i="34"/>
  <c r="AK91" i="34"/>
  <c r="AL91" i="34"/>
  <c r="AM91" i="34"/>
  <c r="D92" i="34"/>
  <c r="H92" i="34"/>
  <c r="I92" i="34" s="1"/>
  <c r="J92" i="34" s="1"/>
  <c r="K92" i="34"/>
  <c r="L92" i="34"/>
  <c r="R92" i="34"/>
  <c r="T92" i="34"/>
  <c r="AK92" i="34"/>
  <c r="AM92" i="34"/>
  <c r="D93" i="34"/>
  <c r="E93" i="34"/>
  <c r="H93" i="34"/>
  <c r="I93" i="34"/>
  <c r="J93" i="34"/>
  <c r="K93" i="34"/>
  <c r="L93" i="34" s="1"/>
  <c r="R93" i="34" s="1"/>
  <c r="T93" i="34"/>
  <c r="AK93" i="34"/>
  <c r="AM93" i="34"/>
  <c r="E94" i="34"/>
  <c r="K94" i="34"/>
  <c r="L94" i="34"/>
  <c r="T94" i="34"/>
  <c r="AK94" i="34"/>
  <c r="AL94" i="34"/>
  <c r="AM94" i="34"/>
  <c r="D95" i="34"/>
  <c r="K95" i="34"/>
  <c r="L95" i="34" s="1"/>
  <c r="T95" i="34"/>
  <c r="AK95" i="34"/>
  <c r="AL95" i="34"/>
  <c r="AM95" i="34"/>
  <c r="D96" i="34"/>
  <c r="E97" i="34" s="1"/>
  <c r="H96" i="34" s="1"/>
  <c r="I96" i="34" s="1"/>
  <c r="J96" i="34" s="1"/>
  <c r="K96" i="34"/>
  <c r="L96" i="34" s="1"/>
  <c r="R96" i="34" s="1"/>
  <c r="T96" i="34"/>
  <c r="AK96" i="34"/>
  <c r="AL96" i="34"/>
  <c r="AM96" i="34"/>
  <c r="K97" i="34"/>
  <c r="L97" i="34"/>
  <c r="R97" i="34"/>
  <c r="T97" i="34"/>
  <c r="AK97" i="34"/>
  <c r="AL97" i="34"/>
  <c r="AM97" i="34"/>
  <c r="K98" i="34"/>
  <c r="L98" i="34"/>
  <c r="R98" i="34"/>
  <c r="T98" i="34"/>
  <c r="AK98" i="34"/>
  <c r="AL98" i="34"/>
  <c r="AM98" i="34"/>
  <c r="D99" i="34"/>
  <c r="D115" i="34" s="1"/>
  <c r="K99" i="34"/>
  <c r="L99" i="34" s="1"/>
  <c r="T99" i="34"/>
  <c r="AK99" i="34"/>
  <c r="AL99" i="34"/>
  <c r="AM99" i="34"/>
  <c r="K100" i="34"/>
  <c r="L100" i="34" s="1"/>
  <c r="T100" i="34"/>
  <c r="AK100" i="34"/>
  <c r="AL100" i="34"/>
  <c r="AM100" i="34"/>
  <c r="D101" i="34"/>
  <c r="B105" i="34"/>
  <c r="K105" i="34"/>
  <c r="L105" i="34"/>
  <c r="O105" i="34" s="1"/>
  <c r="AG105" i="34"/>
  <c r="AS105" i="34"/>
  <c r="AU105" i="34"/>
  <c r="AW105" i="34"/>
  <c r="B106" i="34"/>
  <c r="T105" i="34" s="1"/>
  <c r="D106" i="34"/>
  <c r="E107" i="34" s="1"/>
  <c r="H106" i="34" s="1"/>
  <c r="I106" i="34" s="1"/>
  <c r="J106" i="34" s="1"/>
  <c r="K106" i="34"/>
  <c r="L106" i="34" s="1"/>
  <c r="T106" i="34"/>
  <c r="AG106" i="34"/>
  <c r="AS106" i="34"/>
  <c r="AU106" i="34"/>
  <c r="AW106" i="34"/>
  <c r="B107" i="34"/>
  <c r="AV105" i="34" s="1"/>
  <c r="K107" i="34"/>
  <c r="L107" i="34"/>
  <c r="T107" i="34"/>
  <c r="AG107" i="34"/>
  <c r="AS107" i="34"/>
  <c r="AU107" i="34"/>
  <c r="AW107" i="34"/>
  <c r="D108" i="34"/>
  <c r="K108" i="34"/>
  <c r="L108" i="34" s="1"/>
  <c r="T108" i="34"/>
  <c r="AG108" i="34"/>
  <c r="AS108" i="34"/>
  <c r="AU108" i="34"/>
  <c r="AW108" i="34"/>
  <c r="D109" i="34"/>
  <c r="D125" i="34" s="1"/>
  <c r="E109" i="34"/>
  <c r="H108" i="34" s="1"/>
  <c r="I108" i="34" s="1"/>
  <c r="J108" i="34" s="1"/>
  <c r="K109" i="34"/>
  <c r="L109" i="34" s="1"/>
  <c r="T109" i="34"/>
  <c r="AG109" i="34"/>
  <c r="AS109" i="34"/>
  <c r="AU109" i="34"/>
  <c r="AW109" i="34"/>
  <c r="K110" i="34"/>
  <c r="L110" i="34"/>
  <c r="R110" i="34" s="1"/>
  <c r="T110" i="34"/>
  <c r="AG110" i="34"/>
  <c r="AS110" i="34"/>
  <c r="AU110" i="34"/>
  <c r="AW110" i="34"/>
  <c r="K111" i="34"/>
  <c r="L111" i="34" s="1"/>
  <c r="T111" i="34"/>
  <c r="AG111" i="34"/>
  <c r="AS111" i="34"/>
  <c r="AU111" i="34"/>
  <c r="AW111" i="34"/>
  <c r="D112" i="34"/>
  <c r="E113" i="34" s="1"/>
  <c r="H112" i="34" s="1"/>
  <c r="I112" i="34" s="1"/>
  <c r="J112" i="34"/>
  <c r="K112" i="34"/>
  <c r="L112" i="34" s="1"/>
  <c r="T112" i="34"/>
  <c r="AG112" i="34"/>
  <c r="AS112" i="34"/>
  <c r="AU112" i="34"/>
  <c r="AW112" i="34"/>
  <c r="K113" i="34"/>
  <c r="L113" i="34"/>
  <c r="T113" i="34"/>
  <c r="AG113" i="34"/>
  <c r="AS113" i="34"/>
  <c r="AU113" i="34"/>
  <c r="AW113" i="34"/>
  <c r="K114" i="34"/>
  <c r="L114" i="34"/>
  <c r="T114" i="34"/>
  <c r="AG114" i="34"/>
  <c r="AS114" i="34"/>
  <c r="AU114" i="34"/>
  <c r="AW114" i="34"/>
  <c r="K115" i="34"/>
  <c r="L115" i="34"/>
  <c r="R115" i="34" s="1"/>
  <c r="T115" i="34"/>
  <c r="AG115" i="34"/>
  <c r="AS115" i="34"/>
  <c r="AU115" i="34"/>
  <c r="AW115" i="34"/>
  <c r="K116" i="34"/>
  <c r="L116" i="34" s="1"/>
  <c r="T116" i="34"/>
  <c r="AG116" i="34"/>
  <c r="AS116" i="34"/>
  <c r="AU116" i="34"/>
  <c r="AW116" i="34"/>
  <c r="D117" i="34"/>
  <c r="B121" i="34"/>
  <c r="K121" i="34" s="1"/>
  <c r="L121" i="34" s="1"/>
  <c r="O121" i="34" s="1"/>
  <c r="AG121" i="34"/>
  <c r="AS121" i="34"/>
  <c r="AU121" i="34"/>
  <c r="AW121" i="34"/>
  <c r="AZ121" i="34"/>
  <c r="B122" i="34"/>
  <c r="D122" i="34"/>
  <c r="E123" i="34" s="1"/>
  <c r="H122" i="34"/>
  <c r="I122" i="34" s="1"/>
  <c r="J122" i="34" s="1"/>
  <c r="K122" i="34"/>
  <c r="L122" i="34" s="1"/>
  <c r="R122" i="34" s="1"/>
  <c r="T122" i="34"/>
  <c r="AG122" i="34"/>
  <c r="AS122" i="34"/>
  <c r="AU122" i="34"/>
  <c r="AV122" i="34"/>
  <c r="AW122" i="34"/>
  <c r="AZ122" i="34"/>
  <c r="B123" i="34"/>
  <c r="K123" i="34"/>
  <c r="L123" i="34" s="1"/>
  <c r="R123" i="34"/>
  <c r="AG123" i="34"/>
  <c r="AS123" i="34"/>
  <c r="AU123" i="34"/>
  <c r="AW123" i="34"/>
  <c r="AZ123" i="34"/>
  <c r="D124" i="34"/>
  <c r="D139" i="34" s="1"/>
  <c r="E140" i="34" s="1"/>
  <c r="H139" i="34" s="1"/>
  <c r="I139" i="34" s="1"/>
  <c r="J139" i="34" s="1"/>
  <c r="K124" i="34"/>
  <c r="T124" i="34"/>
  <c r="AG124" i="34"/>
  <c r="AS124" i="34"/>
  <c r="AU124" i="34"/>
  <c r="AW124" i="34"/>
  <c r="AZ124" i="34"/>
  <c r="K125" i="34"/>
  <c r="L125" i="34"/>
  <c r="AG125" i="34"/>
  <c r="AS125" i="34"/>
  <c r="AU125" i="34"/>
  <c r="AW125" i="34"/>
  <c r="AZ125" i="34"/>
  <c r="E126" i="34"/>
  <c r="H125" i="34" s="1"/>
  <c r="I125" i="34" s="1"/>
  <c r="J125" i="34" s="1"/>
  <c r="K126" i="34"/>
  <c r="AG126" i="34"/>
  <c r="AS126" i="34"/>
  <c r="AU126" i="34"/>
  <c r="AV126" i="34"/>
  <c r="AW126" i="34"/>
  <c r="AZ126" i="34"/>
  <c r="K127" i="34"/>
  <c r="L127" i="34"/>
  <c r="R127" i="34"/>
  <c r="AG127" i="34"/>
  <c r="AS127" i="34"/>
  <c r="AU127" i="34"/>
  <c r="AV127" i="34"/>
  <c r="AW127" i="34"/>
  <c r="AZ127" i="34"/>
  <c r="K128" i="34"/>
  <c r="L128" i="34"/>
  <c r="AG128" i="34"/>
  <c r="AS128" i="34"/>
  <c r="AU128" i="34"/>
  <c r="AW128" i="34"/>
  <c r="AZ128" i="34"/>
  <c r="K129" i="34"/>
  <c r="L129" i="34" s="1"/>
  <c r="T129" i="34"/>
  <c r="AG129" i="34"/>
  <c r="AS129" i="34"/>
  <c r="AU129" i="34"/>
  <c r="AW129" i="34"/>
  <c r="AZ129" i="34"/>
  <c r="K130" i="34"/>
  <c r="L130" i="34"/>
  <c r="AG130" i="34"/>
  <c r="AS130" i="34"/>
  <c r="AU130" i="34"/>
  <c r="AV130" i="34"/>
  <c r="AW130" i="34"/>
  <c r="AZ130" i="34"/>
  <c r="K131" i="34"/>
  <c r="L131" i="34"/>
  <c r="R131" i="34"/>
  <c r="AG131" i="34"/>
  <c r="AS131" i="34"/>
  <c r="AU131" i="34"/>
  <c r="AW131" i="34"/>
  <c r="AZ131" i="34"/>
  <c r="K132" i="34"/>
  <c r="L132" i="34"/>
  <c r="R132" i="34" s="1"/>
  <c r="T132" i="34"/>
  <c r="AG132" i="34"/>
  <c r="AS132" i="34"/>
  <c r="AU132" i="34"/>
  <c r="AV132" i="34"/>
  <c r="AW132" i="34"/>
  <c r="AZ132" i="34"/>
  <c r="D133" i="34"/>
  <c r="D148" i="34" s="1"/>
  <c r="B136" i="34"/>
  <c r="AU136" i="34" s="1"/>
  <c r="T136" i="34"/>
  <c r="AG136" i="34"/>
  <c r="AS136" i="34"/>
  <c r="AW136" i="34"/>
  <c r="B137" i="34"/>
  <c r="T137" i="34" s="1"/>
  <c r="D137" i="34"/>
  <c r="AG137" i="34"/>
  <c r="AS137" i="34"/>
  <c r="AW137" i="34"/>
  <c r="B138" i="34"/>
  <c r="AV136" i="34" s="1"/>
  <c r="E138" i="34"/>
  <c r="H137" i="34" s="1"/>
  <c r="I137" i="34" s="1"/>
  <c r="J137" i="34" s="1"/>
  <c r="AG138" i="34"/>
  <c r="AS138" i="34"/>
  <c r="AV138" i="34"/>
  <c r="AW138" i="34"/>
  <c r="AG139" i="34"/>
  <c r="AS139" i="34"/>
  <c r="AW139" i="34"/>
  <c r="D140" i="34"/>
  <c r="AG140" i="34"/>
  <c r="AS140" i="34"/>
  <c r="AW140" i="34"/>
  <c r="E141" i="34"/>
  <c r="H140" i="34" s="1"/>
  <c r="I140" i="34" s="1"/>
  <c r="J140" i="34" s="1"/>
  <c r="AG141" i="34"/>
  <c r="AS141" i="34"/>
  <c r="AV141" i="34"/>
  <c r="AW141" i="34"/>
  <c r="AG142" i="34"/>
  <c r="AS142" i="34"/>
  <c r="AV142" i="34"/>
  <c r="AW142" i="34"/>
  <c r="AG143" i="34"/>
  <c r="AS143" i="34"/>
  <c r="AW143" i="34"/>
  <c r="K144" i="34"/>
  <c r="L144" i="34" s="1"/>
  <c r="T144" i="34"/>
  <c r="AG144" i="34"/>
  <c r="AS144" i="34"/>
  <c r="AV144" i="34"/>
  <c r="AW144" i="34"/>
  <c r="T145" i="34"/>
  <c r="AG145" i="34"/>
  <c r="AS145" i="34"/>
  <c r="AW145" i="34"/>
  <c r="AG146" i="34"/>
  <c r="AS146" i="34"/>
  <c r="AW146" i="34"/>
  <c r="K147" i="34"/>
  <c r="L147" i="34" s="1"/>
  <c r="T147" i="34"/>
  <c r="AG147" i="34"/>
  <c r="AS147" i="34"/>
  <c r="AV147" i="34"/>
  <c r="AW147" i="34"/>
  <c r="E148" i="27"/>
  <c r="AW147" i="27"/>
  <c r="AS147" i="27"/>
  <c r="AG147" i="27"/>
  <c r="I147" i="27"/>
  <c r="J147" i="27" s="1"/>
  <c r="H147" i="27"/>
  <c r="E147" i="27"/>
  <c r="AW146" i="27"/>
  <c r="AU146" i="27"/>
  <c r="AS146" i="27"/>
  <c r="AG146" i="27"/>
  <c r="T146" i="27"/>
  <c r="H146" i="27"/>
  <c r="I146" i="27" s="1"/>
  <c r="J146" i="27" s="1"/>
  <c r="E146" i="27"/>
  <c r="AW145" i="27"/>
  <c r="AU145" i="27"/>
  <c r="AS145" i="27"/>
  <c r="AG145" i="27"/>
  <c r="H145" i="27"/>
  <c r="I145" i="27" s="1"/>
  <c r="J145" i="27" s="1"/>
  <c r="E145" i="27"/>
  <c r="H144" i="27" s="1"/>
  <c r="I144" i="27" s="1"/>
  <c r="AW144" i="27"/>
  <c r="AS144" i="27"/>
  <c r="AG144" i="27"/>
  <c r="K144" i="27"/>
  <c r="L144" i="27" s="1"/>
  <c r="J144" i="27"/>
  <c r="E144" i="27"/>
  <c r="AW143" i="27"/>
  <c r="AS143" i="27"/>
  <c r="AG143" i="27"/>
  <c r="T143" i="27"/>
  <c r="H143" i="27"/>
  <c r="I143" i="27" s="1"/>
  <c r="J143" i="27" s="1"/>
  <c r="E143" i="27"/>
  <c r="AW142" i="27"/>
  <c r="AV142" i="27"/>
  <c r="AS142" i="27"/>
  <c r="AG142" i="27"/>
  <c r="T142" i="27"/>
  <c r="H142" i="27"/>
  <c r="I142" i="27" s="1"/>
  <c r="J142" i="27" s="1"/>
  <c r="E142" i="27"/>
  <c r="AW141" i="27"/>
  <c r="AU141" i="27"/>
  <c r="AS141" i="27"/>
  <c r="AG141" i="27"/>
  <c r="H141" i="27"/>
  <c r="I141" i="27" s="1"/>
  <c r="J141" i="27" s="1"/>
  <c r="E141" i="27"/>
  <c r="H140" i="27" s="1"/>
  <c r="I140" i="27" s="1"/>
  <c r="J140" i="27" s="1"/>
  <c r="AW140" i="27"/>
  <c r="AS140" i="27"/>
  <c r="AG140" i="27"/>
  <c r="T140" i="27"/>
  <c r="K140" i="27"/>
  <c r="L140" i="27" s="1"/>
  <c r="E140" i="27"/>
  <c r="AW139" i="27"/>
  <c r="AS139" i="27"/>
  <c r="AG139" i="27"/>
  <c r="T139" i="27"/>
  <c r="I139" i="27"/>
  <c r="J139" i="27" s="1"/>
  <c r="H139" i="27"/>
  <c r="E139" i="27"/>
  <c r="AW138" i="27"/>
  <c r="AU138" i="27"/>
  <c r="AS138" i="27"/>
  <c r="AG138" i="27"/>
  <c r="I138" i="27"/>
  <c r="J138" i="27" s="1"/>
  <c r="H138" i="27"/>
  <c r="E138" i="27"/>
  <c r="B138" i="27"/>
  <c r="AV144" i="27" s="1"/>
  <c r="AW137" i="27"/>
  <c r="AV137" i="27"/>
  <c r="AS137" i="27"/>
  <c r="AG137" i="27"/>
  <c r="T137" i="27"/>
  <c r="K137" i="27"/>
  <c r="L137" i="27" s="1"/>
  <c r="H137" i="27"/>
  <c r="I137" i="27" s="1"/>
  <c r="J137" i="27" s="1"/>
  <c r="E137" i="27"/>
  <c r="B137" i="27"/>
  <c r="T138" i="27" s="1"/>
  <c r="AW136" i="27"/>
  <c r="AS136" i="27"/>
  <c r="AG136" i="27"/>
  <c r="T136" i="27"/>
  <c r="H136" i="27"/>
  <c r="I136" i="27" s="1"/>
  <c r="J136" i="27" s="1"/>
  <c r="B136" i="27"/>
  <c r="AU137" i="27" s="1"/>
  <c r="E133" i="27"/>
  <c r="AZ132" i="27"/>
  <c r="AW132" i="27"/>
  <c r="AU132" i="27"/>
  <c r="AS132" i="27"/>
  <c r="AG132" i="27"/>
  <c r="H132" i="27"/>
  <c r="I132" i="27" s="1"/>
  <c r="J132" i="27" s="1"/>
  <c r="E132" i="27"/>
  <c r="H131" i="27" s="1"/>
  <c r="I131" i="27" s="1"/>
  <c r="J131" i="27" s="1"/>
  <c r="AZ131" i="27"/>
  <c r="AW131" i="27"/>
  <c r="AS131" i="27"/>
  <c r="AG131" i="27"/>
  <c r="T131" i="27"/>
  <c r="E131" i="27"/>
  <c r="AZ130" i="27"/>
  <c r="AW130" i="27"/>
  <c r="AS130" i="27"/>
  <c r="AG130" i="27"/>
  <c r="I130" i="27"/>
  <c r="J130" i="27" s="1"/>
  <c r="H130" i="27"/>
  <c r="E130" i="27"/>
  <c r="H129" i="27" s="1"/>
  <c r="I129" i="27" s="1"/>
  <c r="J129" i="27" s="1"/>
  <c r="AZ129" i="27"/>
  <c r="AW129" i="27"/>
  <c r="AS129" i="27"/>
  <c r="AG129" i="27"/>
  <c r="K129" i="27"/>
  <c r="L129" i="27" s="1"/>
  <c r="E129" i="27"/>
  <c r="AZ128" i="27"/>
  <c r="AW128" i="27"/>
  <c r="AS128" i="27"/>
  <c r="AG128" i="27"/>
  <c r="I128" i="27"/>
  <c r="J128" i="27" s="1"/>
  <c r="H128" i="27"/>
  <c r="E128" i="27"/>
  <c r="AZ127" i="27"/>
  <c r="AW127" i="27"/>
  <c r="AV127" i="27"/>
  <c r="AU127" i="27"/>
  <c r="AS127" i="27"/>
  <c r="AG127" i="27"/>
  <c r="K127" i="27"/>
  <c r="L127" i="27" s="1"/>
  <c r="H127" i="27"/>
  <c r="I127" i="27" s="1"/>
  <c r="J127" i="27" s="1"/>
  <c r="E127" i="27"/>
  <c r="H126" i="27" s="1"/>
  <c r="I126" i="27" s="1"/>
  <c r="J126" i="27" s="1"/>
  <c r="AZ126" i="27"/>
  <c r="AW126" i="27"/>
  <c r="AS126" i="27"/>
  <c r="AG126" i="27"/>
  <c r="K126" i="27"/>
  <c r="L126" i="27" s="1"/>
  <c r="E126" i="27"/>
  <c r="AZ125" i="27"/>
  <c r="AW125" i="27"/>
  <c r="AU125" i="27"/>
  <c r="AS125" i="27"/>
  <c r="AG125" i="27"/>
  <c r="H125" i="27"/>
  <c r="I125" i="27" s="1"/>
  <c r="J125" i="27" s="1"/>
  <c r="E125" i="27"/>
  <c r="AZ124" i="27"/>
  <c r="AW124" i="27"/>
  <c r="AV124" i="27"/>
  <c r="AU124" i="27"/>
  <c r="AS124" i="27"/>
  <c r="AG124" i="27"/>
  <c r="K124" i="27"/>
  <c r="L124" i="27" s="1"/>
  <c r="H124" i="27"/>
  <c r="I124" i="27" s="1"/>
  <c r="J124" i="27" s="1"/>
  <c r="E124" i="27"/>
  <c r="H123" i="27" s="1"/>
  <c r="I123" i="27" s="1"/>
  <c r="J123" i="27" s="1"/>
  <c r="AZ123" i="27"/>
  <c r="AW123" i="27"/>
  <c r="AS123" i="27"/>
  <c r="AG123" i="27"/>
  <c r="E123" i="27"/>
  <c r="B123" i="27"/>
  <c r="AV129" i="27" s="1"/>
  <c r="AZ122" i="27"/>
  <c r="AW122" i="27"/>
  <c r="AV122" i="27"/>
  <c r="AU122" i="27"/>
  <c r="AS122" i="27"/>
  <c r="AG122" i="27"/>
  <c r="K122" i="27"/>
  <c r="L122" i="27" s="1"/>
  <c r="H122" i="27"/>
  <c r="I122" i="27" s="1"/>
  <c r="J122" i="27" s="1"/>
  <c r="E122" i="27"/>
  <c r="H121" i="27" s="1"/>
  <c r="I121" i="27" s="1"/>
  <c r="J121" i="27" s="1"/>
  <c r="B122" i="27"/>
  <c r="T130" i="27" s="1"/>
  <c r="AZ121" i="27"/>
  <c r="AW121" i="27"/>
  <c r="AS121" i="27"/>
  <c r="AG121" i="27"/>
  <c r="T121" i="27"/>
  <c r="L121" i="27"/>
  <c r="K121" i="27"/>
  <c r="B121" i="27"/>
  <c r="K131" i="27" s="1"/>
  <c r="L131" i="27" s="1"/>
  <c r="E117" i="27"/>
  <c r="AW116" i="27"/>
  <c r="AV116" i="27"/>
  <c r="AS116" i="27"/>
  <c r="AG116" i="27"/>
  <c r="T116" i="27"/>
  <c r="H116" i="27"/>
  <c r="I116" i="27" s="1"/>
  <c r="J116" i="27" s="1"/>
  <c r="E116" i="27"/>
  <c r="AW115" i="27"/>
  <c r="AU115" i="27"/>
  <c r="AS115" i="27"/>
  <c r="AG115" i="27"/>
  <c r="H115" i="27"/>
  <c r="I115" i="27" s="1"/>
  <c r="J115" i="27" s="1"/>
  <c r="E115" i="27"/>
  <c r="H114" i="27" s="1"/>
  <c r="I114" i="27" s="1"/>
  <c r="J114" i="27" s="1"/>
  <c r="AW114" i="27"/>
  <c r="AS114" i="27"/>
  <c r="AG114" i="27"/>
  <c r="K114" i="27"/>
  <c r="L114" i="27" s="1"/>
  <c r="E114" i="27"/>
  <c r="AW113" i="27"/>
  <c r="AS113" i="27"/>
  <c r="AG113" i="27"/>
  <c r="I113" i="27"/>
  <c r="J113" i="27" s="1"/>
  <c r="H113" i="27"/>
  <c r="E113" i="27"/>
  <c r="H112" i="27" s="1"/>
  <c r="AW112" i="27"/>
  <c r="AS112" i="27"/>
  <c r="AG112" i="27"/>
  <c r="I112" i="27"/>
  <c r="J112" i="27" s="1"/>
  <c r="E112" i="27"/>
  <c r="AW111" i="27"/>
  <c r="AV111" i="27"/>
  <c r="AU111" i="27"/>
  <c r="AS111" i="27"/>
  <c r="AG111" i="27"/>
  <c r="H111" i="27"/>
  <c r="I111" i="27" s="1"/>
  <c r="J111" i="27" s="1"/>
  <c r="E111" i="27"/>
  <c r="H110" i="27" s="1"/>
  <c r="I110" i="27" s="1"/>
  <c r="J110" i="27" s="1"/>
  <c r="AW110" i="27"/>
  <c r="AS110" i="27"/>
  <c r="AG110" i="27"/>
  <c r="K110" i="27"/>
  <c r="L110" i="27" s="1"/>
  <c r="E110" i="27"/>
  <c r="AW109" i="27"/>
  <c r="AS109" i="27"/>
  <c r="AG109" i="27"/>
  <c r="H109" i="27"/>
  <c r="I109" i="27" s="1"/>
  <c r="J109" i="27" s="1"/>
  <c r="E109" i="27"/>
  <c r="H108" i="27" s="1"/>
  <c r="I108" i="27" s="1"/>
  <c r="J108" i="27" s="1"/>
  <c r="AW108" i="27"/>
  <c r="AS108" i="27"/>
  <c r="AG108" i="27"/>
  <c r="E108" i="27"/>
  <c r="AW107" i="27"/>
  <c r="AV107" i="27"/>
  <c r="AS107" i="27"/>
  <c r="AG107" i="27"/>
  <c r="H107" i="27"/>
  <c r="I107" i="27" s="1"/>
  <c r="J107" i="27" s="1"/>
  <c r="E107" i="27"/>
  <c r="H106" i="27" s="1"/>
  <c r="I106" i="27" s="1"/>
  <c r="J106" i="27" s="1"/>
  <c r="B107" i="27"/>
  <c r="AV114" i="27" s="1"/>
  <c r="AW106" i="27"/>
  <c r="AS106" i="27"/>
  <c r="AG106" i="27"/>
  <c r="E106" i="27"/>
  <c r="B106" i="27"/>
  <c r="T112" i="27" s="1"/>
  <c r="AW105" i="27"/>
  <c r="AV105" i="27"/>
  <c r="AS105" i="27"/>
  <c r="AG105" i="27"/>
  <c r="T105" i="27"/>
  <c r="H105" i="27"/>
  <c r="I105" i="27" s="1"/>
  <c r="J105" i="27" s="1"/>
  <c r="B105" i="27"/>
  <c r="AU107" i="27" s="1"/>
  <c r="E101" i="27"/>
  <c r="AM100" i="27"/>
  <c r="AL100" i="27"/>
  <c r="H100" i="27"/>
  <c r="I100" i="27" s="1"/>
  <c r="J100" i="27" s="1"/>
  <c r="E100" i="27"/>
  <c r="H99" i="27" s="1"/>
  <c r="AM99" i="27"/>
  <c r="I99" i="27"/>
  <c r="J99" i="27" s="1"/>
  <c r="E99" i="27"/>
  <c r="AM98" i="27"/>
  <c r="K98" i="27"/>
  <c r="L98" i="27" s="1"/>
  <c r="H98" i="27"/>
  <c r="I98" i="27" s="1"/>
  <c r="J98" i="27" s="1"/>
  <c r="E98" i="27"/>
  <c r="AM97" i="27"/>
  <c r="H97" i="27"/>
  <c r="I97" i="27" s="1"/>
  <c r="J97" i="27" s="1"/>
  <c r="E97" i="27"/>
  <c r="H96" i="27" s="1"/>
  <c r="I96" i="27" s="1"/>
  <c r="J96" i="27" s="1"/>
  <c r="AM96" i="27"/>
  <c r="AK96" i="27"/>
  <c r="E96" i="27"/>
  <c r="AM95" i="27"/>
  <c r="T95" i="27"/>
  <c r="H95" i="27"/>
  <c r="I95" i="27" s="1"/>
  <c r="J95" i="27" s="1"/>
  <c r="E95" i="27"/>
  <c r="H94" i="27" s="1"/>
  <c r="AM94" i="27"/>
  <c r="I94" i="27"/>
  <c r="J94" i="27" s="1"/>
  <c r="E94" i="27"/>
  <c r="AM93" i="27"/>
  <c r="AL93" i="27"/>
  <c r="AK93" i="27"/>
  <c r="H93" i="27"/>
  <c r="I93" i="27" s="1"/>
  <c r="J93" i="27" s="1"/>
  <c r="E93" i="27"/>
  <c r="AM92" i="27"/>
  <c r="H92" i="27"/>
  <c r="I92" i="27" s="1"/>
  <c r="J92" i="27" s="1"/>
  <c r="E92" i="27"/>
  <c r="AM91" i="27"/>
  <c r="T91" i="27"/>
  <c r="K91" i="27"/>
  <c r="L91" i="27" s="1"/>
  <c r="H91" i="27"/>
  <c r="I91" i="27" s="1"/>
  <c r="J91" i="27" s="1"/>
  <c r="E91" i="27"/>
  <c r="H90" i="27" s="1"/>
  <c r="I90" i="27" s="1"/>
  <c r="J90" i="27" s="1"/>
  <c r="B91" i="27"/>
  <c r="AL99" i="27" s="1"/>
  <c r="AM90" i="27"/>
  <c r="T90" i="27"/>
  <c r="E90" i="27"/>
  <c r="B90" i="27"/>
  <c r="T94" i="27" s="1"/>
  <c r="AM89" i="27"/>
  <c r="AL89" i="27"/>
  <c r="T89" i="27"/>
  <c r="H89" i="27"/>
  <c r="I89" i="27" s="1"/>
  <c r="J89" i="27" s="1"/>
  <c r="B89" i="27"/>
  <c r="AK100" i="27" s="1"/>
  <c r="E85" i="27"/>
  <c r="H84" i="27" s="1"/>
  <c r="I84" i="27" s="1"/>
  <c r="J84" i="27" s="1"/>
  <c r="AT84" i="27"/>
  <c r="AP84" i="27"/>
  <c r="AA84" i="27"/>
  <c r="E84" i="27"/>
  <c r="H83" i="27" s="1"/>
  <c r="I83" i="27" s="1"/>
  <c r="J83" i="27" s="1"/>
  <c r="AT83" i="27"/>
  <c r="AP83" i="27"/>
  <c r="AA83" i="27"/>
  <c r="R83" i="27"/>
  <c r="K83" i="27"/>
  <c r="L83" i="27" s="1"/>
  <c r="E83" i="27"/>
  <c r="H82" i="27" s="1"/>
  <c r="I82" i="27" s="1"/>
  <c r="J82" i="27" s="1"/>
  <c r="AT82" i="27"/>
  <c r="AP82" i="27"/>
  <c r="AA82" i="27"/>
  <c r="E82" i="27"/>
  <c r="AT81" i="27"/>
  <c r="AP81" i="27"/>
  <c r="AA81" i="27"/>
  <c r="I81" i="27"/>
  <c r="J81" i="27" s="1"/>
  <c r="H81" i="27"/>
  <c r="E81" i="27"/>
  <c r="AT80" i="27"/>
  <c r="AR80" i="27"/>
  <c r="AP80" i="27"/>
  <c r="AA80" i="27"/>
  <c r="H80" i="27"/>
  <c r="I80" i="27" s="1"/>
  <c r="J80" i="27" s="1"/>
  <c r="E80" i="27"/>
  <c r="H79" i="27" s="1"/>
  <c r="I79" i="27" s="1"/>
  <c r="J79" i="27" s="1"/>
  <c r="AT79" i="27"/>
  <c r="AP79" i="27"/>
  <c r="AA79" i="27"/>
  <c r="K79" i="27"/>
  <c r="L79" i="27" s="1"/>
  <c r="E79" i="27"/>
  <c r="H78" i="27" s="1"/>
  <c r="I78" i="27" s="1"/>
  <c r="J78" i="27" s="1"/>
  <c r="AT78" i="27"/>
  <c r="AP78" i="27"/>
  <c r="AA78" i="27"/>
  <c r="E78" i="27"/>
  <c r="H77" i="27" s="1"/>
  <c r="I77" i="27" s="1"/>
  <c r="AT77" i="27"/>
  <c r="AP77" i="27"/>
  <c r="AA77" i="27"/>
  <c r="J77" i="27"/>
  <c r="E77" i="27"/>
  <c r="AT76" i="27"/>
  <c r="AS76" i="27"/>
  <c r="AP76" i="27"/>
  <c r="AA76" i="27"/>
  <c r="H76" i="27"/>
  <c r="I76" i="27" s="1"/>
  <c r="J76" i="27" s="1"/>
  <c r="E76" i="27"/>
  <c r="H75" i="27" s="1"/>
  <c r="I75" i="27" s="1"/>
  <c r="J75" i="27" s="1"/>
  <c r="AT75" i="27"/>
  <c r="AP75" i="27"/>
  <c r="AA75" i="27"/>
  <c r="T75" i="27"/>
  <c r="E75" i="27"/>
  <c r="B75" i="27"/>
  <c r="AS83" i="27" s="1"/>
  <c r="AT74" i="27"/>
  <c r="AS74" i="27"/>
  <c r="AR74" i="27"/>
  <c r="AP74" i="27"/>
  <c r="AA74" i="27"/>
  <c r="T74" i="27"/>
  <c r="H74" i="27"/>
  <c r="I74" i="27" s="1"/>
  <c r="J74" i="27" s="1"/>
  <c r="E74" i="27"/>
  <c r="H73" i="27" s="1"/>
  <c r="I73" i="27" s="1"/>
  <c r="J73" i="27" s="1"/>
  <c r="B74" i="27"/>
  <c r="T81" i="27" s="1"/>
  <c r="AT73" i="27"/>
  <c r="AS73" i="27"/>
  <c r="AP73" i="27"/>
  <c r="AA73" i="27"/>
  <c r="T73" i="27"/>
  <c r="B73" i="27"/>
  <c r="AR76" i="27" s="1"/>
  <c r="E70" i="27"/>
  <c r="H69" i="27" s="1"/>
  <c r="I69" i="27" s="1"/>
  <c r="J69" i="27" s="1"/>
  <c r="AT69" i="27"/>
  <c r="AP69" i="27"/>
  <c r="AA69" i="27"/>
  <c r="T69" i="27"/>
  <c r="E69" i="27"/>
  <c r="AT68" i="27"/>
  <c r="AP68" i="27"/>
  <c r="AA68" i="27"/>
  <c r="H68" i="27"/>
  <c r="I68" i="27" s="1"/>
  <c r="J68" i="27" s="1"/>
  <c r="E68" i="27"/>
  <c r="H67" i="27" s="1"/>
  <c r="I67" i="27" s="1"/>
  <c r="J67" i="27" s="1"/>
  <c r="AT67" i="27"/>
  <c r="AP67" i="27"/>
  <c r="AA67" i="27"/>
  <c r="K67" i="27"/>
  <c r="L67" i="27" s="1"/>
  <c r="E67" i="27"/>
  <c r="AT66" i="27"/>
  <c r="AP66" i="27"/>
  <c r="AA66" i="27"/>
  <c r="I66" i="27"/>
  <c r="J66" i="27" s="1"/>
  <c r="H66" i="27"/>
  <c r="E66" i="27"/>
  <c r="H65" i="27" s="1"/>
  <c r="I65" i="27" s="1"/>
  <c r="J65" i="27" s="1"/>
  <c r="AT65" i="27"/>
  <c r="AP65" i="27"/>
  <c r="AA65" i="27"/>
  <c r="E65" i="27"/>
  <c r="AT64" i="27"/>
  <c r="AR64" i="27"/>
  <c r="AP64" i="27"/>
  <c r="AA64" i="27"/>
  <c r="H64" i="27"/>
  <c r="I64" i="27" s="1"/>
  <c r="J64" i="27" s="1"/>
  <c r="E64" i="27"/>
  <c r="H63" i="27" s="1"/>
  <c r="I63" i="27" s="1"/>
  <c r="J63" i="27" s="1"/>
  <c r="AT63" i="27"/>
  <c r="AP63" i="27"/>
  <c r="AA63" i="27"/>
  <c r="K63" i="27"/>
  <c r="L63" i="27" s="1"/>
  <c r="E63" i="27"/>
  <c r="AT62" i="27"/>
  <c r="AP62" i="27"/>
  <c r="AA62" i="27"/>
  <c r="J62" i="27"/>
  <c r="H62" i="27"/>
  <c r="I62" i="27" s="1"/>
  <c r="E62" i="27"/>
  <c r="H61" i="27" s="1"/>
  <c r="I61" i="27" s="1"/>
  <c r="J61" i="27" s="1"/>
  <c r="AT61" i="27"/>
  <c r="AP61" i="27"/>
  <c r="AA61" i="27"/>
  <c r="E61" i="27"/>
  <c r="AT60" i="27"/>
  <c r="AS60" i="27"/>
  <c r="AP60" i="27"/>
  <c r="AA60" i="27"/>
  <c r="T60" i="27"/>
  <c r="H60" i="27"/>
  <c r="I60" i="27" s="1"/>
  <c r="J60" i="27" s="1"/>
  <c r="E60" i="27"/>
  <c r="B60" i="27"/>
  <c r="AS66" i="27" s="1"/>
  <c r="AT59" i="27"/>
  <c r="AR59" i="27"/>
  <c r="AP59" i="27"/>
  <c r="AA59" i="27"/>
  <c r="I59" i="27"/>
  <c r="J59" i="27" s="1"/>
  <c r="H59" i="27"/>
  <c r="E59" i="27"/>
  <c r="H58" i="27" s="1"/>
  <c r="I58" i="27" s="1"/>
  <c r="J58" i="27" s="1"/>
  <c r="B59" i="27"/>
  <c r="T67" i="27" s="1"/>
  <c r="AT58" i="27"/>
  <c r="AS58" i="27"/>
  <c r="AP58" i="27"/>
  <c r="AA58" i="27"/>
  <c r="T58" i="27"/>
  <c r="B58" i="27"/>
  <c r="K69" i="27" s="1"/>
  <c r="L69" i="27" s="1"/>
  <c r="E54" i="27"/>
  <c r="AT53" i="27"/>
  <c r="AP53" i="27"/>
  <c r="AG53" i="27"/>
  <c r="AA53" i="27"/>
  <c r="I53" i="27"/>
  <c r="J53" i="27" s="1"/>
  <c r="H53" i="27"/>
  <c r="E53" i="27"/>
  <c r="AT52" i="27"/>
  <c r="AR52" i="27"/>
  <c r="AP52" i="27"/>
  <c r="AG52" i="27"/>
  <c r="AA52" i="27"/>
  <c r="I52" i="27"/>
  <c r="J52" i="27" s="1"/>
  <c r="H52" i="27"/>
  <c r="E52" i="27"/>
  <c r="H51" i="27" s="1"/>
  <c r="I51" i="27" s="1"/>
  <c r="J51" i="27" s="1"/>
  <c r="AT51" i="27"/>
  <c r="AP51" i="27"/>
  <c r="AG51" i="27"/>
  <c r="AA51" i="27"/>
  <c r="E51" i="27"/>
  <c r="AT50" i="27"/>
  <c r="AP50" i="27"/>
  <c r="AG50" i="27"/>
  <c r="AA50" i="27"/>
  <c r="I50" i="27"/>
  <c r="J50" i="27" s="1"/>
  <c r="H50" i="27"/>
  <c r="E50" i="27"/>
  <c r="AT49" i="27"/>
  <c r="AP49" i="27"/>
  <c r="AG49" i="27"/>
  <c r="AA49" i="27"/>
  <c r="H49" i="27"/>
  <c r="I49" i="27" s="1"/>
  <c r="J49" i="27" s="1"/>
  <c r="E49" i="27"/>
  <c r="AT48" i="27"/>
  <c r="AP48" i="27"/>
  <c r="AG48" i="27"/>
  <c r="AA48" i="27"/>
  <c r="I48" i="27"/>
  <c r="J48" i="27" s="1"/>
  <c r="H48" i="27"/>
  <c r="E48" i="27"/>
  <c r="AT47" i="27"/>
  <c r="AP47" i="27"/>
  <c r="AG47" i="27"/>
  <c r="AA47" i="27"/>
  <c r="I47" i="27"/>
  <c r="J47" i="27" s="1"/>
  <c r="H47" i="27"/>
  <c r="E47" i="27"/>
  <c r="AT46" i="27"/>
  <c r="AP46" i="27"/>
  <c r="AG46" i="27"/>
  <c r="AA46" i="27"/>
  <c r="H46" i="27"/>
  <c r="I46" i="27" s="1"/>
  <c r="J46" i="27" s="1"/>
  <c r="E46" i="27"/>
  <c r="H45" i="27" s="1"/>
  <c r="AT45" i="27"/>
  <c r="AR45" i="27"/>
  <c r="AP45" i="27"/>
  <c r="AG45" i="27"/>
  <c r="AA45" i="27"/>
  <c r="I45" i="27"/>
  <c r="J45" i="27" s="1"/>
  <c r="E45" i="27"/>
  <c r="AT44" i="27"/>
  <c r="AS44" i="27"/>
  <c r="AP44" i="27"/>
  <c r="AG44" i="27"/>
  <c r="AA44" i="27"/>
  <c r="I44" i="27"/>
  <c r="J44" i="27" s="1"/>
  <c r="H44" i="27"/>
  <c r="E44" i="27"/>
  <c r="H43" i="27" s="1"/>
  <c r="I43" i="27" s="1"/>
  <c r="J43" i="27" s="1"/>
  <c r="B44" i="27"/>
  <c r="AT43" i="27"/>
  <c r="AS43" i="27"/>
  <c r="AP43" i="27"/>
  <c r="AG43" i="27"/>
  <c r="AA43" i="27"/>
  <c r="K43" i="27"/>
  <c r="L43" i="27" s="1"/>
  <c r="R43" i="27" s="1"/>
  <c r="E43" i="27"/>
  <c r="B43" i="27"/>
  <c r="T47" i="27" s="1"/>
  <c r="AT42" i="27"/>
  <c r="AS42" i="27"/>
  <c r="AP42" i="27"/>
  <c r="AG42" i="27"/>
  <c r="AA42" i="27"/>
  <c r="T42" i="27"/>
  <c r="I42" i="27"/>
  <c r="J42" i="27" s="1"/>
  <c r="H42" i="27"/>
  <c r="B42" i="27"/>
  <c r="AR44" i="27" s="1"/>
  <c r="E38" i="27"/>
  <c r="AT37" i="27"/>
  <c r="AR37" i="27"/>
  <c r="AP37" i="27"/>
  <c r="AA37" i="27"/>
  <c r="I37" i="27"/>
  <c r="J37" i="27" s="1"/>
  <c r="H37" i="27"/>
  <c r="E37" i="27"/>
  <c r="H36" i="27" s="1"/>
  <c r="I36" i="27" s="1"/>
  <c r="AT36" i="27"/>
  <c r="AP36" i="27"/>
  <c r="AA36" i="27"/>
  <c r="J36" i="27"/>
  <c r="E36" i="27"/>
  <c r="AT35" i="27"/>
  <c r="AS35" i="27"/>
  <c r="AP35" i="27"/>
  <c r="AA35" i="27"/>
  <c r="T35" i="27"/>
  <c r="H35" i="27"/>
  <c r="I35" i="27" s="1"/>
  <c r="J35" i="27" s="1"/>
  <c r="E35" i="27"/>
  <c r="AT34" i="27"/>
  <c r="AS34" i="27"/>
  <c r="AP34" i="27"/>
  <c r="AA34" i="27"/>
  <c r="T34" i="27"/>
  <c r="H34" i="27"/>
  <c r="I34" i="27" s="1"/>
  <c r="J34" i="27" s="1"/>
  <c r="E34" i="27"/>
  <c r="AT33" i="27"/>
  <c r="AS33" i="27"/>
  <c r="AP33" i="27"/>
  <c r="AA33" i="27"/>
  <c r="H33" i="27"/>
  <c r="I33" i="27" s="1"/>
  <c r="J33" i="27" s="1"/>
  <c r="E33" i="27"/>
  <c r="H32" i="27" s="1"/>
  <c r="I32" i="27" s="1"/>
  <c r="J32" i="27" s="1"/>
  <c r="AT32" i="27"/>
  <c r="AP32" i="27"/>
  <c r="AA32" i="27"/>
  <c r="E32" i="27"/>
  <c r="AT31" i="27"/>
  <c r="AS31" i="27"/>
  <c r="AP31" i="27"/>
  <c r="AA31" i="27"/>
  <c r="T31" i="27"/>
  <c r="H31" i="27"/>
  <c r="I31" i="27" s="1"/>
  <c r="J31" i="27" s="1"/>
  <c r="E31" i="27"/>
  <c r="AT30" i="27"/>
  <c r="AS30" i="27"/>
  <c r="AP30" i="27"/>
  <c r="AA30" i="27"/>
  <c r="T30" i="27"/>
  <c r="I30" i="27"/>
  <c r="J30" i="27" s="1"/>
  <c r="H30" i="27"/>
  <c r="E30" i="27"/>
  <c r="AT29" i="27"/>
  <c r="AS29" i="27"/>
  <c r="AP29" i="27"/>
  <c r="AA29" i="27"/>
  <c r="K29" i="27"/>
  <c r="L29" i="27" s="1"/>
  <c r="I29" i="27"/>
  <c r="J29" i="27" s="1"/>
  <c r="H29" i="27"/>
  <c r="E29" i="27"/>
  <c r="H28" i="27" s="1"/>
  <c r="I28" i="27" s="1"/>
  <c r="J28" i="27" s="1"/>
  <c r="AT28" i="27"/>
  <c r="AP28" i="27"/>
  <c r="AA28" i="27"/>
  <c r="E28" i="27"/>
  <c r="B28" i="27"/>
  <c r="AS36" i="27" s="1"/>
  <c r="AT27" i="27"/>
  <c r="AP27" i="27"/>
  <c r="AA27" i="27"/>
  <c r="T27" i="27"/>
  <c r="H27" i="27"/>
  <c r="I27" i="27" s="1"/>
  <c r="J27" i="27" s="1"/>
  <c r="E27" i="27"/>
  <c r="B27" i="27"/>
  <c r="T37" i="27" s="1"/>
  <c r="AT26" i="27"/>
  <c r="AP26" i="27"/>
  <c r="AA26" i="27"/>
  <c r="I26" i="27"/>
  <c r="J26" i="27" s="1"/>
  <c r="H26" i="27"/>
  <c r="B26" i="27"/>
  <c r="E148" i="26"/>
  <c r="AW147" i="26"/>
  <c r="AS147" i="26"/>
  <c r="AG147" i="26"/>
  <c r="H147" i="26"/>
  <c r="I147" i="26" s="1"/>
  <c r="J147" i="26" s="1"/>
  <c r="E147" i="26"/>
  <c r="H146" i="26" s="1"/>
  <c r="I146" i="26" s="1"/>
  <c r="J146" i="26" s="1"/>
  <c r="AW146" i="26"/>
  <c r="AS146" i="26"/>
  <c r="AG146" i="26"/>
  <c r="T146" i="26"/>
  <c r="E146" i="26"/>
  <c r="AW145" i="26"/>
  <c r="AV145" i="26"/>
  <c r="AS145" i="26"/>
  <c r="AG145" i="26"/>
  <c r="H145" i="26"/>
  <c r="I145" i="26" s="1"/>
  <c r="J145" i="26" s="1"/>
  <c r="E145" i="26"/>
  <c r="H144" i="26" s="1"/>
  <c r="I144" i="26" s="1"/>
  <c r="J144" i="26" s="1"/>
  <c r="AW144" i="26"/>
  <c r="AS144" i="26"/>
  <c r="AG144" i="26"/>
  <c r="K144" i="26"/>
  <c r="L144" i="26" s="1"/>
  <c r="E144" i="26"/>
  <c r="AW143" i="26"/>
  <c r="AV143" i="26"/>
  <c r="AS143" i="26"/>
  <c r="AG143" i="26"/>
  <c r="T143" i="26"/>
  <c r="H143" i="26"/>
  <c r="I143" i="26" s="1"/>
  <c r="J143" i="26" s="1"/>
  <c r="E143" i="26"/>
  <c r="AW142" i="26"/>
  <c r="AV142" i="26"/>
  <c r="AS142" i="26"/>
  <c r="AG142" i="26"/>
  <c r="T142" i="26"/>
  <c r="H142" i="26"/>
  <c r="I142" i="26" s="1"/>
  <c r="J142" i="26" s="1"/>
  <c r="E142" i="26"/>
  <c r="AW141" i="26"/>
  <c r="AV141" i="26"/>
  <c r="AU141" i="26"/>
  <c r="AS141" i="26"/>
  <c r="AG141" i="26"/>
  <c r="H141" i="26"/>
  <c r="I141" i="26" s="1"/>
  <c r="J141" i="26" s="1"/>
  <c r="E141" i="26"/>
  <c r="H140" i="26" s="1"/>
  <c r="I140" i="26" s="1"/>
  <c r="J140" i="26" s="1"/>
  <c r="AW140" i="26"/>
  <c r="AS140" i="26"/>
  <c r="AG140" i="26"/>
  <c r="K140" i="26"/>
  <c r="L140" i="26" s="1"/>
  <c r="E140" i="26"/>
  <c r="AW139" i="26"/>
  <c r="AS139" i="26"/>
  <c r="AG139" i="26"/>
  <c r="I139" i="26"/>
  <c r="J139" i="26" s="1"/>
  <c r="H139" i="26"/>
  <c r="E139" i="26"/>
  <c r="H138" i="26" s="1"/>
  <c r="I138" i="26" s="1"/>
  <c r="J138" i="26" s="1"/>
  <c r="AW138" i="26"/>
  <c r="AU138" i="26"/>
  <c r="AS138" i="26"/>
  <c r="AG138" i="26"/>
  <c r="E138" i="26"/>
  <c r="B138" i="26"/>
  <c r="AV144" i="26" s="1"/>
  <c r="AW137" i="26"/>
  <c r="AV137" i="26"/>
  <c r="AS137" i="26"/>
  <c r="AG137" i="26"/>
  <c r="T137" i="26"/>
  <c r="H137" i="26"/>
  <c r="I137" i="26" s="1"/>
  <c r="J137" i="26" s="1"/>
  <c r="E137" i="26"/>
  <c r="B137" i="26"/>
  <c r="T138" i="26" s="1"/>
  <c r="AW136" i="26"/>
  <c r="AV136" i="26"/>
  <c r="AU136" i="26"/>
  <c r="AS136" i="26"/>
  <c r="AG136" i="26"/>
  <c r="H136" i="26"/>
  <c r="I136" i="26" s="1"/>
  <c r="J136" i="26" s="1"/>
  <c r="B136" i="26"/>
  <c r="E133" i="26"/>
  <c r="AZ132" i="26"/>
  <c r="AW132" i="26"/>
  <c r="AV132" i="26"/>
  <c r="AU132" i="26"/>
  <c r="AS132" i="26"/>
  <c r="AG132" i="26"/>
  <c r="J132" i="26"/>
  <c r="H132" i="26"/>
  <c r="I132" i="26" s="1"/>
  <c r="E132" i="26"/>
  <c r="H131" i="26" s="1"/>
  <c r="I131" i="26" s="1"/>
  <c r="J131" i="26" s="1"/>
  <c r="AZ131" i="26"/>
  <c r="AW131" i="26"/>
  <c r="AS131" i="26"/>
  <c r="AG131" i="26"/>
  <c r="E131" i="26"/>
  <c r="H130" i="26" s="1"/>
  <c r="I130" i="26" s="1"/>
  <c r="J130" i="26" s="1"/>
  <c r="AZ130" i="26"/>
  <c r="AW130" i="26"/>
  <c r="AU130" i="26"/>
  <c r="AS130" i="26"/>
  <c r="AG130" i="26"/>
  <c r="E130" i="26"/>
  <c r="H129" i="26" s="1"/>
  <c r="I129" i="26" s="1"/>
  <c r="J129" i="26" s="1"/>
  <c r="AZ129" i="26"/>
  <c r="AW129" i="26"/>
  <c r="AS129" i="26"/>
  <c r="AG129" i="26"/>
  <c r="K129" i="26"/>
  <c r="E129" i="26"/>
  <c r="H128" i="26" s="1"/>
  <c r="I128" i="26" s="1"/>
  <c r="J128" i="26" s="1"/>
  <c r="AZ128" i="26"/>
  <c r="AW128" i="26"/>
  <c r="AS128" i="26"/>
  <c r="AG128" i="26"/>
  <c r="E128" i="26"/>
  <c r="H127" i="26" s="1"/>
  <c r="AZ127" i="26"/>
  <c r="AW127" i="26"/>
  <c r="AU127" i="26"/>
  <c r="AS127" i="26"/>
  <c r="AG127" i="26"/>
  <c r="I127" i="26"/>
  <c r="J127" i="26" s="1"/>
  <c r="E127" i="26"/>
  <c r="H126" i="26" s="1"/>
  <c r="I126" i="26" s="1"/>
  <c r="J126" i="26" s="1"/>
  <c r="AZ126" i="26"/>
  <c r="AW126" i="26"/>
  <c r="AS126" i="26"/>
  <c r="AG126" i="26"/>
  <c r="K126" i="26"/>
  <c r="L126" i="26" s="1"/>
  <c r="E126" i="26"/>
  <c r="AZ125" i="26"/>
  <c r="AW125" i="26"/>
  <c r="AS125" i="26"/>
  <c r="AG125" i="26"/>
  <c r="H125" i="26"/>
  <c r="I125" i="26" s="1"/>
  <c r="J125" i="26" s="1"/>
  <c r="E125" i="26"/>
  <c r="AZ124" i="26"/>
  <c r="AW124" i="26"/>
  <c r="AV124" i="26"/>
  <c r="AS124" i="26"/>
  <c r="AG124" i="26"/>
  <c r="I124" i="26"/>
  <c r="J124" i="26" s="1"/>
  <c r="H124" i="26"/>
  <c r="E124" i="26"/>
  <c r="AZ123" i="26"/>
  <c r="AW123" i="26"/>
  <c r="AV123" i="26"/>
  <c r="AS123" i="26"/>
  <c r="AG123" i="26"/>
  <c r="T123" i="26"/>
  <c r="H123" i="26"/>
  <c r="I123" i="26" s="1"/>
  <c r="J123" i="26" s="1"/>
  <c r="E123" i="26"/>
  <c r="B123" i="26"/>
  <c r="AV129" i="26" s="1"/>
  <c r="AZ122" i="26"/>
  <c r="AW122" i="26"/>
  <c r="AV122" i="26"/>
  <c r="AU122" i="26"/>
  <c r="AS122" i="26"/>
  <c r="AG122" i="26"/>
  <c r="I122" i="26"/>
  <c r="J122" i="26" s="1"/>
  <c r="H122" i="26"/>
  <c r="E122" i="26"/>
  <c r="H121" i="26" s="1"/>
  <c r="I121" i="26" s="1"/>
  <c r="J121" i="26" s="1"/>
  <c r="B122" i="26"/>
  <c r="AZ121" i="26"/>
  <c r="AW121" i="26"/>
  <c r="AV121" i="26"/>
  <c r="AS121" i="26"/>
  <c r="AG121" i="26"/>
  <c r="B121" i="26"/>
  <c r="AU124" i="26" s="1"/>
  <c r="E117" i="26"/>
  <c r="H116" i="26" s="1"/>
  <c r="I116" i="26" s="1"/>
  <c r="J116" i="26" s="1"/>
  <c r="AW116" i="26"/>
  <c r="AS116" i="26"/>
  <c r="AG116" i="26"/>
  <c r="T116" i="26"/>
  <c r="E116" i="26"/>
  <c r="AW115" i="26"/>
  <c r="AV115" i="26"/>
  <c r="AU115" i="26"/>
  <c r="AS115" i="26"/>
  <c r="AG115" i="26"/>
  <c r="K115" i="26"/>
  <c r="L115" i="26" s="1"/>
  <c r="H115" i="26"/>
  <c r="I115" i="26" s="1"/>
  <c r="J115" i="26" s="1"/>
  <c r="E115" i="26"/>
  <c r="H114" i="26" s="1"/>
  <c r="I114" i="26" s="1"/>
  <c r="J114" i="26" s="1"/>
  <c r="AW114" i="26"/>
  <c r="AS114" i="26"/>
  <c r="AG114" i="26"/>
  <c r="L114" i="26"/>
  <c r="R114" i="26" s="1"/>
  <c r="K114" i="26"/>
  <c r="E114" i="26"/>
  <c r="AW113" i="26"/>
  <c r="AS113" i="26"/>
  <c r="AG113" i="26"/>
  <c r="I113" i="26"/>
  <c r="J113" i="26" s="1"/>
  <c r="H113" i="26"/>
  <c r="E113" i="26"/>
  <c r="H112" i="26" s="1"/>
  <c r="I112" i="26" s="1"/>
  <c r="J112" i="26" s="1"/>
  <c r="AW112" i="26"/>
  <c r="AU112" i="26"/>
  <c r="AS112" i="26"/>
  <c r="AG112" i="26"/>
  <c r="E112" i="26"/>
  <c r="H111" i="26" s="1"/>
  <c r="I111" i="26" s="1"/>
  <c r="J111" i="26" s="1"/>
  <c r="AW111" i="26"/>
  <c r="AV111" i="26"/>
  <c r="AU111" i="26"/>
  <c r="AS111" i="26"/>
  <c r="AG111" i="26"/>
  <c r="K111" i="26"/>
  <c r="L111" i="26" s="1"/>
  <c r="E111" i="26"/>
  <c r="H110" i="26" s="1"/>
  <c r="I110" i="26" s="1"/>
  <c r="J110" i="26" s="1"/>
  <c r="AW110" i="26"/>
  <c r="AS110" i="26"/>
  <c r="AG110" i="26"/>
  <c r="L110" i="26"/>
  <c r="K110" i="26"/>
  <c r="E110" i="26"/>
  <c r="AW109" i="26"/>
  <c r="AS109" i="26"/>
  <c r="AG109" i="26"/>
  <c r="J109" i="26"/>
  <c r="I109" i="26"/>
  <c r="H109" i="26"/>
  <c r="E109" i="26"/>
  <c r="AW108" i="26"/>
  <c r="AV108" i="26"/>
  <c r="AS108" i="26"/>
  <c r="AG108" i="26"/>
  <c r="H108" i="26"/>
  <c r="I108" i="26" s="1"/>
  <c r="J108" i="26" s="1"/>
  <c r="E108" i="26"/>
  <c r="AW107" i="26"/>
  <c r="AV107" i="26"/>
  <c r="AS107" i="26"/>
  <c r="AG107" i="26"/>
  <c r="T107" i="26"/>
  <c r="H107" i="26"/>
  <c r="I107" i="26" s="1"/>
  <c r="J107" i="26" s="1"/>
  <c r="E107" i="26"/>
  <c r="B107" i="26"/>
  <c r="AV114" i="26" s="1"/>
  <c r="AW106" i="26"/>
  <c r="AU106" i="26"/>
  <c r="AS106" i="26"/>
  <c r="AG106" i="26"/>
  <c r="K106" i="26"/>
  <c r="L106" i="26" s="1"/>
  <c r="R106" i="26" s="1"/>
  <c r="H106" i="26"/>
  <c r="I106" i="26" s="1"/>
  <c r="J106" i="26" s="1"/>
  <c r="E106" i="26"/>
  <c r="H105" i="26" s="1"/>
  <c r="I105" i="26" s="1"/>
  <c r="J105" i="26" s="1"/>
  <c r="B106" i="26"/>
  <c r="T112" i="26" s="1"/>
  <c r="AW105" i="26"/>
  <c r="AS105" i="26"/>
  <c r="AG105" i="26"/>
  <c r="T105" i="26"/>
  <c r="L105" i="26"/>
  <c r="K105" i="26"/>
  <c r="B105" i="26"/>
  <c r="AU107" i="26" s="1"/>
  <c r="E101" i="26"/>
  <c r="H100" i="26" s="1"/>
  <c r="I100" i="26" s="1"/>
  <c r="J100" i="26" s="1"/>
  <c r="AM100" i="26"/>
  <c r="AL100" i="26"/>
  <c r="E100" i="26"/>
  <c r="H99" i="26" s="1"/>
  <c r="AM99" i="26"/>
  <c r="I99" i="26"/>
  <c r="J99" i="26" s="1"/>
  <c r="E99" i="26"/>
  <c r="H98" i="26" s="1"/>
  <c r="I98" i="26" s="1"/>
  <c r="J98" i="26" s="1"/>
  <c r="AM98" i="26"/>
  <c r="K98" i="26"/>
  <c r="E98" i="26"/>
  <c r="H97" i="26" s="1"/>
  <c r="I97" i="26" s="1"/>
  <c r="J97" i="26" s="1"/>
  <c r="AM97" i="26"/>
  <c r="E97" i="26"/>
  <c r="H96" i="26" s="1"/>
  <c r="I96" i="26" s="1"/>
  <c r="J96" i="26" s="1"/>
  <c r="AM96" i="26"/>
  <c r="K96" i="26"/>
  <c r="E96" i="26"/>
  <c r="AM95" i="26"/>
  <c r="H95" i="26"/>
  <c r="I95" i="26" s="1"/>
  <c r="J95" i="26" s="1"/>
  <c r="E95" i="26"/>
  <c r="H94" i="26" s="1"/>
  <c r="I94" i="26" s="1"/>
  <c r="J94" i="26" s="1"/>
  <c r="AM94" i="26"/>
  <c r="AK94" i="26"/>
  <c r="E94" i="26"/>
  <c r="AM93" i="26"/>
  <c r="AL93" i="26"/>
  <c r="AK93" i="26"/>
  <c r="J93" i="26"/>
  <c r="H93" i="26"/>
  <c r="I93" i="26" s="1"/>
  <c r="E93" i="26"/>
  <c r="AM92" i="26"/>
  <c r="AL92" i="26"/>
  <c r="H92" i="26"/>
  <c r="I92" i="26" s="1"/>
  <c r="J92" i="26" s="1"/>
  <c r="E92" i="26"/>
  <c r="AM91" i="26"/>
  <c r="AL91" i="26"/>
  <c r="K91" i="26"/>
  <c r="L91" i="26" s="1"/>
  <c r="J91" i="26"/>
  <c r="I91" i="26"/>
  <c r="H91" i="26"/>
  <c r="E91" i="26"/>
  <c r="B91" i="26"/>
  <c r="AM90" i="26"/>
  <c r="AL90" i="26"/>
  <c r="AK90" i="26"/>
  <c r="K90" i="26"/>
  <c r="H90" i="26"/>
  <c r="I90" i="26" s="1"/>
  <c r="J90" i="26" s="1"/>
  <c r="E90" i="26"/>
  <c r="B90" i="26"/>
  <c r="AM89" i="26"/>
  <c r="AL89" i="26"/>
  <c r="AK89" i="26"/>
  <c r="K89" i="26"/>
  <c r="I89" i="26"/>
  <c r="J89" i="26" s="1"/>
  <c r="H89" i="26"/>
  <c r="B89" i="26"/>
  <c r="K99" i="26" s="1"/>
  <c r="E85" i="26"/>
  <c r="AT84" i="26"/>
  <c r="AR84" i="26"/>
  <c r="AP84" i="26"/>
  <c r="AA84" i="26"/>
  <c r="I84" i="26"/>
  <c r="J84" i="26" s="1"/>
  <c r="H84" i="26"/>
  <c r="E84" i="26"/>
  <c r="H83" i="26" s="1"/>
  <c r="I83" i="26" s="1"/>
  <c r="J83" i="26" s="1"/>
  <c r="AT83" i="26"/>
  <c r="AS83" i="26"/>
  <c r="AP83" i="26"/>
  <c r="AA83" i="26"/>
  <c r="L83" i="26"/>
  <c r="K83" i="26"/>
  <c r="E83" i="26"/>
  <c r="AT82" i="26"/>
  <c r="AS82" i="26"/>
  <c r="AP82" i="26"/>
  <c r="AA82" i="26"/>
  <c r="H82" i="26"/>
  <c r="I82" i="26" s="1"/>
  <c r="J82" i="26" s="1"/>
  <c r="E82" i="26"/>
  <c r="AT81" i="26"/>
  <c r="AS81" i="26"/>
  <c r="AP81" i="26"/>
  <c r="AA81" i="26"/>
  <c r="T81" i="26"/>
  <c r="H81" i="26"/>
  <c r="I81" i="26" s="1"/>
  <c r="J81" i="26" s="1"/>
  <c r="E81" i="26"/>
  <c r="AT80" i="26"/>
  <c r="AS80" i="26"/>
  <c r="AR80" i="26"/>
  <c r="AP80" i="26"/>
  <c r="AA80" i="26"/>
  <c r="H80" i="26"/>
  <c r="I80" i="26" s="1"/>
  <c r="J80" i="26" s="1"/>
  <c r="E80" i="26"/>
  <c r="H79" i="26" s="1"/>
  <c r="I79" i="26" s="1"/>
  <c r="AT79" i="26"/>
  <c r="AP79" i="26"/>
  <c r="AA79" i="26"/>
  <c r="J79" i="26"/>
  <c r="E79" i="26"/>
  <c r="AT78" i="26"/>
  <c r="AS78" i="26"/>
  <c r="AP78" i="26"/>
  <c r="AA78" i="26"/>
  <c r="H78" i="26"/>
  <c r="I78" i="26" s="1"/>
  <c r="J78" i="26" s="1"/>
  <c r="E78" i="26"/>
  <c r="AT77" i="26"/>
  <c r="AS77" i="26"/>
  <c r="AP77" i="26"/>
  <c r="AA77" i="26"/>
  <c r="I77" i="26"/>
  <c r="J77" i="26" s="1"/>
  <c r="H77" i="26"/>
  <c r="E77" i="26"/>
  <c r="AT76" i="26"/>
  <c r="AS76" i="26"/>
  <c r="AR76" i="26"/>
  <c r="AP76" i="26"/>
  <c r="AA76" i="26"/>
  <c r="I76" i="26"/>
  <c r="J76" i="26" s="1"/>
  <c r="H76" i="26"/>
  <c r="E76" i="26"/>
  <c r="H75" i="26" s="1"/>
  <c r="I75" i="26" s="1"/>
  <c r="J75" i="26" s="1"/>
  <c r="AT75" i="26"/>
  <c r="AP75" i="26"/>
  <c r="AA75" i="26"/>
  <c r="K75" i="26"/>
  <c r="L75" i="26" s="1"/>
  <c r="E75" i="26"/>
  <c r="H74" i="26" s="1"/>
  <c r="I74" i="26" s="1"/>
  <c r="B75" i="26"/>
  <c r="AS79" i="26" s="1"/>
  <c r="AT74" i="26"/>
  <c r="AS74" i="26"/>
  <c r="AP74" i="26"/>
  <c r="AA74" i="26"/>
  <c r="J74" i="26"/>
  <c r="E74" i="26"/>
  <c r="B74" i="26"/>
  <c r="AT73" i="26"/>
  <c r="AS73" i="26"/>
  <c r="AP73" i="26"/>
  <c r="AA73" i="26"/>
  <c r="K73" i="26"/>
  <c r="L73" i="26" s="1"/>
  <c r="I73" i="26"/>
  <c r="J73" i="26" s="1"/>
  <c r="H73" i="26"/>
  <c r="B73" i="26"/>
  <c r="K79" i="26" s="1"/>
  <c r="L79" i="26" s="1"/>
  <c r="E70" i="26"/>
  <c r="H69" i="26" s="1"/>
  <c r="I69" i="26" s="1"/>
  <c r="J69" i="26" s="1"/>
  <c r="AT69" i="26"/>
  <c r="AP69" i="26"/>
  <c r="AA69" i="26"/>
  <c r="K69" i="26"/>
  <c r="L69" i="26" s="1"/>
  <c r="E69" i="26"/>
  <c r="H68" i="26" s="1"/>
  <c r="I68" i="26" s="1"/>
  <c r="J68" i="26" s="1"/>
  <c r="AT68" i="26"/>
  <c r="AP68" i="26"/>
  <c r="AA68" i="26"/>
  <c r="E68" i="26"/>
  <c r="AT67" i="26"/>
  <c r="AP67" i="26"/>
  <c r="AA67" i="26"/>
  <c r="J67" i="26"/>
  <c r="H67" i="26"/>
  <c r="I67" i="26" s="1"/>
  <c r="E67" i="26"/>
  <c r="AT66" i="26"/>
  <c r="AS66" i="26"/>
  <c r="AP66" i="26"/>
  <c r="AA66" i="26"/>
  <c r="T66" i="26"/>
  <c r="H66" i="26"/>
  <c r="I66" i="26" s="1"/>
  <c r="J66" i="26" s="1"/>
  <c r="E66" i="26"/>
  <c r="AT65" i="26"/>
  <c r="AP65" i="26"/>
  <c r="AA65" i="26"/>
  <c r="T65" i="26"/>
  <c r="H65" i="26"/>
  <c r="I65" i="26" s="1"/>
  <c r="J65" i="26" s="1"/>
  <c r="E65" i="26"/>
  <c r="AT64" i="26"/>
  <c r="AP64" i="26"/>
  <c r="AA64" i="26"/>
  <c r="T64" i="26"/>
  <c r="J64" i="26"/>
  <c r="I64" i="26"/>
  <c r="H64" i="26"/>
  <c r="E64" i="26"/>
  <c r="AT63" i="26"/>
  <c r="AP63" i="26"/>
  <c r="AA63" i="26"/>
  <c r="J63" i="26"/>
  <c r="H63" i="26"/>
  <c r="I63" i="26" s="1"/>
  <c r="E63" i="26"/>
  <c r="AT62" i="26"/>
  <c r="AS62" i="26"/>
  <c r="AP62" i="26"/>
  <c r="AA62" i="26"/>
  <c r="T62" i="26"/>
  <c r="K62" i="26"/>
  <c r="L62" i="26" s="1"/>
  <c r="J62" i="26"/>
  <c r="I62" i="26"/>
  <c r="H62" i="26"/>
  <c r="E62" i="26"/>
  <c r="H61" i="26" s="1"/>
  <c r="I61" i="26" s="1"/>
  <c r="J61" i="26" s="1"/>
  <c r="AT61" i="26"/>
  <c r="AR61" i="26"/>
  <c r="AP61" i="26"/>
  <c r="AA61" i="26"/>
  <c r="E61" i="26"/>
  <c r="H60" i="26" s="1"/>
  <c r="I60" i="26" s="1"/>
  <c r="J60" i="26" s="1"/>
  <c r="AT60" i="26"/>
  <c r="AR60" i="26"/>
  <c r="AP60" i="26"/>
  <c r="AA60" i="26"/>
  <c r="T60" i="26"/>
  <c r="K60" i="26"/>
  <c r="L60" i="26" s="1"/>
  <c r="E60" i="26"/>
  <c r="B60" i="26"/>
  <c r="AS69" i="26" s="1"/>
  <c r="AT59" i="26"/>
  <c r="AS59" i="26"/>
  <c r="AR59" i="26"/>
  <c r="AP59" i="26"/>
  <c r="AA59" i="26"/>
  <c r="H59" i="26"/>
  <c r="I59" i="26" s="1"/>
  <c r="J59" i="26" s="1"/>
  <c r="E59" i="26"/>
  <c r="H58" i="26" s="1"/>
  <c r="I58" i="26" s="1"/>
  <c r="J58" i="26" s="1"/>
  <c r="B59" i="26"/>
  <c r="AT58" i="26"/>
  <c r="AP58" i="26"/>
  <c r="AA58" i="26"/>
  <c r="L58" i="26"/>
  <c r="R58" i="26" s="1"/>
  <c r="K58" i="26"/>
  <c r="B58" i="26"/>
  <c r="AR66" i="26" s="1"/>
  <c r="E54" i="26"/>
  <c r="AT53" i="26"/>
  <c r="AR53" i="26"/>
  <c r="AP53" i="26"/>
  <c r="AG53" i="26"/>
  <c r="AA53" i="26"/>
  <c r="T53" i="26"/>
  <c r="H53" i="26"/>
  <c r="I53" i="26" s="1"/>
  <c r="J53" i="26" s="1"/>
  <c r="E53" i="26"/>
  <c r="AT52" i="26"/>
  <c r="AS52" i="26"/>
  <c r="AR52" i="26"/>
  <c r="AP52" i="26"/>
  <c r="AG52" i="26"/>
  <c r="AA52" i="26"/>
  <c r="J52" i="26"/>
  <c r="I52" i="26"/>
  <c r="H52" i="26"/>
  <c r="E52" i="26"/>
  <c r="H51" i="26" s="1"/>
  <c r="I51" i="26" s="1"/>
  <c r="J51" i="26" s="1"/>
  <c r="AT51" i="26"/>
  <c r="AP51" i="26"/>
  <c r="AG51" i="26"/>
  <c r="AA51" i="26"/>
  <c r="E51" i="26"/>
  <c r="AT50" i="26"/>
  <c r="AR50" i="26"/>
  <c r="AP50" i="26"/>
  <c r="AG50" i="26"/>
  <c r="AA50" i="26"/>
  <c r="T50" i="26"/>
  <c r="H50" i="26"/>
  <c r="I50" i="26" s="1"/>
  <c r="J50" i="26" s="1"/>
  <c r="E50" i="26"/>
  <c r="AT49" i="26"/>
  <c r="AS49" i="26"/>
  <c r="AR49" i="26"/>
  <c r="AP49" i="26"/>
  <c r="AG49" i="26"/>
  <c r="AA49" i="26"/>
  <c r="I49" i="26"/>
  <c r="J49" i="26" s="1"/>
  <c r="H49" i="26"/>
  <c r="E49" i="26"/>
  <c r="H48" i="26" s="1"/>
  <c r="I48" i="26" s="1"/>
  <c r="J48" i="26" s="1"/>
  <c r="AT48" i="26"/>
  <c r="AP48" i="26"/>
  <c r="AG48" i="26"/>
  <c r="AA48" i="26"/>
  <c r="T48" i="26"/>
  <c r="E48" i="26"/>
  <c r="AT47" i="26"/>
  <c r="AP47" i="26"/>
  <c r="AG47" i="26"/>
  <c r="AA47" i="26"/>
  <c r="T47" i="26"/>
  <c r="K47" i="26"/>
  <c r="L47" i="26" s="1"/>
  <c r="H47" i="26"/>
  <c r="I47" i="26" s="1"/>
  <c r="J47" i="26" s="1"/>
  <c r="E47" i="26"/>
  <c r="H46" i="26" s="1"/>
  <c r="I46" i="26" s="1"/>
  <c r="J46" i="26" s="1"/>
  <c r="AT46" i="26"/>
  <c r="AR46" i="26"/>
  <c r="AP46" i="26"/>
  <c r="AG46" i="26"/>
  <c r="AA46" i="26"/>
  <c r="T46" i="26"/>
  <c r="E46" i="26"/>
  <c r="H45" i="26" s="1"/>
  <c r="I45" i="26" s="1"/>
  <c r="J45" i="26" s="1"/>
  <c r="AT45" i="26"/>
  <c r="AP45" i="26"/>
  <c r="AG45" i="26"/>
  <c r="AA45" i="26"/>
  <c r="T45" i="26"/>
  <c r="E45" i="26"/>
  <c r="AT44" i="26"/>
  <c r="AP44" i="26"/>
  <c r="AG44" i="26"/>
  <c r="AA44" i="26"/>
  <c r="T44" i="26"/>
  <c r="K44" i="26"/>
  <c r="L44" i="26" s="1"/>
  <c r="H44" i="26"/>
  <c r="I44" i="26" s="1"/>
  <c r="J44" i="26" s="1"/>
  <c r="E44" i="26"/>
  <c r="B44" i="26"/>
  <c r="AS48" i="26" s="1"/>
  <c r="AT43" i="26"/>
  <c r="AS43" i="26"/>
  <c r="AR43" i="26"/>
  <c r="AP43" i="26"/>
  <c r="AG43" i="26"/>
  <c r="AA43" i="26"/>
  <c r="I43" i="26"/>
  <c r="J43" i="26" s="1"/>
  <c r="H43" i="26"/>
  <c r="E43" i="26"/>
  <c r="H42" i="26" s="1"/>
  <c r="I42" i="26" s="1"/>
  <c r="J42" i="26" s="1"/>
  <c r="B43" i="26"/>
  <c r="T52" i="26" s="1"/>
  <c r="AT42" i="26"/>
  <c r="AS42" i="26"/>
  <c r="AP42" i="26"/>
  <c r="AG42" i="26"/>
  <c r="AA42" i="26"/>
  <c r="B42" i="26"/>
  <c r="E38" i="26"/>
  <c r="AT37" i="26"/>
  <c r="AS37" i="26"/>
  <c r="AP37" i="26"/>
  <c r="AA37" i="26"/>
  <c r="T37" i="26"/>
  <c r="I37" i="26"/>
  <c r="J37" i="26" s="1"/>
  <c r="H37" i="26"/>
  <c r="E37" i="26"/>
  <c r="AT36" i="26"/>
  <c r="AS36" i="26"/>
  <c r="AR36" i="26"/>
  <c r="AP36" i="26"/>
  <c r="AA36" i="26"/>
  <c r="I36" i="26"/>
  <c r="J36" i="26" s="1"/>
  <c r="H36" i="26"/>
  <c r="E36" i="26"/>
  <c r="AT35" i="26"/>
  <c r="AS35" i="26"/>
  <c r="AP35" i="26"/>
  <c r="AA35" i="26"/>
  <c r="T35" i="26"/>
  <c r="H35" i="26"/>
  <c r="I35" i="26" s="1"/>
  <c r="J35" i="26" s="1"/>
  <c r="E35" i="26"/>
  <c r="AT34" i="26"/>
  <c r="AP34" i="26"/>
  <c r="AA34" i="26"/>
  <c r="T34" i="26"/>
  <c r="H34" i="26"/>
  <c r="I34" i="26" s="1"/>
  <c r="J34" i="26" s="1"/>
  <c r="E34" i="26"/>
  <c r="AT33" i="26"/>
  <c r="AS33" i="26"/>
  <c r="AP33" i="26"/>
  <c r="AA33" i="26"/>
  <c r="J33" i="26"/>
  <c r="H33" i="26"/>
  <c r="I33" i="26" s="1"/>
  <c r="E33" i="26"/>
  <c r="AT32" i="26"/>
  <c r="AS32" i="26"/>
  <c r="AP32" i="26"/>
  <c r="AA32" i="26"/>
  <c r="T32" i="26"/>
  <c r="I32" i="26"/>
  <c r="J32" i="26" s="1"/>
  <c r="H32" i="26"/>
  <c r="E32" i="26"/>
  <c r="AT31" i="26"/>
  <c r="AS31" i="26"/>
  <c r="AP31" i="26"/>
  <c r="AA31" i="26"/>
  <c r="T31" i="26"/>
  <c r="H31" i="26"/>
  <c r="I31" i="26" s="1"/>
  <c r="J31" i="26" s="1"/>
  <c r="E31" i="26"/>
  <c r="AT30" i="26"/>
  <c r="AP30" i="26"/>
  <c r="AA30" i="26"/>
  <c r="T30" i="26"/>
  <c r="H30" i="26"/>
  <c r="I30" i="26" s="1"/>
  <c r="J30" i="26" s="1"/>
  <c r="E30" i="26"/>
  <c r="H29" i="26" s="1"/>
  <c r="I29" i="26" s="1"/>
  <c r="J29" i="26" s="1"/>
  <c r="AT29" i="26"/>
  <c r="AP29" i="26"/>
  <c r="AA29" i="26"/>
  <c r="K29" i="26"/>
  <c r="L29" i="26" s="1"/>
  <c r="E29" i="26"/>
  <c r="H28" i="26" s="1"/>
  <c r="I28" i="26" s="1"/>
  <c r="J28" i="26" s="1"/>
  <c r="AT28" i="26"/>
  <c r="AS28" i="26"/>
  <c r="AP28" i="26"/>
  <c r="AA28" i="26"/>
  <c r="K28" i="26"/>
  <c r="L28" i="26" s="1"/>
  <c r="E28" i="26"/>
  <c r="B28" i="26"/>
  <c r="AS34" i="26" s="1"/>
  <c r="AT27" i="26"/>
  <c r="AS27" i="26"/>
  <c r="AP27" i="26"/>
  <c r="AA27" i="26"/>
  <c r="T27" i="26"/>
  <c r="H27" i="26"/>
  <c r="I27" i="26" s="1"/>
  <c r="J27" i="26" s="1"/>
  <c r="E27" i="26"/>
  <c r="B27" i="26"/>
  <c r="T33" i="26" s="1"/>
  <c r="AT26" i="26"/>
  <c r="AS26" i="26"/>
  <c r="AP26" i="26"/>
  <c r="AA26" i="26"/>
  <c r="T26" i="26"/>
  <c r="I26" i="26"/>
  <c r="J26" i="26" s="1"/>
  <c r="H26" i="26"/>
  <c r="B26" i="26"/>
  <c r="E148" i="25"/>
  <c r="H147" i="25" s="1"/>
  <c r="I147" i="25" s="1"/>
  <c r="J147" i="25" s="1"/>
  <c r="AW147" i="25"/>
  <c r="AS147" i="25"/>
  <c r="AG147" i="25"/>
  <c r="E147" i="25"/>
  <c r="H146" i="25" s="1"/>
  <c r="I146" i="25" s="1"/>
  <c r="AW146" i="25"/>
  <c r="AS146" i="25"/>
  <c r="AG146" i="25"/>
  <c r="J146" i="25"/>
  <c r="E146" i="25"/>
  <c r="AW145" i="25"/>
  <c r="AS145" i="25"/>
  <c r="AG145" i="25"/>
  <c r="H145" i="25"/>
  <c r="I145" i="25" s="1"/>
  <c r="J145" i="25" s="1"/>
  <c r="E145" i="25"/>
  <c r="AW144" i="25"/>
  <c r="AS144" i="25"/>
  <c r="AG144" i="25"/>
  <c r="H144" i="25"/>
  <c r="I144" i="25" s="1"/>
  <c r="J144" i="25" s="1"/>
  <c r="E144" i="25"/>
  <c r="AW143" i="25"/>
  <c r="AS143" i="25"/>
  <c r="AG143" i="25"/>
  <c r="T143" i="25"/>
  <c r="K143" i="25"/>
  <c r="L143" i="25" s="1"/>
  <c r="H143" i="25"/>
  <c r="I143" i="25" s="1"/>
  <c r="J143" i="25" s="1"/>
  <c r="E143" i="25"/>
  <c r="AW142" i="25"/>
  <c r="AS142" i="25"/>
  <c r="AG142" i="25"/>
  <c r="T142" i="25"/>
  <c r="H142" i="25"/>
  <c r="I142" i="25" s="1"/>
  <c r="J142" i="25" s="1"/>
  <c r="E142" i="25"/>
  <c r="AW141" i="25"/>
  <c r="AV141" i="25"/>
  <c r="AS141" i="25"/>
  <c r="AG141" i="25"/>
  <c r="T141" i="25"/>
  <c r="H141" i="25"/>
  <c r="I141" i="25" s="1"/>
  <c r="J141" i="25" s="1"/>
  <c r="E141" i="25"/>
  <c r="AW140" i="25"/>
  <c r="AV140" i="25"/>
  <c r="AS140" i="25"/>
  <c r="AG140" i="25"/>
  <c r="T140" i="25"/>
  <c r="H140" i="25"/>
  <c r="I140" i="25" s="1"/>
  <c r="J140" i="25" s="1"/>
  <c r="E140" i="25"/>
  <c r="H139" i="25" s="1"/>
  <c r="AW139" i="25"/>
  <c r="AS139" i="25"/>
  <c r="AG139" i="25"/>
  <c r="T139" i="25"/>
  <c r="I139" i="25"/>
  <c r="J139" i="25" s="1"/>
  <c r="E139" i="25"/>
  <c r="AW138" i="25"/>
  <c r="AS138" i="25"/>
  <c r="AG138" i="25"/>
  <c r="T138" i="25"/>
  <c r="H138" i="25"/>
  <c r="I138" i="25" s="1"/>
  <c r="J138" i="25" s="1"/>
  <c r="E138" i="25"/>
  <c r="B138" i="25"/>
  <c r="AV138" i="25" s="1"/>
  <c r="AW137" i="25"/>
  <c r="AU137" i="25"/>
  <c r="AS137" i="25"/>
  <c r="AG137" i="25"/>
  <c r="T137" i="25"/>
  <c r="I137" i="25"/>
  <c r="J137" i="25" s="1"/>
  <c r="H137" i="25"/>
  <c r="E137" i="25"/>
  <c r="B137" i="25"/>
  <c r="AW136" i="25"/>
  <c r="AV136" i="25"/>
  <c r="AS136" i="25"/>
  <c r="AG136" i="25"/>
  <c r="T136" i="25"/>
  <c r="H136" i="25"/>
  <c r="I136" i="25" s="1"/>
  <c r="J136" i="25" s="1"/>
  <c r="B136" i="25"/>
  <c r="E133" i="25"/>
  <c r="AZ132" i="25"/>
  <c r="AW132" i="25"/>
  <c r="AS132" i="25"/>
  <c r="AG132" i="25"/>
  <c r="I132" i="25"/>
  <c r="J132" i="25" s="1"/>
  <c r="H132" i="25"/>
  <c r="E132" i="25"/>
  <c r="AZ131" i="25"/>
  <c r="AW131" i="25"/>
  <c r="AS131" i="25"/>
  <c r="AG131" i="25"/>
  <c r="H131" i="25"/>
  <c r="I131" i="25" s="1"/>
  <c r="J131" i="25" s="1"/>
  <c r="E131" i="25"/>
  <c r="AZ130" i="25"/>
  <c r="AW130" i="25"/>
  <c r="AV130" i="25"/>
  <c r="AS130" i="25"/>
  <c r="AG130" i="25"/>
  <c r="T130" i="25"/>
  <c r="H130" i="25"/>
  <c r="I130" i="25" s="1"/>
  <c r="J130" i="25" s="1"/>
  <c r="E130" i="25"/>
  <c r="AZ129" i="25"/>
  <c r="AW129" i="25"/>
  <c r="AV129" i="25"/>
  <c r="AS129" i="25"/>
  <c r="AG129" i="25"/>
  <c r="H129" i="25"/>
  <c r="I129" i="25" s="1"/>
  <c r="J129" i="25" s="1"/>
  <c r="E129" i="25"/>
  <c r="H128" i="25" s="1"/>
  <c r="AZ128" i="25"/>
  <c r="AW128" i="25"/>
  <c r="AS128" i="25"/>
  <c r="AG128" i="25"/>
  <c r="I128" i="25"/>
  <c r="J128" i="25" s="1"/>
  <c r="E128" i="25"/>
  <c r="AZ127" i="25"/>
  <c r="AW127" i="25"/>
  <c r="AV127" i="25"/>
  <c r="AS127" i="25"/>
  <c r="AG127" i="25"/>
  <c r="T127" i="25"/>
  <c r="J127" i="25"/>
  <c r="H127" i="25"/>
  <c r="I127" i="25" s="1"/>
  <c r="E127" i="25"/>
  <c r="AZ126" i="25"/>
  <c r="AW126" i="25"/>
  <c r="AV126" i="25"/>
  <c r="AS126" i="25"/>
  <c r="AG126" i="25"/>
  <c r="H126" i="25"/>
  <c r="I126" i="25" s="1"/>
  <c r="J126" i="25" s="1"/>
  <c r="E126" i="25"/>
  <c r="H125" i="25" s="1"/>
  <c r="I125" i="25" s="1"/>
  <c r="J125" i="25" s="1"/>
  <c r="AZ125" i="25"/>
  <c r="AW125" i="25"/>
  <c r="AV125" i="25"/>
  <c r="AS125" i="25"/>
  <c r="AG125" i="25"/>
  <c r="E125" i="25"/>
  <c r="H124" i="25" s="1"/>
  <c r="I124" i="25" s="1"/>
  <c r="J124" i="25" s="1"/>
  <c r="AZ124" i="25"/>
  <c r="AW124" i="25"/>
  <c r="AS124" i="25"/>
  <c r="AG124" i="25"/>
  <c r="T124" i="25"/>
  <c r="E124" i="25"/>
  <c r="AZ123" i="25"/>
  <c r="AW123" i="25"/>
  <c r="AV123" i="25"/>
  <c r="AS123" i="25"/>
  <c r="AG123" i="25"/>
  <c r="H123" i="25"/>
  <c r="I123" i="25" s="1"/>
  <c r="J123" i="25" s="1"/>
  <c r="E123" i="25"/>
  <c r="B123" i="25"/>
  <c r="AV128" i="25" s="1"/>
  <c r="AZ122" i="25"/>
  <c r="AW122" i="25"/>
  <c r="AV122" i="25"/>
  <c r="AS122" i="25"/>
  <c r="AG122" i="25"/>
  <c r="T122" i="25"/>
  <c r="H122" i="25"/>
  <c r="I122" i="25" s="1"/>
  <c r="J122" i="25" s="1"/>
  <c r="E122" i="25"/>
  <c r="B122" i="25"/>
  <c r="T129" i="25" s="1"/>
  <c r="AZ121" i="25"/>
  <c r="AW121" i="25"/>
  <c r="AV121" i="25"/>
  <c r="AU121" i="25"/>
  <c r="AS121" i="25"/>
  <c r="AG121" i="25"/>
  <c r="I121" i="25"/>
  <c r="J121" i="25" s="1"/>
  <c r="H121" i="25"/>
  <c r="B121" i="25"/>
  <c r="E117" i="25"/>
  <c r="H116" i="25" s="1"/>
  <c r="I116" i="25" s="1"/>
  <c r="J116" i="25" s="1"/>
  <c r="AW116" i="25"/>
  <c r="AV116" i="25"/>
  <c r="AS116" i="25"/>
  <c r="AG116" i="25"/>
  <c r="E116" i="25"/>
  <c r="H115" i="25" s="1"/>
  <c r="I115" i="25" s="1"/>
  <c r="J115" i="25" s="1"/>
  <c r="AW115" i="25"/>
  <c r="AS115" i="25"/>
  <c r="AG115" i="25"/>
  <c r="T115" i="25"/>
  <c r="E115" i="25"/>
  <c r="AW114" i="25"/>
  <c r="AV114" i="25"/>
  <c r="AS114" i="25"/>
  <c r="AG114" i="25"/>
  <c r="T114" i="25"/>
  <c r="H114" i="25"/>
  <c r="I114" i="25" s="1"/>
  <c r="J114" i="25" s="1"/>
  <c r="E114" i="25"/>
  <c r="H113" i="25" s="1"/>
  <c r="AW113" i="25"/>
  <c r="AS113" i="25"/>
  <c r="AG113" i="25"/>
  <c r="T113" i="25"/>
  <c r="I113" i="25"/>
  <c r="J113" i="25" s="1"/>
  <c r="E113" i="25"/>
  <c r="AW112" i="25"/>
  <c r="AV112" i="25"/>
  <c r="AS112" i="25"/>
  <c r="AG112" i="25"/>
  <c r="T112" i="25"/>
  <c r="H112" i="25"/>
  <c r="I112" i="25" s="1"/>
  <c r="J112" i="25" s="1"/>
  <c r="E112" i="25"/>
  <c r="AW111" i="25"/>
  <c r="AV111" i="25"/>
  <c r="AS111" i="25"/>
  <c r="AG111" i="25"/>
  <c r="T111" i="25"/>
  <c r="H111" i="25"/>
  <c r="I111" i="25" s="1"/>
  <c r="J111" i="25" s="1"/>
  <c r="E111" i="25"/>
  <c r="AW110" i="25"/>
  <c r="AV110" i="25"/>
  <c r="AS110" i="25"/>
  <c r="AG110" i="25"/>
  <c r="T110" i="25"/>
  <c r="J110" i="25"/>
  <c r="H110" i="25"/>
  <c r="I110" i="25" s="1"/>
  <c r="E110" i="25"/>
  <c r="H109" i="25" s="1"/>
  <c r="I109" i="25" s="1"/>
  <c r="J109" i="25" s="1"/>
  <c r="AW109" i="25"/>
  <c r="AS109" i="25"/>
  <c r="AG109" i="25"/>
  <c r="T109" i="25"/>
  <c r="E109" i="25"/>
  <c r="H108" i="25" s="1"/>
  <c r="I108" i="25" s="1"/>
  <c r="J108" i="25" s="1"/>
  <c r="AW108" i="25"/>
  <c r="AS108" i="25"/>
  <c r="AG108" i="25"/>
  <c r="E108" i="25"/>
  <c r="H107" i="25" s="1"/>
  <c r="I107" i="25" s="1"/>
  <c r="J107" i="25" s="1"/>
  <c r="AW107" i="25"/>
  <c r="AV107" i="25"/>
  <c r="AS107" i="25"/>
  <c r="AG107" i="25"/>
  <c r="T107" i="25"/>
  <c r="E107" i="25"/>
  <c r="B107" i="25"/>
  <c r="AV113" i="25" s="1"/>
  <c r="AW106" i="25"/>
  <c r="AV106" i="25"/>
  <c r="AS106" i="25"/>
  <c r="AG106" i="25"/>
  <c r="T106" i="25"/>
  <c r="J106" i="25"/>
  <c r="H106" i="25"/>
  <c r="I106" i="25" s="1"/>
  <c r="E106" i="25"/>
  <c r="H105" i="25" s="1"/>
  <c r="I105" i="25" s="1"/>
  <c r="J105" i="25" s="1"/>
  <c r="B106" i="25"/>
  <c r="T116" i="25" s="1"/>
  <c r="AW105" i="25"/>
  <c r="AV105" i="25"/>
  <c r="AS105" i="25"/>
  <c r="AG105" i="25"/>
  <c r="T105" i="25"/>
  <c r="B105" i="25"/>
  <c r="AU106" i="25" s="1"/>
  <c r="E101" i="25"/>
  <c r="AM100" i="25"/>
  <c r="AK100" i="25"/>
  <c r="T100" i="25"/>
  <c r="K100" i="25"/>
  <c r="L100" i="25" s="1"/>
  <c r="I100" i="25"/>
  <c r="J100" i="25" s="1"/>
  <c r="H100" i="25"/>
  <c r="E100" i="25"/>
  <c r="AM99" i="25"/>
  <c r="AK99" i="25"/>
  <c r="T99" i="25"/>
  <c r="H99" i="25"/>
  <c r="I99" i="25" s="1"/>
  <c r="J99" i="25" s="1"/>
  <c r="E99" i="25"/>
  <c r="AM98" i="25"/>
  <c r="AK98" i="25"/>
  <c r="T98" i="25"/>
  <c r="J98" i="25"/>
  <c r="H98" i="25"/>
  <c r="I98" i="25" s="1"/>
  <c r="E98" i="25"/>
  <c r="AM97" i="25"/>
  <c r="T97" i="25"/>
  <c r="J97" i="25"/>
  <c r="H97" i="25"/>
  <c r="I97" i="25" s="1"/>
  <c r="E97" i="25"/>
  <c r="H96" i="25" s="1"/>
  <c r="I96" i="25" s="1"/>
  <c r="J96" i="25" s="1"/>
  <c r="AM96" i="25"/>
  <c r="T96" i="25"/>
  <c r="L96" i="25"/>
  <c r="K96" i="25"/>
  <c r="E96" i="25"/>
  <c r="AM95" i="25"/>
  <c r="AL95" i="25"/>
  <c r="T95" i="25"/>
  <c r="L95" i="25"/>
  <c r="K95" i="25"/>
  <c r="H95" i="25"/>
  <c r="I95" i="25" s="1"/>
  <c r="J95" i="25" s="1"/>
  <c r="E95" i="25"/>
  <c r="AM94" i="25"/>
  <c r="AL94" i="25"/>
  <c r="T94" i="25"/>
  <c r="H94" i="25"/>
  <c r="I94" i="25" s="1"/>
  <c r="J94" i="25" s="1"/>
  <c r="E94" i="25"/>
  <c r="H93" i="25" s="1"/>
  <c r="I93" i="25" s="1"/>
  <c r="J93" i="25" s="1"/>
  <c r="AM93" i="25"/>
  <c r="T93" i="25"/>
  <c r="K93" i="25"/>
  <c r="L93" i="25" s="1"/>
  <c r="E93" i="25"/>
  <c r="H92" i="25" s="1"/>
  <c r="I92" i="25" s="1"/>
  <c r="J92" i="25" s="1"/>
  <c r="AM92" i="25"/>
  <c r="AK92" i="25"/>
  <c r="T92" i="25"/>
  <c r="K92" i="25"/>
  <c r="L92" i="25" s="1"/>
  <c r="E92" i="25"/>
  <c r="H91" i="25" s="1"/>
  <c r="AM91" i="25"/>
  <c r="AL91" i="25"/>
  <c r="AK91" i="25"/>
  <c r="K91" i="25"/>
  <c r="L91" i="25" s="1"/>
  <c r="I91" i="25"/>
  <c r="J91" i="25" s="1"/>
  <c r="E91" i="25"/>
  <c r="H90" i="25" s="1"/>
  <c r="I90" i="25" s="1"/>
  <c r="J90" i="25" s="1"/>
  <c r="B91" i="25"/>
  <c r="AM90" i="25"/>
  <c r="T90" i="25"/>
  <c r="E90" i="25"/>
  <c r="H89" i="25" s="1"/>
  <c r="I89" i="25" s="1"/>
  <c r="J89" i="25" s="1"/>
  <c r="B90" i="25"/>
  <c r="T91" i="25" s="1"/>
  <c r="AM89" i="25"/>
  <c r="AK89" i="25"/>
  <c r="T89" i="25"/>
  <c r="K89" i="25"/>
  <c r="L89" i="25" s="1"/>
  <c r="R89" i="25" s="1"/>
  <c r="B89" i="25"/>
  <c r="AK97" i="25" s="1"/>
  <c r="E85" i="25"/>
  <c r="AT84" i="25"/>
  <c r="AR84" i="25"/>
  <c r="AP84" i="25"/>
  <c r="AA84" i="25"/>
  <c r="T84" i="25"/>
  <c r="I84" i="25"/>
  <c r="J84" i="25" s="1"/>
  <c r="H84" i="25"/>
  <c r="E84" i="25"/>
  <c r="H83" i="25" s="1"/>
  <c r="I83" i="25" s="1"/>
  <c r="J83" i="25" s="1"/>
  <c r="AT83" i="25"/>
  <c r="AP83" i="25"/>
  <c r="AA83" i="25"/>
  <c r="E83" i="25"/>
  <c r="H82" i="25" s="1"/>
  <c r="AT82" i="25"/>
  <c r="AP82" i="25"/>
  <c r="AA82" i="25"/>
  <c r="T82" i="25"/>
  <c r="K82" i="25"/>
  <c r="L82" i="25" s="1"/>
  <c r="I82" i="25"/>
  <c r="J82" i="25" s="1"/>
  <c r="E82" i="25"/>
  <c r="AT81" i="25"/>
  <c r="AP81" i="25"/>
  <c r="AA81" i="25"/>
  <c r="T81" i="25"/>
  <c r="H81" i="25"/>
  <c r="I81" i="25" s="1"/>
  <c r="J81" i="25" s="1"/>
  <c r="E81" i="25"/>
  <c r="AT80" i="25"/>
  <c r="AS80" i="25"/>
  <c r="AP80" i="25"/>
  <c r="AA80" i="25"/>
  <c r="T80" i="25"/>
  <c r="J80" i="25"/>
  <c r="H80" i="25"/>
  <c r="I80" i="25" s="1"/>
  <c r="E80" i="25"/>
  <c r="AT79" i="25"/>
  <c r="AR79" i="25"/>
  <c r="AP79" i="25"/>
  <c r="AA79" i="25"/>
  <c r="T79" i="25"/>
  <c r="J79" i="25"/>
  <c r="H79" i="25"/>
  <c r="I79" i="25" s="1"/>
  <c r="E79" i="25"/>
  <c r="H78" i="25" s="1"/>
  <c r="AT78" i="25"/>
  <c r="AP78" i="25"/>
  <c r="AA78" i="25"/>
  <c r="T78" i="25"/>
  <c r="L78" i="25"/>
  <c r="K78" i="25"/>
  <c r="I78" i="25"/>
  <c r="J78" i="25" s="1"/>
  <c r="E78" i="25"/>
  <c r="AT77" i="25"/>
  <c r="AS77" i="25"/>
  <c r="AP77" i="25"/>
  <c r="AA77" i="25"/>
  <c r="T77" i="25"/>
  <c r="K77" i="25"/>
  <c r="L77" i="25" s="1"/>
  <c r="R77" i="25" s="1"/>
  <c r="I77" i="25"/>
  <c r="J77" i="25" s="1"/>
  <c r="H77" i="25"/>
  <c r="E77" i="25"/>
  <c r="H76" i="25" s="1"/>
  <c r="I76" i="25" s="1"/>
  <c r="J76" i="25" s="1"/>
  <c r="AT76" i="25"/>
  <c r="AR76" i="25"/>
  <c r="AP76" i="25"/>
  <c r="AA76" i="25"/>
  <c r="T76" i="25"/>
  <c r="K76" i="25"/>
  <c r="L76" i="25" s="1"/>
  <c r="E76" i="25"/>
  <c r="AT75" i="25"/>
  <c r="AS75" i="25"/>
  <c r="AR75" i="25"/>
  <c r="AP75" i="25"/>
  <c r="AA75" i="25"/>
  <c r="T75" i="25"/>
  <c r="K75" i="25"/>
  <c r="L75" i="25" s="1"/>
  <c r="H75" i="25"/>
  <c r="I75" i="25" s="1"/>
  <c r="J75" i="25" s="1"/>
  <c r="E75" i="25"/>
  <c r="H74" i="25" s="1"/>
  <c r="B75" i="25"/>
  <c r="AT74" i="25"/>
  <c r="AR74" i="25"/>
  <c r="AP74" i="25"/>
  <c r="AA74" i="25"/>
  <c r="T74" i="25"/>
  <c r="K74" i="25"/>
  <c r="L74" i="25" s="1"/>
  <c r="R74" i="25" s="1"/>
  <c r="I74" i="25"/>
  <c r="J74" i="25" s="1"/>
  <c r="E74" i="25"/>
  <c r="H73" i="25" s="1"/>
  <c r="I73" i="25" s="1"/>
  <c r="J73" i="25" s="1"/>
  <c r="B74" i="25"/>
  <c r="T83" i="25" s="1"/>
  <c r="AT73" i="25"/>
  <c r="AS73" i="25"/>
  <c r="AP73" i="25"/>
  <c r="AA73" i="25"/>
  <c r="T73" i="25"/>
  <c r="B73" i="25"/>
  <c r="K84" i="25" s="1"/>
  <c r="L84" i="25" s="1"/>
  <c r="E70" i="25"/>
  <c r="H69" i="25" s="1"/>
  <c r="I69" i="25" s="1"/>
  <c r="J69" i="25" s="1"/>
  <c r="AT69" i="25"/>
  <c r="AS69" i="25"/>
  <c r="AP69" i="25"/>
  <c r="AA69" i="25"/>
  <c r="K69" i="25"/>
  <c r="L69" i="25" s="1"/>
  <c r="E69" i="25"/>
  <c r="H68" i="25" s="1"/>
  <c r="AT68" i="25"/>
  <c r="AS68" i="25"/>
  <c r="AP68" i="25"/>
  <c r="AA68" i="25"/>
  <c r="I68" i="25"/>
  <c r="J68" i="25" s="1"/>
  <c r="E68" i="25"/>
  <c r="H67" i="25" s="1"/>
  <c r="I67" i="25" s="1"/>
  <c r="J67" i="25" s="1"/>
  <c r="AT67" i="25"/>
  <c r="AS67" i="25"/>
  <c r="AP67" i="25"/>
  <c r="AA67" i="25"/>
  <c r="K67" i="25"/>
  <c r="L67" i="25" s="1"/>
  <c r="E67" i="25"/>
  <c r="AT66" i="25"/>
  <c r="AS66" i="25"/>
  <c r="AP66" i="25"/>
  <c r="AA66" i="25"/>
  <c r="H66" i="25"/>
  <c r="I66" i="25" s="1"/>
  <c r="J66" i="25" s="1"/>
  <c r="E66" i="25"/>
  <c r="H65" i="25" s="1"/>
  <c r="I65" i="25" s="1"/>
  <c r="J65" i="25" s="1"/>
  <c r="AT65" i="25"/>
  <c r="AS65" i="25"/>
  <c r="AP65" i="25"/>
  <c r="AA65" i="25"/>
  <c r="E65" i="25"/>
  <c r="H64" i="25" s="1"/>
  <c r="AT64" i="25"/>
  <c r="AR64" i="25"/>
  <c r="AP64" i="25"/>
  <c r="AA64" i="25"/>
  <c r="I64" i="25"/>
  <c r="J64" i="25" s="1"/>
  <c r="E64" i="25"/>
  <c r="H63" i="25" s="1"/>
  <c r="I63" i="25" s="1"/>
  <c r="J63" i="25" s="1"/>
  <c r="AT63" i="25"/>
  <c r="AS63" i="25"/>
  <c r="AR63" i="25"/>
  <c r="AP63" i="25"/>
  <c r="AA63" i="25"/>
  <c r="K63" i="25"/>
  <c r="L63" i="25" s="1"/>
  <c r="R63" i="25" s="1"/>
  <c r="E63" i="25"/>
  <c r="H62" i="25" s="1"/>
  <c r="I62" i="25" s="1"/>
  <c r="J62" i="25" s="1"/>
  <c r="AT62" i="25"/>
  <c r="AS62" i="25"/>
  <c r="AR62" i="25"/>
  <c r="AP62" i="25"/>
  <c r="AA62" i="25"/>
  <c r="E62" i="25"/>
  <c r="AT61" i="25"/>
  <c r="AS61" i="25"/>
  <c r="AP61" i="25"/>
  <c r="AA61" i="25"/>
  <c r="H61" i="25"/>
  <c r="I61" i="25" s="1"/>
  <c r="J61" i="25" s="1"/>
  <c r="E61" i="25"/>
  <c r="AT60" i="25"/>
  <c r="AS60" i="25"/>
  <c r="AP60" i="25"/>
  <c r="AA60" i="25"/>
  <c r="T60" i="25"/>
  <c r="H60" i="25"/>
  <c r="I60" i="25" s="1"/>
  <c r="J60" i="25" s="1"/>
  <c r="E60" i="25"/>
  <c r="B60" i="25"/>
  <c r="AS64" i="25" s="1"/>
  <c r="AT59" i="25"/>
  <c r="AS59" i="25"/>
  <c r="AR59" i="25"/>
  <c r="AP59" i="25"/>
  <c r="AA59" i="25"/>
  <c r="I59" i="25"/>
  <c r="J59" i="25" s="1"/>
  <c r="H59" i="25"/>
  <c r="E59" i="25"/>
  <c r="H58" i="25" s="1"/>
  <c r="I58" i="25" s="1"/>
  <c r="J58" i="25" s="1"/>
  <c r="B59" i="25"/>
  <c r="T69" i="25" s="1"/>
  <c r="AT58" i="25"/>
  <c r="AS58" i="25"/>
  <c r="AP58" i="25"/>
  <c r="AA58" i="25"/>
  <c r="T58" i="25"/>
  <c r="K58" i="25"/>
  <c r="L58" i="25" s="1"/>
  <c r="B58" i="25"/>
  <c r="AR68" i="25" s="1"/>
  <c r="E54" i="25"/>
  <c r="H53" i="25" s="1"/>
  <c r="AT53" i="25"/>
  <c r="AS53" i="25"/>
  <c r="AP53" i="25"/>
  <c r="AG53" i="25"/>
  <c r="AA53" i="25"/>
  <c r="T53" i="25"/>
  <c r="K53" i="25"/>
  <c r="L53" i="25" s="1"/>
  <c r="I53" i="25"/>
  <c r="J53" i="25" s="1"/>
  <c r="E53" i="25"/>
  <c r="AT52" i="25"/>
  <c r="AR52" i="25"/>
  <c r="AP52" i="25"/>
  <c r="AG52" i="25"/>
  <c r="AA52" i="25"/>
  <c r="R52" i="25"/>
  <c r="K52" i="25"/>
  <c r="L52" i="25" s="1"/>
  <c r="H52" i="25"/>
  <c r="I52" i="25" s="1"/>
  <c r="J52" i="25" s="1"/>
  <c r="E52" i="25"/>
  <c r="H51" i="25" s="1"/>
  <c r="I51" i="25" s="1"/>
  <c r="J51" i="25" s="1"/>
  <c r="AT51" i="25"/>
  <c r="AP51" i="25"/>
  <c r="AG51" i="25"/>
  <c r="AA51" i="25"/>
  <c r="E51" i="25"/>
  <c r="H50" i="25" s="1"/>
  <c r="AT50" i="25"/>
  <c r="AS50" i="25"/>
  <c r="AP50" i="25"/>
  <c r="AG50" i="25"/>
  <c r="AA50" i="25"/>
  <c r="T50" i="25"/>
  <c r="K50" i="25"/>
  <c r="L50" i="25" s="1"/>
  <c r="I50" i="25"/>
  <c r="J50" i="25" s="1"/>
  <c r="E50" i="25"/>
  <c r="AT49" i="25"/>
  <c r="AR49" i="25"/>
  <c r="AP49" i="25"/>
  <c r="AG49" i="25"/>
  <c r="AA49" i="25"/>
  <c r="R49" i="25"/>
  <c r="K49" i="25"/>
  <c r="L49" i="25" s="1"/>
  <c r="H49" i="25"/>
  <c r="I49" i="25" s="1"/>
  <c r="J49" i="25" s="1"/>
  <c r="E49" i="25"/>
  <c r="H48" i="25" s="1"/>
  <c r="AT48" i="25"/>
  <c r="AS48" i="25"/>
  <c r="AP48" i="25"/>
  <c r="AG48" i="25"/>
  <c r="AA48" i="25"/>
  <c r="L48" i="25"/>
  <c r="R48" i="25" s="1"/>
  <c r="K48" i="25"/>
  <c r="I48" i="25"/>
  <c r="J48" i="25" s="1"/>
  <c r="E48" i="25"/>
  <c r="AT47" i="25"/>
  <c r="AR47" i="25"/>
  <c r="AP47" i="25"/>
  <c r="AG47" i="25"/>
  <c r="AA47" i="25"/>
  <c r="T47" i="25"/>
  <c r="H47" i="25"/>
  <c r="I47" i="25" s="1"/>
  <c r="J47" i="25" s="1"/>
  <c r="E47" i="25"/>
  <c r="AT46" i="25"/>
  <c r="AS46" i="25"/>
  <c r="AP46" i="25"/>
  <c r="AG46" i="25"/>
  <c r="AA46" i="25"/>
  <c r="K46" i="25"/>
  <c r="L46" i="25" s="1"/>
  <c r="R46" i="25" s="1"/>
  <c r="H46" i="25"/>
  <c r="I46" i="25" s="1"/>
  <c r="J46" i="25" s="1"/>
  <c r="E46" i="25"/>
  <c r="H45" i="25" s="1"/>
  <c r="AT45" i="25"/>
  <c r="AS45" i="25"/>
  <c r="AP45" i="25"/>
  <c r="AG45" i="25"/>
  <c r="AA45" i="25"/>
  <c r="L45" i="25"/>
  <c r="R45" i="25" s="1"/>
  <c r="K45" i="25"/>
  <c r="I45" i="25"/>
  <c r="J45" i="25" s="1"/>
  <c r="E45" i="25"/>
  <c r="AT44" i="25"/>
  <c r="AR44" i="25"/>
  <c r="AP44" i="25"/>
  <c r="AG44" i="25"/>
  <c r="AA44" i="25"/>
  <c r="T44" i="25"/>
  <c r="J44" i="25"/>
  <c r="H44" i="25"/>
  <c r="I44" i="25" s="1"/>
  <c r="E44" i="25"/>
  <c r="B44" i="25"/>
  <c r="AS47" i="25" s="1"/>
  <c r="AT43" i="25"/>
  <c r="AR43" i="25"/>
  <c r="AP43" i="25"/>
  <c r="AG43" i="25"/>
  <c r="AA43" i="25"/>
  <c r="R43" i="25"/>
  <c r="K43" i="25"/>
  <c r="L43" i="25" s="1"/>
  <c r="H43" i="25"/>
  <c r="I43" i="25" s="1"/>
  <c r="J43" i="25" s="1"/>
  <c r="E43" i="25"/>
  <c r="H42" i="25" s="1"/>
  <c r="I42" i="25" s="1"/>
  <c r="J42" i="25" s="1"/>
  <c r="B43" i="25"/>
  <c r="T48" i="25" s="1"/>
  <c r="AT42" i="25"/>
  <c r="AS42" i="25"/>
  <c r="AR42" i="25"/>
  <c r="AP42" i="25"/>
  <c r="AG42" i="25"/>
  <c r="AA42" i="25"/>
  <c r="B42" i="25"/>
  <c r="AR53" i="25" s="1"/>
  <c r="E38" i="25"/>
  <c r="H37" i="25" s="1"/>
  <c r="I37" i="25" s="1"/>
  <c r="J37" i="25" s="1"/>
  <c r="AT37" i="25"/>
  <c r="AP37" i="25"/>
  <c r="AA37" i="25"/>
  <c r="R37" i="25"/>
  <c r="E37" i="25"/>
  <c r="AT36" i="25"/>
  <c r="AR36" i="25"/>
  <c r="AP36" i="25"/>
  <c r="AA36" i="25"/>
  <c r="I36" i="25"/>
  <c r="J36" i="25" s="1"/>
  <c r="H36" i="25"/>
  <c r="E36" i="25"/>
  <c r="H35" i="25" s="1"/>
  <c r="I35" i="25" s="1"/>
  <c r="J35" i="25" s="1"/>
  <c r="AT35" i="25"/>
  <c r="AP35" i="25"/>
  <c r="AA35" i="25"/>
  <c r="E35" i="25"/>
  <c r="H34" i="25" s="1"/>
  <c r="AT34" i="25"/>
  <c r="AR34" i="25"/>
  <c r="AP34" i="25"/>
  <c r="AA34" i="25"/>
  <c r="I34" i="25"/>
  <c r="J34" i="25" s="1"/>
  <c r="E34" i="25"/>
  <c r="H33" i="25" s="1"/>
  <c r="I33" i="25" s="1"/>
  <c r="J33" i="25" s="1"/>
  <c r="AT33" i="25"/>
  <c r="AP33" i="25"/>
  <c r="AA33" i="25"/>
  <c r="K33" i="25"/>
  <c r="L33" i="25" s="1"/>
  <c r="R33" i="25" s="1"/>
  <c r="E33" i="25"/>
  <c r="AT32" i="25"/>
  <c r="AP32" i="25"/>
  <c r="AA32" i="25"/>
  <c r="H32" i="25"/>
  <c r="I32" i="25" s="1"/>
  <c r="J32" i="25" s="1"/>
  <c r="E32" i="25"/>
  <c r="H31" i="25" s="1"/>
  <c r="I31" i="25" s="1"/>
  <c r="J31" i="25" s="1"/>
  <c r="AT31" i="25"/>
  <c r="AP31" i="25"/>
  <c r="AA31" i="25"/>
  <c r="E31" i="25"/>
  <c r="AT30" i="25"/>
  <c r="AR30" i="25"/>
  <c r="AP30" i="25"/>
  <c r="AA30" i="25"/>
  <c r="H30" i="25"/>
  <c r="I30" i="25" s="1"/>
  <c r="J30" i="25" s="1"/>
  <c r="E30" i="25"/>
  <c r="AT29" i="25"/>
  <c r="AP29" i="25"/>
  <c r="AA29" i="25"/>
  <c r="T29" i="25"/>
  <c r="H29" i="25"/>
  <c r="I29" i="25" s="1"/>
  <c r="J29" i="25" s="1"/>
  <c r="E29" i="25"/>
  <c r="AT28" i="25"/>
  <c r="AP28" i="25"/>
  <c r="AA28" i="25"/>
  <c r="T28" i="25"/>
  <c r="I28" i="25"/>
  <c r="J28" i="25" s="1"/>
  <c r="H28" i="25"/>
  <c r="E28" i="25"/>
  <c r="B28" i="25"/>
  <c r="AT27" i="25"/>
  <c r="AR27" i="25"/>
  <c r="AP27" i="25"/>
  <c r="AA27" i="25"/>
  <c r="T27" i="25"/>
  <c r="K27" i="25"/>
  <c r="L27" i="25" s="1"/>
  <c r="I27" i="25"/>
  <c r="J27" i="25" s="1"/>
  <c r="H27" i="25"/>
  <c r="E27" i="25"/>
  <c r="H26" i="25" s="1"/>
  <c r="I26" i="25" s="1"/>
  <c r="J26" i="25" s="1"/>
  <c r="B27" i="25"/>
  <c r="T35" i="25" s="1"/>
  <c r="AT26" i="25"/>
  <c r="AP26" i="25"/>
  <c r="AA26" i="25"/>
  <c r="T26" i="25"/>
  <c r="B26" i="25"/>
  <c r="K37" i="25" s="1"/>
  <c r="L37" i="25" s="1"/>
  <c r="E148" i="24"/>
  <c r="H147" i="24" s="1"/>
  <c r="I147" i="24" s="1"/>
  <c r="J147" i="24" s="1"/>
  <c r="AW147" i="24"/>
  <c r="AV147" i="24"/>
  <c r="AS147" i="24"/>
  <c r="AG147" i="24"/>
  <c r="K147" i="24"/>
  <c r="L147" i="24" s="1"/>
  <c r="E147" i="24"/>
  <c r="AW146" i="24"/>
  <c r="AV146" i="24"/>
  <c r="AS146" i="24"/>
  <c r="AG146" i="24"/>
  <c r="I146" i="24"/>
  <c r="J146" i="24" s="1"/>
  <c r="H146" i="24"/>
  <c r="E146" i="24"/>
  <c r="H145" i="24" s="1"/>
  <c r="I145" i="24" s="1"/>
  <c r="J145" i="24" s="1"/>
  <c r="AW145" i="24"/>
  <c r="AS145" i="24"/>
  <c r="AG145" i="24"/>
  <c r="K145" i="24"/>
  <c r="E145" i="24"/>
  <c r="AW144" i="24"/>
  <c r="AV144" i="24"/>
  <c r="AS144" i="24"/>
  <c r="AG144" i="24"/>
  <c r="H144" i="24"/>
  <c r="I144" i="24" s="1"/>
  <c r="J144" i="24" s="1"/>
  <c r="E144" i="24"/>
  <c r="H143" i="24" s="1"/>
  <c r="AW143" i="24"/>
  <c r="AS143" i="24"/>
  <c r="AG143" i="24"/>
  <c r="I143" i="24"/>
  <c r="J143" i="24" s="1"/>
  <c r="E143" i="24"/>
  <c r="AW142" i="24"/>
  <c r="AU142" i="24"/>
  <c r="AS142" i="24"/>
  <c r="AG142" i="24"/>
  <c r="I142" i="24"/>
  <c r="J142" i="24" s="1"/>
  <c r="H142" i="24"/>
  <c r="E142" i="24"/>
  <c r="H141" i="24" s="1"/>
  <c r="I141" i="24" s="1"/>
  <c r="J141" i="24" s="1"/>
  <c r="AW141" i="24"/>
  <c r="AV141" i="24"/>
  <c r="AS141" i="24"/>
  <c r="AG141" i="24"/>
  <c r="K141" i="24"/>
  <c r="L141" i="24" s="1"/>
  <c r="R141" i="24" s="1"/>
  <c r="E141" i="24"/>
  <c r="H140" i="24" s="1"/>
  <c r="I140" i="24" s="1"/>
  <c r="J140" i="24" s="1"/>
  <c r="AW140" i="24"/>
  <c r="AV140" i="24"/>
  <c r="AS140" i="24"/>
  <c r="AG140" i="24"/>
  <c r="E140" i="24"/>
  <c r="AW139" i="24"/>
  <c r="AS139" i="24"/>
  <c r="AG139" i="24"/>
  <c r="H139" i="24"/>
  <c r="I139" i="24" s="1"/>
  <c r="J139" i="24" s="1"/>
  <c r="E139" i="24"/>
  <c r="AW138" i="24"/>
  <c r="AV138" i="24"/>
  <c r="AS138" i="24"/>
  <c r="AG138" i="24"/>
  <c r="T138" i="24"/>
  <c r="K138" i="24"/>
  <c r="L138" i="24" s="1"/>
  <c r="J138" i="24"/>
  <c r="H138" i="24"/>
  <c r="I138" i="24" s="1"/>
  <c r="E138" i="24"/>
  <c r="B138" i="24"/>
  <c r="AV142" i="24" s="1"/>
  <c r="AW137" i="24"/>
  <c r="AV137" i="24"/>
  <c r="AU137" i="24"/>
  <c r="AS137" i="24"/>
  <c r="AG137" i="24"/>
  <c r="J137" i="24"/>
  <c r="I137" i="24"/>
  <c r="H137" i="24"/>
  <c r="E137" i="24"/>
  <c r="H136" i="24" s="1"/>
  <c r="I136" i="24" s="1"/>
  <c r="J136" i="24" s="1"/>
  <c r="B137" i="24"/>
  <c r="T147" i="24" s="1"/>
  <c r="AW136" i="24"/>
  <c r="AV136" i="24"/>
  <c r="AS136" i="24"/>
  <c r="AG136" i="24"/>
  <c r="T136" i="24"/>
  <c r="K136" i="24"/>
  <c r="L136" i="24" s="1"/>
  <c r="B136" i="24"/>
  <c r="AU146" i="24" s="1"/>
  <c r="E133" i="24"/>
  <c r="AZ132" i="24"/>
  <c r="AW132" i="24"/>
  <c r="AS132" i="24"/>
  <c r="AG132" i="24"/>
  <c r="H132" i="24"/>
  <c r="I132" i="24" s="1"/>
  <c r="J132" i="24" s="1"/>
  <c r="E132" i="24"/>
  <c r="AZ131" i="24"/>
  <c r="AW131" i="24"/>
  <c r="AS131" i="24"/>
  <c r="AG131" i="24"/>
  <c r="H131" i="24"/>
  <c r="I131" i="24" s="1"/>
  <c r="J131" i="24" s="1"/>
  <c r="E131" i="24"/>
  <c r="AZ130" i="24"/>
  <c r="AW130" i="24"/>
  <c r="AV130" i="24"/>
  <c r="AS130" i="24"/>
  <c r="AG130" i="24"/>
  <c r="J130" i="24"/>
  <c r="H130" i="24"/>
  <c r="I130" i="24" s="1"/>
  <c r="E130" i="24"/>
  <c r="AZ129" i="24"/>
  <c r="AW129" i="24"/>
  <c r="AS129" i="24"/>
  <c r="AG129" i="24"/>
  <c r="H129" i="24"/>
  <c r="I129" i="24" s="1"/>
  <c r="J129" i="24" s="1"/>
  <c r="E129" i="24"/>
  <c r="H128" i="24" s="1"/>
  <c r="I128" i="24" s="1"/>
  <c r="AZ128" i="24"/>
  <c r="AW128" i="24"/>
  <c r="AS128" i="24"/>
  <c r="AG128" i="24"/>
  <c r="J128" i="24"/>
  <c r="E128" i="24"/>
  <c r="H127" i="24" s="1"/>
  <c r="AZ127" i="24"/>
  <c r="AW127" i="24"/>
  <c r="AS127" i="24"/>
  <c r="AG127" i="24"/>
  <c r="I127" i="24"/>
  <c r="J127" i="24" s="1"/>
  <c r="E127" i="24"/>
  <c r="H126" i="24" s="1"/>
  <c r="I126" i="24" s="1"/>
  <c r="J126" i="24" s="1"/>
  <c r="AZ126" i="24"/>
  <c r="AW126" i="24"/>
  <c r="AV126" i="24"/>
  <c r="AS126" i="24"/>
  <c r="AG126" i="24"/>
  <c r="E126" i="24"/>
  <c r="AZ125" i="24"/>
  <c r="AW125" i="24"/>
  <c r="AS125" i="24"/>
  <c r="AG125" i="24"/>
  <c r="H125" i="24"/>
  <c r="I125" i="24" s="1"/>
  <c r="J125" i="24" s="1"/>
  <c r="E125" i="24"/>
  <c r="AZ124" i="24"/>
  <c r="AW124" i="24"/>
  <c r="AS124" i="24"/>
  <c r="AG124" i="24"/>
  <c r="I124" i="24"/>
  <c r="J124" i="24" s="1"/>
  <c r="H124" i="24"/>
  <c r="E124" i="24"/>
  <c r="AZ123" i="24"/>
  <c r="AW123" i="24"/>
  <c r="AV123" i="24"/>
  <c r="AS123" i="24"/>
  <c r="AG123" i="24"/>
  <c r="I123" i="24"/>
  <c r="J123" i="24" s="1"/>
  <c r="H123" i="24"/>
  <c r="E123" i="24"/>
  <c r="B123" i="24"/>
  <c r="AV125" i="24" s="1"/>
  <c r="AZ122" i="24"/>
  <c r="AW122" i="24"/>
  <c r="AV122" i="24"/>
  <c r="AS122" i="24"/>
  <c r="AG122" i="24"/>
  <c r="H122" i="24"/>
  <c r="I122" i="24" s="1"/>
  <c r="J122" i="24" s="1"/>
  <c r="E122" i="24"/>
  <c r="H121" i="24" s="1"/>
  <c r="I121" i="24" s="1"/>
  <c r="J121" i="24" s="1"/>
  <c r="B122" i="24"/>
  <c r="T125" i="24" s="1"/>
  <c r="AZ121" i="24"/>
  <c r="AW121" i="24"/>
  <c r="AV121" i="24"/>
  <c r="AS121" i="24"/>
  <c r="AG121" i="24"/>
  <c r="B121" i="24"/>
  <c r="E117" i="24"/>
  <c r="AW116" i="24"/>
  <c r="AS116" i="24"/>
  <c r="AG116" i="24"/>
  <c r="H116" i="24"/>
  <c r="I116" i="24" s="1"/>
  <c r="J116" i="24" s="1"/>
  <c r="E116" i="24"/>
  <c r="AW115" i="24"/>
  <c r="AV115" i="24"/>
  <c r="AU115" i="24"/>
  <c r="AS115" i="24"/>
  <c r="AG115" i="24"/>
  <c r="H115" i="24"/>
  <c r="I115" i="24" s="1"/>
  <c r="J115" i="24" s="1"/>
  <c r="E115" i="24"/>
  <c r="AW114" i="24"/>
  <c r="AS114" i="24"/>
  <c r="AG114" i="24"/>
  <c r="I114" i="24"/>
  <c r="J114" i="24" s="1"/>
  <c r="H114" i="24"/>
  <c r="E114" i="24"/>
  <c r="AW113" i="24"/>
  <c r="AS113" i="24"/>
  <c r="AG113" i="24"/>
  <c r="H113" i="24"/>
  <c r="I113" i="24" s="1"/>
  <c r="J113" i="24" s="1"/>
  <c r="E113" i="24"/>
  <c r="H112" i="24" s="1"/>
  <c r="I112" i="24" s="1"/>
  <c r="J112" i="24" s="1"/>
  <c r="AW112" i="24"/>
  <c r="AS112" i="24"/>
  <c r="AG112" i="24"/>
  <c r="E112" i="24"/>
  <c r="AW111" i="24"/>
  <c r="AV111" i="24"/>
  <c r="AS111" i="24"/>
  <c r="AG111" i="24"/>
  <c r="T111" i="24"/>
  <c r="H111" i="24"/>
  <c r="I111" i="24" s="1"/>
  <c r="J111" i="24" s="1"/>
  <c r="E111" i="24"/>
  <c r="AW110" i="24"/>
  <c r="AS110" i="24"/>
  <c r="AG110" i="24"/>
  <c r="I110" i="24"/>
  <c r="J110" i="24" s="1"/>
  <c r="H110" i="24"/>
  <c r="E110" i="24"/>
  <c r="AW109" i="24"/>
  <c r="AS109" i="24"/>
  <c r="AG109" i="24"/>
  <c r="R109" i="24"/>
  <c r="K109" i="24"/>
  <c r="L109" i="24" s="1"/>
  <c r="I109" i="24"/>
  <c r="J109" i="24" s="1"/>
  <c r="H109" i="24"/>
  <c r="E109" i="24"/>
  <c r="AW108" i="24"/>
  <c r="AS108" i="24"/>
  <c r="AG108" i="24"/>
  <c r="H108" i="24"/>
  <c r="I108" i="24" s="1"/>
  <c r="J108" i="24" s="1"/>
  <c r="E108" i="24"/>
  <c r="H107" i="24" s="1"/>
  <c r="I107" i="24" s="1"/>
  <c r="J107" i="24" s="1"/>
  <c r="AW107" i="24"/>
  <c r="AS107" i="24"/>
  <c r="AG107" i="24"/>
  <c r="E107" i="24"/>
  <c r="B107" i="24"/>
  <c r="AV113" i="24" s="1"/>
  <c r="AW106" i="24"/>
  <c r="AV106" i="24"/>
  <c r="AS106" i="24"/>
  <c r="AG106" i="24"/>
  <c r="H106" i="24"/>
  <c r="I106" i="24" s="1"/>
  <c r="J106" i="24" s="1"/>
  <c r="E106" i="24"/>
  <c r="B106" i="24"/>
  <c r="T107" i="24" s="1"/>
  <c r="AW105" i="24"/>
  <c r="AV105" i="24"/>
  <c r="AS105" i="24"/>
  <c r="AG105" i="24"/>
  <c r="O105" i="24"/>
  <c r="P105" i="24" s="1"/>
  <c r="Q105" i="24" s="1"/>
  <c r="S105" i="24" s="1"/>
  <c r="K105" i="24"/>
  <c r="L105" i="24" s="1"/>
  <c r="R105" i="24" s="1"/>
  <c r="H105" i="24"/>
  <c r="I105" i="24" s="1"/>
  <c r="J105" i="24" s="1"/>
  <c r="B105" i="24"/>
  <c r="AU106" i="24" s="1"/>
  <c r="E101" i="24"/>
  <c r="AM100" i="24"/>
  <c r="H100" i="24"/>
  <c r="I100" i="24" s="1"/>
  <c r="J100" i="24" s="1"/>
  <c r="E100" i="24"/>
  <c r="H99" i="24" s="1"/>
  <c r="I99" i="24" s="1"/>
  <c r="J99" i="24" s="1"/>
  <c r="AM99" i="24"/>
  <c r="K99" i="24"/>
  <c r="L99" i="24" s="1"/>
  <c r="E99" i="24"/>
  <c r="H98" i="24" s="1"/>
  <c r="I98" i="24" s="1"/>
  <c r="J98" i="24" s="1"/>
  <c r="AM98" i="24"/>
  <c r="AL98" i="24"/>
  <c r="E98" i="24"/>
  <c r="AM97" i="24"/>
  <c r="H97" i="24"/>
  <c r="I97" i="24" s="1"/>
  <c r="J97" i="24" s="1"/>
  <c r="E97" i="24"/>
  <c r="AM96" i="24"/>
  <c r="H96" i="24"/>
  <c r="I96" i="24" s="1"/>
  <c r="J96" i="24" s="1"/>
  <c r="E96" i="24"/>
  <c r="AM95" i="24"/>
  <c r="T95" i="24"/>
  <c r="H95" i="24"/>
  <c r="I95" i="24" s="1"/>
  <c r="J95" i="24" s="1"/>
  <c r="E95" i="24"/>
  <c r="H94" i="24" s="1"/>
  <c r="I94" i="24" s="1"/>
  <c r="J94" i="24" s="1"/>
  <c r="AM94" i="24"/>
  <c r="AK94" i="24"/>
  <c r="E94" i="24"/>
  <c r="AM93" i="24"/>
  <c r="AL93" i="24"/>
  <c r="H93" i="24"/>
  <c r="I93" i="24" s="1"/>
  <c r="J93" i="24" s="1"/>
  <c r="E93" i="24"/>
  <c r="H92" i="24" s="1"/>
  <c r="AM92" i="24"/>
  <c r="I92" i="24"/>
  <c r="J92" i="24" s="1"/>
  <c r="E92" i="24"/>
  <c r="AM91" i="24"/>
  <c r="AK91" i="24"/>
  <c r="K91" i="24"/>
  <c r="L91" i="24" s="1"/>
  <c r="H91" i="24"/>
  <c r="I91" i="24" s="1"/>
  <c r="J91" i="24" s="1"/>
  <c r="E91" i="24"/>
  <c r="B91" i="24"/>
  <c r="AL97" i="24" s="1"/>
  <c r="AM90" i="24"/>
  <c r="AL90" i="24"/>
  <c r="H90" i="24"/>
  <c r="I90" i="24" s="1"/>
  <c r="J90" i="24" s="1"/>
  <c r="E90" i="24"/>
  <c r="H89" i="24" s="1"/>
  <c r="I89" i="24" s="1"/>
  <c r="J89" i="24" s="1"/>
  <c r="B90" i="24"/>
  <c r="T99" i="24" s="1"/>
  <c r="AM89" i="24"/>
  <c r="AL89" i="24"/>
  <c r="T89" i="24"/>
  <c r="K89" i="24"/>
  <c r="L89" i="24" s="1"/>
  <c r="B89" i="24"/>
  <c r="AK98" i="24" s="1"/>
  <c r="E85" i="24"/>
  <c r="AT84" i="24"/>
  <c r="AS84" i="24"/>
  <c r="AP84" i="24"/>
  <c r="AA84" i="24"/>
  <c r="H84" i="24"/>
  <c r="I84" i="24" s="1"/>
  <c r="J84" i="24" s="1"/>
  <c r="E84" i="24"/>
  <c r="H83" i="24" s="1"/>
  <c r="I83" i="24" s="1"/>
  <c r="J83" i="24" s="1"/>
  <c r="AT83" i="24"/>
  <c r="AP83" i="24"/>
  <c r="AA83" i="24"/>
  <c r="E83" i="24"/>
  <c r="AT82" i="24"/>
  <c r="AP82" i="24"/>
  <c r="AA82" i="24"/>
  <c r="J82" i="24"/>
  <c r="I82" i="24"/>
  <c r="H82" i="24"/>
  <c r="E82" i="24"/>
  <c r="H81" i="24" s="1"/>
  <c r="I81" i="24" s="1"/>
  <c r="J81" i="24" s="1"/>
  <c r="AT81" i="24"/>
  <c r="AP81" i="24"/>
  <c r="AA81" i="24"/>
  <c r="E81" i="24"/>
  <c r="AT80" i="24"/>
  <c r="AS80" i="24"/>
  <c r="AP80" i="24"/>
  <c r="AA80" i="24"/>
  <c r="T80" i="24"/>
  <c r="H80" i="24"/>
  <c r="I80" i="24" s="1"/>
  <c r="J80" i="24" s="1"/>
  <c r="E80" i="24"/>
  <c r="AT79" i="24"/>
  <c r="AP79" i="24"/>
  <c r="AA79" i="24"/>
  <c r="J79" i="24"/>
  <c r="I79" i="24"/>
  <c r="H79" i="24"/>
  <c r="E79" i="24"/>
  <c r="AT78" i="24"/>
  <c r="AP78" i="24"/>
  <c r="AA78" i="24"/>
  <c r="J78" i="24"/>
  <c r="I78" i="24"/>
  <c r="H78" i="24"/>
  <c r="E78" i="24"/>
  <c r="H77" i="24" s="1"/>
  <c r="I77" i="24" s="1"/>
  <c r="J77" i="24" s="1"/>
  <c r="AT77" i="24"/>
  <c r="AP77" i="24"/>
  <c r="AA77" i="24"/>
  <c r="E77" i="24"/>
  <c r="H76" i="24" s="1"/>
  <c r="AT76" i="24"/>
  <c r="AP76" i="24"/>
  <c r="AA76" i="24"/>
  <c r="T76" i="24"/>
  <c r="I76" i="24"/>
  <c r="J76" i="24" s="1"/>
  <c r="E76" i="24"/>
  <c r="H75" i="24" s="1"/>
  <c r="I75" i="24" s="1"/>
  <c r="J75" i="24" s="1"/>
  <c r="AT75" i="24"/>
  <c r="AR75" i="24"/>
  <c r="AP75" i="24"/>
  <c r="AA75" i="24"/>
  <c r="T75" i="24"/>
  <c r="E75" i="24"/>
  <c r="H74" i="24" s="1"/>
  <c r="B75" i="24"/>
  <c r="AS82" i="24" s="1"/>
  <c r="AT74" i="24"/>
  <c r="AP74" i="24"/>
  <c r="AA74" i="24"/>
  <c r="T74" i="24"/>
  <c r="I74" i="24"/>
  <c r="J74" i="24" s="1"/>
  <c r="E74" i="24"/>
  <c r="B74" i="24"/>
  <c r="T83" i="24" s="1"/>
  <c r="AT73" i="24"/>
  <c r="AS73" i="24"/>
  <c r="AP73" i="24"/>
  <c r="AA73" i="24"/>
  <c r="T73" i="24"/>
  <c r="H73" i="24"/>
  <c r="I73" i="24" s="1"/>
  <c r="J73" i="24" s="1"/>
  <c r="B73" i="24"/>
  <c r="K81" i="24" s="1"/>
  <c r="L81" i="24" s="1"/>
  <c r="E70" i="24"/>
  <c r="AT69" i="24"/>
  <c r="AR69" i="24"/>
  <c r="AP69" i="24"/>
  <c r="AA69" i="24"/>
  <c r="H69" i="24"/>
  <c r="I69" i="24" s="1"/>
  <c r="J69" i="24" s="1"/>
  <c r="E69" i="24"/>
  <c r="H68" i="24" s="1"/>
  <c r="AT68" i="24"/>
  <c r="AP68" i="24"/>
  <c r="AA68" i="24"/>
  <c r="T68" i="24"/>
  <c r="I68" i="24"/>
  <c r="J68" i="24" s="1"/>
  <c r="E68" i="24"/>
  <c r="H67" i="24" s="1"/>
  <c r="I67" i="24" s="1"/>
  <c r="J67" i="24" s="1"/>
  <c r="AT67" i="24"/>
  <c r="AR67" i="24"/>
  <c r="AP67" i="24"/>
  <c r="AA67" i="24"/>
  <c r="E67" i="24"/>
  <c r="AT66" i="24"/>
  <c r="AP66" i="24"/>
  <c r="AA66" i="24"/>
  <c r="K66" i="24"/>
  <c r="L66" i="24" s="1"/>
  <c r="J66" i="24"/>
  <c r="H66" i="24"/>
  <c r="I66" i="24" s="1"/>
  <c r="E66" i="24"/>
  <c r="AT65" i="24"/>
  <c r="AP65" i="24"/>
  <c r="AA65" i="24"/>
  <c r="H65" i="24"/>
  <c r="I65" i="24" s="1"/>
  <c r="J65" i="24" s="1"/>
  <c r="E65" i="24"/>
  <c r="H64" i="24" s="1"/>
  <c r="I64" i="24" s="1"/>
  <c r="J64" i="24" s="1"/>
  <c r="AT64" i="24"/>
  <c r="AR64" i="24"/>
  <c r="AP64" i="24"/>
  <c r="AA64" i="24"/>
  <c r="E64" i="24"/>
  <c r="AT63" i="24"/>
  <c r="AP63" i="24"/>
  <c r="AA63" i="24"/>
  <c r="R63" i="24"/>
  <c r="J63" i="24"/>
  <c r="H63" i="24"/>
  <c r="I63" i="24" s="1"/>
  <c r="E63" i="24"/>
  <c r="AT62" i="24"/>
  <c r="AP62" i="24"/>
  <c r="AA62" i="24"/>
  <c r="T62" i="24"/>
  <c r="I62" i="24"/>
  <c r="J62" i="24" s="1"/>
  <c r="H62" i="24"/>
  <c r="E62" i="24"/>
  <c r="AT61" i="24"/>
  <c r="AR61" i="24"/>
  <c r="AP61" i="24"/>
  <c r="AA61" i="24"/>
  <c r="T61" i="24"/>
  <c r="H61" i="24"/>
  <c r="I61" i="24" s="1"/>
  <c r="J61" i="24" s="1"/>
  <c r="E61" i="24"/>
  <c r="H60" i="24" s="1"/>
  <c r="I60" i="24" s="1"/>
  <c r="J60" i="24" s="1"/>
  <c r="AT60" i="24"/>
  <c r="AP60" i="24"/>
  <c r="AA60" i="24"/>
  <c r="K60" i="24"/>
  <c r="L60" i="24" s="1"/>
  <c r="E60" i="24"/>
  <c r="H59" i="24" s="1"/>
  <c r="I59" i="24" s="1"/>
  <c r="J59" i="24" s="1"/>
  <c r="B60" i="24"/>
  <c r="AT59" i="24"/>
  <c r="AP59" i="24"/>
  <c r="AA59" i="24"/>
  <c r="T59" i="24"/>
  <c r="R59" i="24"/>
  <c r="K59" i="24"/>
  <c r="L59" i="24" s="1"/>
  <c r="E59" i="24"/>
  <c r="B59" i="24"/>
  <c r="T64" i="24" s="1"/>
  <c r="AT58" i="24"/>
  <c r="AP58" i="24"/>
  <c r="AA58" i="24"/>
  <c r="T58" i="24"/>
  <c r="H58" i="24"/>
  <c r="I58" i="24" s="1"/>
  <c r="J58" i="24" s="1"/>
  <c r="B58" i="24"/>
  <c r="K63" i="24" s="1"/>
  <c r="L63" i="24" s="1"/>
  <c r="E54" i="24"/>
  <c r="H53" i="24" s="1"/>
  <c r="I53" i="24" s="1"/>
  <c r="AT53" i="24"/>
  <c r="AP53" i="24"/>
  <c r="AG53" i="24"/>
  <c r="AA53" i="24"/>
  <c r="J53" i="24"/>
  <c r="E53" i="24"/>
  <c r="H52" i="24" s="1"/>
  <c r="I52" i="24" s="1"/>
  <c r="J52" i="24" s="1"/>
  <c r="AT52" i="24"/>
  <c r="AP52" i="24"/>
  <c r="AG52" i="24"/>
  <c r="AA52" i="24"/>
  <c r="T52" i="24"/>
  <c r="E52" i="24"/>
  <c r="AT51" i="24"/>
  <c r="AP51" i="24"/>
  <c r="AG51" i="24"/>
  <c r="AA51" i="24"/>
  <c r="T51" i="24"/>
  <c r="H51" i="24"/>
  <c r="I51" i="24" s="1"/>
  <c r="J51" i="24" s="1"/>
  <c r="E51" i="24"/>
  <c r="H50" i="24" s="1"/>
  <c r="I50" i="24" s="1"/>
  <c r="J50" i="24" s="1"/>
  <c r="AT50" i="24"/>
  <c r="AP50" i="24"/>
  <c r="AG50" i="24"/>
  <c r="AA50" i="24"/>
  <c r="E50" i="24"/>
  <c r="H49" i="24" s="1"/>
  <c r="I49" i="24" s="1"/>
  <c r="J49" i="24" s="1"/>
  <c r="AT49" i="24"/>
  <c r="AP49" i="24"/>
  <c r="AG49" i="24"/>
  <c r="AA49" i="24"/>
  <c r="T49" i="24"/>
  <c r="E49" i="24"/>
  <c r="AT48" i="24"/>
  <c r="AP48" i="24"/>
  <c r="AG48" i="24"/>
  <c r="AA48" i="24"/>
  <c r="H48" i="24"/>
  <c r="I48" i="24" s="1"/>
  <c r="J48" i="24" s="1"/>
  <c r="E48" i="24"/>
  <c r="H47" i="24" s="1"/>
  <c r="AT47" i="24"/>
  <c r="AS47" i="24"/>
  <c r="AP47" i="24"/>
  <c r="AG47" i="24"/>
  <c r="AA47" i="24"/>
  <c r="K47" i="24"/>
  <c r="L47" i="24" s="1"/>
  <c r="I47" i="24"/>
  <c r="J47" i="24" s="1"/>
  <c r="E47" i="24"/>
  <c r="AT46" i="24"/>
  <c r="AP46" i="24"/>
  <c r="AG46" i="24"/>
  <c r="AA46" i="24"/>
  <c r="T46" i="24"/>
  <c r="H46" i="24"/>
  <c r="I46" i="24" s="1"/>
  <c r="J46" i="24" s="1"/>
  <c r="E46" i="24"/>
  <c r="AT45" i="24"/>
  <c r="AP45" i="24"/>
  <c r="AG45" i="24"/>
  <c r="AA45" i="24"/>
  <c r="H45" i="24"/>
  <c r="I45" i="24" s="1"/>
  <c r="J45" i="24" s="1"/>
  <c r="E45" i="24"/>
  <c r="H44" i="24" s="1"/>
  <c r="I44" i="24" s="1"/>
  <c r="J44" i="24" s="1"/>
  <c r="AT44" i="24"/>
  <c r="AS44" i="24"/>
  <c r="AP44" i="24"/>
  <c r="AG44" i="24"/>
  <c r="AA44" i="24"/>
  <c r="E44" i="24"/>
  <c r="H43" i="24" s="1"/>
  <c r="I43" i="24" s="1"/>
  <c r="J43" i="24" s="1"/>
  <c r="B44" i="24"/>
  <c r="AS46" i="24" s="1"/>
  <c r="AT43" i="24"/>
  <c r="AP43" i="24"/>
  <c r="AG43" i="24"/>
  <c r="AA43" i="24"/>
  <c r="T43" i="24"/>
  <c r="E43" i="24"/>
  <c r="B43" i="24"/>
  <c r="T47" i="24" s="1"/>
  <c r="AT42" i="24"/>
  <c r="AP42" i="24"/>
  <c r="AG42" i="24"/>
  <c r="AA42" i="24"/>
  <c r="T42" i="24"/>
  <c r="H42" i="24"/>
  <c r="I42" i="24" s="1"/>
  <c r="J42" i="24" s="1"/>
  <c r="B42" i="24"/>
  <c r="E38" i="24"/>
  <c r="AT37" i="24"/>
  <c r="AS37" i="24"/>
  <c r="AP37" i="24"/>
  <c r="AA37" i="24"/>
  <c r="K37" i="24"/>
  <c r="L37" i="24" s="1"/>
  <c r="H37" i="24"/>
  <c r="I37" i="24" s="1"/>
  <c r="J37" i="24" s="1"/>
  <c r="E37" i="24"/>
  <c r="AT36" i="24"/>
  <c r="AP36" i="24"/>
  <c r="AA36" i="24"/>
  <c r="H36" i="24"/>
  <c r="I36" i="24" s="1"/>
  <c r="J36" i="24" s="1"/>
  <c r="E36" i="24"/>
  <c r="AT35" i="24"/>
  <c r="AS35" i="24"/>
  <c r="AR35" i="24"/>
  <c r="AP35" i="24"/>
  <c r="AA35" i="24"/>
  <c r="H35" i="24"/>
  <c r="I35" i="24" s="1"/>
  <c r="J35" i="24" s="1"/>
  <c r="E35" i="24"/>
  <c r="AT34" i="24"/>
  <c r="AS34" i="24"/>
  <c r="AR34" i="24"/>
  <c r="AP34" i="24"/>
  <c r="AA34" i="24"/>
  <c r="K34" i="24"/>
  <c r="J34" i="24"/>
  <c r="H34" i="24"/>
  <c r="I34" i="24" s="1"/>
  <c r="E34" i="24"/>
  <c r="H33" i="24" s="1"/>
  <c r="I33" i="24" s="1"/>
  <c r="J33" i="24" s="1"/>
  <c r="AT33" i="24"/>
  <c r="AP33" i="24"/>
  <c r="AA33" i="24"/>
  <c r="L33" i="24"/>
  <c r="K33" i="24"/>
  <c r="E33" i="24"/>
  <c r="AT32" i="24"/>
  <c r="AP32" i="24"/>
  <c r="AA32" i="24"/>
  <c r="I32" i="24"/>
  <c r="J32" i="24" s="1"/>
  <c r="H32" i="24"/>
  <c r="E32" i="24"/>
  <c r="AT31" i="24"/>
  <c r="AS31" i="24"/>
  <c r="AR31" i="24"/>
  <c r="AP31" i="24"/>
  <c r="AA31" i="24"/>
  <c r="H31" i="24"/>
  <c r="I31" i="24" s="1"/>
  <c r="J31" i="24" s="1"/>
  <c r="E31" i="24"/>
  <c r="H30" i="24" s="1"/>
  <c r="I30" i="24" s="1"/>
  <c r="J30" i="24" s="1"/>
  <c r="AT30" i="24"/>
  <c r="AS30" i="24"/>
  <c r="AR30" i="24"/>
  <c r="AP30" i="24"/>
  <c r="AA30" i="24"/>
  <c r="K30" i="24"/>
  <c r="L30" i="24" s="1"/>
  <c r="E30" i="24"/>
  <c r="H29" i="24" s="1"/>
  <c r="I29" i="24" s="1"/>
  <c r="J29" i="24" s="1"/>
  <c r="AT29" i="24"/>
  <c r="AP29" i="24"/>
  <c r="AA29" i="24"/>
  <c r="E29" i="24"/>
  <c r="AT28" i="24"/>
  <c r="AP28" i="24"/>
  <c r="AA28" i="24"/>
  <c r="I28" i="24"/>
  <c r="J28" i="24" s="1"/>
  <c r="H28" i="24"/>
  <c r="E28" i="24"/>
  <c r="B28" i="24"/>
  <c r="AS29" i="24" s="1"/>
  <c r="AT27" i="24"/>
  <c r="AS27" i="24"/>
  <c r="AP27" i="24"/>
  <c r="AA27" i="24"/>
  <c r="H27" i="24"/>
  <c r="I27" i="24" s="1"/>
  <c r="J27" i="24" s="1"/>
  <c r="E27" i="24"/>
  <c r="B27" i="24"/>
  <c r="AT26" i="24"/>
  <c r="AS26" i="24"/>
  <c r="AP26" i="24"/>
  <c r="AA26" i="24"/>
  <c r="K26" i="24"/>
  <c r="H26" i="24"/>
  <c r="I26" i="24" s="1"/>
  <c r="J26" i="24" s="1"/>
  <c r="B26" i="24"/>
  <c r="K36" i="24" s="1"/>
  <c r="E148" i="23"/>
  <c r="AW147" i="23"/>
  <c r="AS147" i="23"/>
  <c r="AG147" i="23"/>
  <c r="H147" i="23"/>
  <c r="I147" i="23" s="1"/>
  <c r="J147" i="23" s="1"/>
  <c r="E147" i="23"/>
  <c r="AW146" i="23"/>
  <c r="AU146" i="23"/>
  <c r="AS146" i="23"/>
  <c r="AG146" i="23"/>
  <c r="K146" i="23"/>
  <c r="L146" i="23" s="1"/>
  <c r="J146" i="23"/>
  <c r="H146" i="23"/>
  <c r="I146" i="23" s="1"/>
  <c r="E146" i="23"/>
  <c r="H145" i="23" s="1"/>
  <c r="I145" i="23" s="1"/>
  <c r="J145" i="23" s="1"/>
  <c r="AW145" i="23"/>
  <c r="AS145" i="23"/>
  <c r="AG145" i="23"/>
  <c r="E145" i="23"/>
  <c r="AW144" i="23"/>
  <c r="AS144" i="23"/>
  <c r="AG144" i="23"/>
  <c r="T144" i="23"/>
  <c r="H144" i="23"/>
  <c r="I144" i="23" s="1"/>
  <c r="J144" i="23" s="1"/>
  <c r="E144" i="23"/>
  <c r="AW143" i="23"/>
  <c r="AU143" i="23"/>
  <c r="AS143" i="23"/>
  <c r="AG143" i="23"/>
  <c r="H143" i="23"/>
  <c r="I143" i="23" s="1"/>
  <c r="J143" i="23" s="1"/>
  <c r="E143" i="23"/>
  <c r="AW142" i="23"/>
  <c r="AV142" i="23"/>
  <c r="AS142" i="23"/>
  <c r="AG142" i="23"/>
  <c r="K142" i="23"/>
  <c r="L142" i="23" s="1"/>
  <c r="H142" i="23"/>
  <c r="I142" i="23" s="1"/>
  <c r="J142" i="23" s="1"/>
  <c r="E142" i="23"/>
  <c r="H141" i="23" s="1"/>
  <c r="I141" i="23" s="1"/>
  <c r="J141" i="23" s="1"/>
  <c r="AW141" i="23"/>
  <c r="AS141" i="23"/>
  <c r="AG141" i="23"/>
  <c r="E141" i="23"/>
  <c r="AW140" i="23"/>
  <c r="AS140" i="23"/>
  <c r="AG140" i="23"/>
  <c r="T140" i="23"/>
  <c r="H140" i="23"/>
  <c r="I140" i="23" s="1"/>
  <c r="J140" i="23" s="1"/>
  <c r="E140" i="23"/>
  <c r="AW139" i="23"/>
  <c r="AU139" i="23"/>
  <c r="AS139" i="23"/>
  <c r="AG139" i="23"/>
  <c r="T139" i="23"/>
  <c r="H139" i="23"/>
  <c r="I139" i="23" s="1"/>
  <c r="J139" i="23" s="1"/>
  <c r="E139" i="23"/>
  <c r="H138" i="23" s="1"/>
  <c r="I138" i="23" s="1"/>
  <c r="J138" i="23" s="1"/>
  <c r="AW138" i="23"/>
  <c r="AS138" i="23"/>
  <c r="AG138" i="23"/>
  <c r="K138" i="23"/>
  <c r="L138" i="23" s="1"/>
  <c r="E138" i="23"/>
  <c r="B138" i="23"/>
  <c r="AV137" i="23" s="1"/>
  <c r="AW137" i="23"/>
  <c r="AS137" i="23"/>
  <c r="AG137" i="23"/>
  <c r="T137" i="23"/>
  <c r="R137" i="23"/>
  <c r="K137" i="23"/>
  <c r="L137" i="23" s="1"/>
  <c r="I137" i="23"/>
  <c r="J137" i="23" s="1"/>
  <c r="H137" i="23"/>
  <c r="E137" i="23"/>
  <c r="B137" i="23"/>
  <c r="T146" i="23" s="1"/>
  <c r="AW136" i="23"/>
  <c r="AS136" i="23"/>
  <c r="AG136" i="23"/>
  <c r="T136" i="23"/>
  <c r="H136" i="23"/>
  <c r="I136" i="23" s="1"/>
  <c r="J136" i="23" s="1"/>
  <c r="B136" i="23"/>
  <c r="AU145" i="23" s="1"/>
  <c r="E133" i="23"/>
  <c r="H132" i="23" s="1"/>
  <c r="I132" i="23" s="1"/>
  <c r="J132" i="23" s="1"/>
  <c r="AZ132" i="23"/>
  <c r="AW132" i="23"/>
  <c r="AS132" i="23"/>
  <c r="AG132" i="23"/>
  <c r="E132" i="23"/>
  <c r="AZ131" i="23"/>
  <c r="AW131" i="23"/>
  <c r="AS131" i="23"/>
  <c r="AG131" i="23"/>
  <c r="T131" i="23"/>
  <c r="H131" i="23"/>
  <c r="I131" i="23" s="1"/>
  <c r="J131" i="23" s="1"/>
  <c r="E131" i="23"/>
  <c r="AZ130" i="23"/>
  <c r="AW130" i="23"/>
  <c r="AS130" i="23"/>
  <c r="AG130" i="23"/>
  <c r="K130" i="23"/>
  <c r="L130" i="23" s="1"/>
  <c r="I130" i="23"/>
  <c r="J130" i="23" s="1"/>
  <c r="H130" i="23"/>
  <c r="E130" i="23"/>
  <c r="AZ129" i="23"/>
  <c r="AW129" i="23"/>
  <c r="AS129" i="23"/>
  <c r="AG129" i="23"/>
  <c r="H129" i="23"/>
  <c r="I129" i="23" s="1"/>
  <c r="J129" i="23" s="1"/>
  <c r="E129" i="23"/>
  <c r="AZ128" i="23"/>
  <c r="AW128" i="23"/>
  <c r="AU128" i="23"/>
  <c r="AS128" i="23"/>
  <c r="AG128" i="23"/>
  <c r="T128" i="23"/>
  <c r="H128" i="23"/>
  <c r="I128" i="23" s="1"/>
  <c r="J128" i="23" s="1"/>
  <c r="E128" i="23"/>
  <c r="H127" i="23" s="1"/>
  <c r="I127" i="23" s="1"/>
  <c r="J127" i="23" s="1"/>
  <c r="AZ127" i="23"/>
  <c r="AW127" i="23"/>
  <c r="AS127" i="23"/>
  <c r="AG127" i="23"/>
  <c r="K127" i="23"/>
  <c r="L127" i="23" s="1"/>
  <c r="R127" i="23" s="1"/>
  <c r="E127" i="23"/>
  <c r="AZ126" i="23"/>
  <c r="AW126" i="23"/>
  <c r="AS126" i="23"/>
  <c r="AG126" i="23"/>
  <c r="H126" i="23"/>
  <c r="I126" i="23" s="1"/>
  <c r="J126" i="23" s="1"/>
  <c r="E126" i="23"/>
  <c r="AZ125" i="23"/>
  <c r="AW125" i="23"/>
  <c r="AU125" i="23"/>
  <c r="AS125" i="23"/>
  <c r="AG125" i="23"/>
  <c r="K125" i="23"/>
  <c r="L125" i="23" s="1"/>
  <c r="H125" i="23"/>
  <c r="I125" i="23" s="1"/>
  <c r="J125" i="23" s="1"/>
  <c r="E125" i="23"/>
  <c r="AZ124" i="23"/>
  <c r="AW124" i="23"/>
  <c r="AS124" i="23"/>
  <c r="AG124" i="23"/>
  <c r="K124" i="23"/>
  <c r="L124" i="23" s="1"/>
  <c r="H124" i="23"/>
  <c r="I124" i="23" s="1"/>
  <c r="J124" i="23" s="1"/>
  <c r="E124" i="23"/>
  <c r="AZ123" i="23"/>
  <c r="AW123" i="23"/>
  <c r="AU123" i="23"/>
  <c r="AS123" i="23"/>
  <c r="AG123" i="23"/>
  <c r="H123" i="23"/>
  <c r="I123" i="23" s="1"/>
  <c r="J123" i="23" s="1"/>
  <c r="E123" i="23"/>
  <c r="B123" i="23"/>
  <c r="AZ122" i="23"/>
  <c r="AW122" i="23"/>
  <c r="AV122" i="23"/>
  <c r="AS122" i="23"/>
  <c r="AG122" i="23"/>
  <c r="K122" i="23"/>
  <c r="L122" i="23" s="1"/>
  <c r="H122" i="23"/>
  <c r="I122" i="23" s="1"/>
  <c r="J122" i="23" s="1"/>
  <c r="E122" i="23"/>
  <c r="B122" i="23"/>
  <c r="T125" i="23" s="1"/>
  <c r="AZ121" i="23"/>
  <c r="AW121" i="23"/>
  <c r="AS121" i="23"/>
  <c r="AG121" i="23"/>
  <c r="T121" i="23"/>
  <c r="L121" i="23"/>
  <c r="O121" i="23" s="1"/>
  <c r="K121" i="23"/>
  <c r="H121" i="23"/>
  <c r="I121" i="23" s="1"/>
  <c r="J121" i="23" s="1"/>
  <c r="B121" i="23"/>
  <c r="AU132" i="23" s="1"/>
  <c r="E117" i="23"/>
  <c r="AW116" i="23"/>
  <c r="AV116" i="23"/>
  <c r="AS116" i="23"/>
  <c r="AG116" i="23"/>
  <c r="H116" i="23"/>
  <c r="I116" i="23" s="1"/>
  <c r="J116" i="23" s="1"/>
  <c r="E116" i="23"/>
  <c r="AW115" i="23"/>
  <c r="AS115" i="23"/>
  <c r="AG115" i="23"/>
  <c r="J115" i="23"/>
  <c r="H115" i="23"/>
  <c r="I115" i="23" s="1"/>
  <c r="E115" i="23"/>
  <c r="H114" i="23" s="1"/>
  <c r="I114" i="23" s="1"/>
  <c r="J114" i="23" s="1"/>
  <c r="AW114" i="23"/>
  <c r="AS114" i="23"/>
  <c r="AG114" i="23"/>
  <c r="E114" i="23"/>
  <c r="AW113" i="23"/>
  <c r="AS113" i="23"/>
  <c r="AG113" i="23"/>
  <c r="H113" i="23"/>
  <c r="I113" i="23" s="1"/>
  <c r="J113" i="23" s="1"/>
  <c r="E113" i="23"/>
  <c r="H112" i="23" s="1"/>
  <c r="I112" i="23" s="1"/>
  <c r="J112" i="23" s="1"/>
  <c r="AW112" i="23"/>
  <c r="AS112" i="23"/>
  <c r="AG112" i="23"/>
  <c r="E112" i="23"/>
  <c r="AW111" i="23"/>
  <c r="AS111" i="23"/>
  <c r="AG111" i="23"/>
  <c r="J111" i="23"/>
  <c r="I111" i="23"/>
  <c r="H111" i="23"/>
  <c r="E111" i="23"/>
  <c r="AW110" i="23"/>
  <c r="AS110" i="23"/>
  <c r="AG110" i="23"/>
  <c r="H110" i="23"/>
  <c r="I110" i="23" s="1"/>
  <c r="J110" i="23" s="1"/>
  <c r="E110" i="23"/>
  <c r="AW109" i="23"/>
  <c r="AS109" i="23"/>
  <c r="AG109" i="23"/>
  <c r="H109" i="23"/>
  <c r="I109" i="23" s="1"/>
  <c r="J109" i="23" s="1"/>
  <c r="E109" i="23"/>
  <c r="AW108" i="23"/>
  <c r="AU108" i="23"/>
  <c r="AS108" i="23"/>
  <c r="AG108" i="23"/>
  <c r="J108" i="23"/>
  <c r="H108" i="23"/>
  <c r="I108" i="23" s="1"/>
  <c r="E108" i="23"/>
  <c r="H107" i="23" s="1"/>
  <c r="I107" i="23" s="1"/>
  <c r="J107" i="23" s="1"/>
  <c r="AW107" i="23"/>
  <c r="AS107" i="23"/>
  <c r="AG107" i="23"/>
  <c r="E107" i="23"/>
  <c r="H106" i="23" s="1"/>
  <c r="I106" i="23" s="1"/>
  <c r="J106" i="23" s="1"/>
  <c r="B107" i="23"/>
  <c r="AV111" i="23" s="1"/>
  <c r="AW106" i="23"/>
  <c r="AS106" i="23"/>
  <c r="AG106" i="23"/>
  <c r="E106" i="23"/>
  <c r="B106" i="23"/>
  <c r="AW105" i="23"/>
  <c r="AV105" i="23"/>
  <c r="AS105" i="23"/>
  <c r="AG105" i="23"/>
  <c r="J105" i="23"/>
  <c r="H105" i="23"/>
  <c r="I105" i="23" s="1"/>
  <c r="B105" i="23"/>
  <c r="K112" i="23" s="1"/>
  <c r="L112" i="23" s="1"/>
  <c r="E101" i="23"/>
  <c r="AM100" i="23"/>
  <c r="H100" i="23"/>
  <c r="I100" i="23" s="1"/>
  <c r="J100" i="23" s="1"/>
  <c r="E100" i="23"/>
  <c r="H99" i="23" s="1"/>
  <c r="I99" i="23" s="1"/>
  <c r="J99" i="23" s="1"/>
  <c r="AM99" i="23"/>
  <c r="AK99" i="23"/>
  <c r="T99" i="23"/>
  <c r="E99" i="23"/>
  <c r="AM98" i="23"/>
  <c r="AK98" i="23"/>
  <c r="L98" i="23"/>
  <c r="R98" i="23" s="1"/>
  <c r="K98" i="23"/>
  <c r="H98" i="23"/>
  <c r="I98" i="23" s="1"/>
  <c r="J98" i="23" s="1"/>
  <c r="E98" i="23"/>
  <c r="AM97" i="23"/>
  <c r="AL97" i="23"/>
  <c r="AK97" i="23"/>
  <c r="K97" i="23"/>
  <c r="L97" i="23" s="1"/>
  <c r="H97" i="23"/>
  <c r="I97" i="23" s="1"/>
  <c r="J97" i="23" s="1"/>
  <c r="E97" i="23"/>
  <c r="H96" i="23" s="1"/>
  <c r="I96" i="23" s="1"/>
  <c r="J96" i="23" s="1"/>
  <c r="AM96" i="23"/>
  <c r="E96" i="23"/>
  <c r="H95" i="23" s="1"/>
  <c r="I95" i="23" s="1"/>
  <c r="J95" i="23" s="1"/>
  <c r="AM95" i="23"/>
  <c r="AL95" i="23"/>
  <c r="T95" i="23"/>
  <c r="K95" i="23"/>
  <c r="L95" i="23" s="1"/>
  <c r="E95" i="23"/>
  <c r="AM94" i="23"/>
  <c r="AL94" i="23"/>
  <c r="K94" i="23"/>
  <c r="H94" i="23"/>
  <c r="I94" i="23" s="1"/>
  <c r="J94" i="23" s="1"/>
  <c r="E94" i="23"/>
  <c r="AM93" i="23"/>
  <c r="AL93" i="23"/>
  <c r="AK93" i="23"/>
  <c r="T93" i="23"/>
  <c r="K93" i="23"/>
  <c r="L93" i="23" s="1"/>
  <c r="I93" i="23"/>
  <c r="J93" i="23" s="1"/>
  <c r="H93" i="23"/>
  <c r="E93" i="23"/>
  <c r="H92" i="23" s="1"/>
  <c r="I92" i="23" s="1"/>
  <c r="J92" i="23" s="1"/>
  <c r="AM92" i="23"/>
  <c r="AL92" i="23"/>
  <c r="AK92" i="23"/>
  <c r="T92" i="23"/>
  <c r="K92" i="23"/>
  <c r="L92" i="23" s="1"/>
  <c r="E92" i="23"/>
  <c r="AM91" i="23"/>
  <c r="AK91" i="23"/>
  <c r="K91" i="23"/>
  <c r="L91" i="23" s="1"/>
  <c r="H91" i="23"/>
  <c r="I91" i="23" s="1"/>
  <c r="J91" i="23" s="1"/>
  <c r="E91" i="23"/>
  <c r="H90" i="23" s="1"/>
  <c r="I90" i="23" s="1"/>
  <c r="B91" i="23"/>
  <c r="AL98" i="23" s="1"/>
  <c r="AM90" i="23"/>
  <c r="AL90" i="23"/>
  <c r="AK90" i="23"/>
  <c r="K90" i="23"/>
  <c r="L90" i="23" s="1"/>
  <c r="J90" i="23"/>
  <c r="E90" i="23"/>
  <c r="H89" i="23" s="1"/>
  <c r="I89" i="23" s="1"/>
  <c r="B90" i="23"/>
  <c r="T100" i="23" s="1"/>
  <c r="AM89" i="23"/>
  <c r="AL89" i="23"/>
  <c r="AK89" i="23"/>
  <c r="K89" i="23"/>
  <c r="L89" i="23" s="1"/>
  <c r="R89" i="23" s="1"/>
  <c r="J89" i="23"/>
  <c r="B89" i="23"/>
  <c r="AK96" i="23" s="1"/>
  <c r="E85" i="23"/>
  <c r="AT84" i="23"/>
  <c r="AP84" i="23"/>
  <c r="AA84" i="23"/>
  <c r="I84" i="23"/>
  <c r="J84" i="23" s="1"/>
  <c r="H84" i="23"/>
  <c r="E84" i="23"/>
  <c r="AT83" i="23"/>
  <c r="AR83" i="23"/>
  <c r="AP83" i="23"/>
  <c r="AA83" i="23"/>
  <c r="H83" i="23"/>
  <c r="I83" i="23" s="1"/>
  <c r="J83" i="23" s="1"/>
  <c r="E83" i="23"/>
  <c r="AT82" i="23"/>
  <c r="AP82" i="23"/>
  <c r="AA82" i="23"/>
  <c r="I82" i="23"/>
  <c r="J82" i="23" s="1"/>
  <c r="H82" i="23"/>
  <c r="E82" i="23"/>
  <c r="H81" i="23" s="1"/>
  <c r="I81" i="23" s="1"/>
  <c r="J81" i="23" s="1"/>
  <c r="AT81" i="23"/>
  <c r="AP81" i="23"/>
  <c r="AA81" i="23"/>
  <c r="E81" i="23"/>
  <c r="AT80" i="23"/>
  <c r="AP80" i="23"/>
  <c r="AA80" i="23"/>
  <c r="H80" i="23"/>
  <c r="I80" i="23" s="1"/>
  <c r="J80" i="23" s="1"/>
  <c r="E80" i="23"/>
  <c r="AT79" i="23"/>
  <c r="AP79" i="23"/>
  <c r="AA79" i="23"/>
  <c r="H79" i="23"/>
  <c r="I79" i="23" s="1"/>
  <c r="J79" i="23" s="1"/>
  <c r="E79" i="23"/>
  <c r="AT78" i="23"/>
  <c r="AP78" i="23"/>
  <c r="AA78" i="23"/>
  <c r="I78" i="23"/>
  <c r="J78" i="23" s="1"/>
  <c r="H78" i="23"/>
  <c r="E78" i="23"/>
  <c r="H77" i="23" s="1"/>
  <c r="I77" i="23" s="1"/>
  <c r="J77" i="23" s="1"/>
  <c r="AT77" i="23"/>
  <c r="AP77" i="23"/>
  <c r="AA77" i="23"/>
  <c r="E77" i="23"/>
  <c r="H76" i="23" s="1"/>
  <c r="I76" i="23" s="1"/>
  <c r="J76" i="23" s="1"/>
  <c r="AT76" i="23"/>
  <c r="AP76" i="23"/>
  <c r="AA76" i="23"/>
  <c r="T76" i="23"/>
  <c r="E76" i="23"/>
  <c r="AT75" i="23"/>
  <c r="AP75" i="23"/>
  <c r="AA75" i="23"/>
  <c r="I75" i="23"/>
  <c r="J75" i="23" s="1"/>
  <c r="H75" i="23"/>
  <c r="E75" i="23"/>
  <c r="H74" i="23" s="1"/>
  <c r="I74" i="23" s="1"/>
  <c r="J74" i="23" s="1"/>
  <c r="B75" i="23"/>
  <c r="AS79" i="23" s="1"/>
  <c r="AT74" i="23"/>
  <c r="AP74" i="23"/>
  <c r="AA74" i="23"/>
  <c r="T74" i="23"/>
  <c r="K74" i="23"/>
  <c r="L74" i="23" s="1"/>
  <c r="E74" i="23"/>
  <c r="B74" i="23"/>
  <c r="T79" i="23" s="1"/>
  <c r="AT73" i="23"/>
  <c r="AP73" i="23"/>
  <c r="AA73" i="23"/>
  <c r="I73" i="23"/>
  <c r="J73" i="23" s="1"/>
  <c r="H73" i="23"/>
  <c r="B73" i="23"/>
  <c r="K77" i="23" s="1"/>
  <c r="L77" i="23" s="1"/>
  <c r="R77" i="23" s="1"/>
  <c r="E70" i="23"/>
  <c r="H69" i="23" s="1"/>
  <c r="I69" i="23" s="1"/>
  <c r="J69" i="23" s="1"/>
  <c r="AT69" i="23"/>
  <c r="AP69" i="23"/>
  <c r="AA69" i="23"/>
  <c r="E69" i="23"/>
  <c r="H68" i="23" s="1"/>
  <c r="I68" i="23" s="1"/>
  <c r="J68" i="23" s="1"/>
  <c r="AT68" i="23"/>
  <c r="AS68" i="23"/>
  <c r="AP68" i="23"/>
  <c r="AA68" i="23"/>
  <c r="K68" i="23"/>
  <c r="L68" i="23" s="1"/>
  <c r="E68" i="23"/>
  <c r="AT67" i="23"/>
  <c r="AP67" i="23"/>
  <c r="AA67" i="23"/>
  <c r="T67" i="23"/>
  <c r="H67" i="23"/>
  <c r="I67" i="23" s="1"/>
  <c r="J67" i="23" s="1"/>
  <c r="E67" i="23"/>
  <c r="AT66" i="23"/>
  <c r="AP66" i="23"/>
  <c r="AA66" i="23"/>
  <c r="T66" i="23"/>
  <c r="J66" i="23"/>
  <c r="I66" i="23"/>
  <c r="H66" i="23"/>
  <c r="E66" i="23"/>
  <c r="H65" i="23" s="1"/>
  <c r="I65" i="23" s="1"/>
  <c r="AT65" i="23"/>
  <c r="AR65" i="23"/>
  <c r="AP65" i="23"/>
  <c r="AA65" i="23"/>
  <c r="T65" i="23"/>
  <c r="J65" i="23"/>
  <c r="E65" i="23"/>
  <c r="H64" i="23" s="1"/>
  <c r="I64" i="23" s="1"/>
  <c r="J64" i="23" s="1"/>
  <c r="AT64" i="23"/>
  <c r="AP64" i="23"/>
  <c r="AA64" i="23"/>
  <c r="T64" i="23"/>
  <c r="K64" i="23"/>
  <c r="L64" i="23" s="1"/>
  <c r="E64" i="23"/>
  <c r="AT63" i="23"/>
  <c r="AP63" i="23"/>
  <c r="AA63" i="23"/>
  <c r="T63" i="23"/>
  <c r="H63" i="23"/>
  <c r="I63" i="23" s="1"/>
  <c r="J63" i="23" s="1"/>
  <c r="E63" i="23"/>
  <c r="AT62" i="23"/>
  <c r="AP62" i="23"/>
  <c r="AA62" i="23"/>
  <c r="T62" i="23"/>
  <c r="K62" i="23"/>
  <c r="L62" i="23" s="1"/>
  <c r="H62" i="23"/>
  <c r="I62" i="23" s="1"/>
  <c r="J62" i="23" s="1"/>
  <c r="E62" i="23"/>
  <c r="AT61" i="23"/>
  <c r="AS61" i="23"/>
  <c r="AR61" i="23"/>
  <c r="AP61" i="23"/>
  <c r="AA61" i="23"/>
  <c r="K61" i="23"/>
  <c r="L61" i="23" s="1"/>
  <c r="H61" i="23"/>
  <c r="I61" i="23" s="1"/>
  <c r="J61" i="23" s="1"/>
  <c r="E61" i="23"/>
  <c r="H60" i="23" s="1"/>
  <c r="I60" i="23" s="1"/>
  <c r="J60" i="23" s="1"/>
  <c r="AT60" i="23"/>
  <c r="AR60" i="23"/>
  <c r="AP60" i="23"/>
  <c r="AA60" i="23"/>
  <c r="L60" i="23"/>
  <c r="K60" i="23"/>
  <c r="E60" i="23"/>
  <c r="B60" i="23"/>
  <c r="AS64" i="23" s="1"/>
  <c r="AT59" i="23"/>
  <c r="AS59" i="23"/>
  <c r="AP59" i="23"/>
  <c r="AA59" i="23"/>
  <c r="H59" i="23"/>
  <c r="I59" i="23" s="1"/>
  <c r="J59" i="23" s="1"/>
  <c r="E59" i="23"/>
  <c r="H58" i="23" s="1"/>
  <c r="B59" i="23"/>
  <c r="T69" i="23" s="1"/>
  <c r="AT58" i="23"/>
  <c r="AS58" i="23"/>
  <c r="AP58" i="23"/>
  <c r="AA58" i="23"/>
  <c r="I58" i="23"/>
  <c r="J58" i="23" s="1"/>
  <c r="B58" i="23"/>
  <c r="AR68" i="23" s="1"/>
  <c r="E54" i="23"/>
  <c r="H53" i="23" s="1"/>
  <c r="I53" i="23" s="1"/>
  <c r="J53" i="23" s="1"/>
  <c r="AT53" i="23"/>
  <c r="AP53" i="23"/>
  <c r="AG53" i="23"/>
  <c r="AA53" i="23"/>
  <c r="E53" i="23"/>
  <c r="AT52" i="23"/>
  <c r="AS52" i="23"/>
  <c r="AP52" i="23"/>
  <c r="AG52" i="23"/>
  <c r="AA52" i="23"/>
  <c r="T52" i="23"/>
  <c r="J52" i="23"/>
  <c r="I52" i="23"/>
  <c r="H52" i="23"/>
  <c r="E52" i="23"/>
  <c r="AT51" i="23"/>
  <c r="AR51" i="23"/>
  <c r="AP51" i="23"/>
  <c r="AG51" i="23"/>
  <c r="AA51" i="23"/>
  <c r="K51" i="23"/>
  <c r="L51" i="23" s="1"/>
  <c r="H51" i="23"/>
  <c r="I51" i="23" s="1"/>
  <c r="J51" i="23" s="1"/>
  <c r="E51" i="23"/>
  <c r="AT50" i="23"/>
  <c r="AP50" i="23"/>
  <c r="AG50" i="23"/>
  <c r="AA50" i="23"/>
  <c r="H50" i="23"/>
  <c r="I50" i="23" s="1"/>
  <c r="J50" i="23" s="1"/>
  <c r="E50" i="23"/>
  <c r="AT49" i="23"/>
  <c r="AS49" i="23"/>
  <c r="AP49" i="23"/>
  <c r="AG49" i="23"/>
  <c r="AA49" i="23"/>
  <c r="T49" i="23"/>
  <c r="I49" i="23"/>
  <c r="J49" i="23" s="1"/>
  <c r="H49" i="23"/>
  <c r="E49" i="23"/>
  <c r="AT48" i="23"/>
  <c r="AP48" i="23"/>
  <c r="AG48" i="23"/>
  <c r="AA48" i="23"/>
  <c r="T48" i="23"/>
  <c r="J48" i="23"/>
  <c r="I48" i="23"/>
  <c r="H48" i="23"/>
  <c r="E48" i="23"/>
  <c r="H47" i="23" s="1"/>
  <c r="I47" i="23" s="1"/>
  <c r="J47" i="23" s="1"/>
  <c r="AT47" i="23"/>
  <c r="AP47" i="23"/>
  <c r="AG47" i="23"/>
  <c r="AA47" i="23"/>
  <c r="E47" i="23"/>
  <c r="H46" i="23" s="1"/>
  <c r="I46" i="23" s="1"/>
  <c r="J46" i="23" s="1"/>
  <c r="AT46" i="23"/>
  <c r="AR46" i="23"/>
  <c r="AP46" i="23"/>
  <c r="AG46" i="23"/>
  <c r="AA46" i="23"/>
  <c r="E46" i="23"/>
  <c r="AT45" i="23"/>
  <c r="AP45" i="23"/>
  <c r="AG45" i="23"/>
  <c r="AA45" i="23"/>
  <c r="T45" i="23"/>
  <c r="J45" i="23"/>
  <c r="I45" i="23"/>
  <c r="H45" i="23"/>
  <c r="E45" i="23"/>
  <c r="H44" i="23" s="1"/>
  <c r="I44" i="23" s="1"/>
  <c r="J44" i="23" s="1"/>
  <c r="AT44" i="23"/>
  <c r="AP44" i="23"/>
  <c r="AG44" i="23"/>
  <c r="AA44" i="23"/>
  <c r="E44" i="23"/>
  <c r="H43" i="23" s="1"/>
  <c r="I43" i="23" s="1"/>
  <c r="J43" i="23" s="1"/>
  <c r="B44" i="23"/>
  <c r="AS47" i="23" s="1"/>
  <c r="AT43" i="23"/>
  <c r="AS43" i="23"/>
  <c r="AP43" i="23"/>
  <c r="AG43" i="23"/>
  <c r="AA43" i="23"/>
  <c r="T43" i="23"/>
  <c r="E43" i="23"/>
  <c r="B43" i="23"/>
  <c r="T51" i="23" s="1"/>
  <c r="AT42" i="23"/>
  <c r="AS42" i="23"/>
  <c r="AR42" i="23"/>
  <c r="AP42" i="23"/>
  <c r="AG42" i="23"/>
  <c r="AA42" i="23"/>
  <c r="T42" i="23"/>
  <c r="K42" i="23"/>
  <c r="L42" i="23" s="1"/>
  <c r="H42" i="23"/>
  <c r="I42" i="23" s="1"/>
  <c r="J42" i="23" s="1"/>
  <c r="B42" i="23"/>
  <c r="AR47" i="23" s="1"/>
  <c r="E38" i="23"/>
  <c r="H37" i="23" s="1"/>
  <c r="I37" i="23" s="1"/>
  <c r="J37" i="23" s="1"/>
  <c r="AT37" i="23"/>
  <c r="AP37" i="23"/>
  <c r="AA37" i="23"/>
  <c r="E37" i="23"/>
  <c r="AT36" i="23"/>
  <c r="AP36" i="23"/>
  <c r="AA36" i="23"/>
  <c r="T36" i="23"/>
  <c r="H36" i="23"/>
  <c r="I36" i="23" s="1"/>
  <c r="J36" i="23" s="1"/>
  <c r="E36" i="23"/>
  <c r="AT35" i="23"/>
  <c r="AR35" i="23"/>
  <c r="AP35" i="23"/>
  <c r="AA35" i="23"/>
  <c r="J35" i="23"/>
  <c r="I35" i="23"/>
  <c r="H35" i="23"/>
  <c r="E35" i="23"/>
  <c r="H34" i="23" s="1"/>
  <c r="I34" i="23" s="1"/>
  <c r="J34" i="23" s="1"/>
  <c r="AT34" i="23"/>
  <c r="AP34" i="23"/>
  <c r="AA34" i="23"/>
  <c r="T34" i="23"/>
  <c r="K34" i="23"/>
  <c r="L34" i="23" s="1"/>
  <c r="E34" i="23"/>
  <c r="H33" i="23" s="1"/>
  <c r="I33" i="23" s="1"/>
  <c r="J33" i="23" s="1"/>
  <c r="AT33" i="23"/>
  <c r="AP33" i="23"/>
  <c r="AA33" i="23"/>
  <c r="T33" i="23"/>
  <c r="E33" i="23"/>
  <c r="AT32" i="23"/>
  <c r="AP32" i="23"/>
  <c r="AA32" i="23"/>
  <c r="H32" i="23"/>
  <c r="I32" i="23" s="1"/>
  <c r="J32" i="23" s="1"/>
  <c r="E32" i="23"/>
  <c r="AT31" i="23"/>
  <c r="AR31" i="23"/>
  <c r="AP31" i="23"/>
  <c r="AA31" i="23"/>
  <c r="T31" i="23"/>
  <c r="J31" i="23"/>
  <c r="I31" i="23"/>
  <c r="H31" i="23"/>
  <c r="E31" i="23"/>
  <c r="H30" i="23" s="1"/>
  <c r="I30" i="23" s="1"/>
  <c r="J30" i="23" s="1"/>
  <c r="AT30" i="23"/>
  <c r="AP30" i="23"/>
  <c r="AA30" i="23"/>
  <c r="T30" i="23"/>
  <c r="E30" i="23"/>
  <c r="H29" i="23" s="1"/>
  <c r="I29" i="23" s="1"/>
  <c r="J29" i="23" s="1"/>
  <c r="AT29" i="23"/>
  <c r="AR29" i="23"/>
  <c r="AP29" i="23"/>
  <c r="AA29" i="23"/>
  <c r="R29" i="23"/>
  <c r="K29" i="23"/>
  <c r="L29" i="23" s="1"/>
  <c r="E29" i="23"/>
  <c r="H28" i="23" s="1"/>
  <c r="I28" i="23" s="1"/>
  <c r="J28" i="23" s="1"/>
  <c r="AT28" i="23"/>
  <c r="AR28" i="23"/>
  <c r="AP28" i="23"/>
  <c r="AA28" i="23"/>
  <c r="K28" i="23"/>
  <c r="L28" i="23" s="1"/>
  <c r="E28" i="23"/>
  <c r="H27" i="23" s="1"/>
  <c r="B28" i="23"/>
  <c r="AS34" i="23" s="1"/>
  <c r="AT27" i="23"/>
  <c r="AS27" i="23"/>
  <c r="AP27" i="23"/>
  <c r="AA27" i="23"/>
  <c r="I27" i="23"/>
  <c r="J27" i="23" s="1"/>
  <c r="E27" i="23"/>
  <c r="B27" i="23"/>
  <c r="T35" i="23" s="1"/>
  <c r="AT26" i="23"/>
  <c r="AS26" i="23"/>
  <c r="AP26" i="23"/>
  <c r="AA26" i="23"/>
  <c r="K26" i="23"/>
  <c r="L26" i="23" s="1"/>
  <c r="I26" i="23"/>
  <c r="J26" i="23" s="1"/>
  <c r="H26" i="23"/>
  <c r="B26" i="23"/>
  <c r="K37" i="23" s="1"/>
  <c r="L37" i="23" s="1"/>
  <c r="E148" i="22"/>
  <c r="AW147" i="22"/>
  <c r="AS147" i="22"/>
  <c r="AG147" i="22"/>
  <c r="I147" i="22"/>
  <c r="J147" i="22" s="1"/>
  <c r="H147" i="22"/>
  <c r="E147" i="22"/>
  <c r="AW146" i="22"/>
  <c r="AS146" i="22"/>
  <c r="AG146" i="22"/>
  <c r="I146" i="22"/>
  <c r="J146" i="22" s="1"/>
  <c r="H146" i="22"/>
  <c r="E146" i="22"/>
  <c r="H145" i="22" s="1"/>
  <c r="I145" i="22" s="1"/>
  <c r="J145" i="22" s="1"/>
  <c r="AW145" i="22"/>
  <c r="AS145" i="22"/>
  <c r="AG145" i="22"/>
  <c r="T145" i="22"/>
  <c r="E145" i="22"/>
  <c r="AW144" i="22"/>
  <c r="AS144" i="22"/>
  <c r="AG144" i="22"/>
  <c r="H144" i="22"/>
  <c r="I144" i="22" s="1"/>
  <c r="J144" i="22" s="1"/>
  <c r="E144" i="22"/>
  <c r="AW143" i="22"/>
  <c r="AS143" i="22"/>
  <c r="AG143" i="22"/>
  <c r="J143" i="22"/>
  <c r="I143" i="22"/>
  <c r="H143" i="22"/>
  <c r="E143" i="22"/>
  <c r="H142" i="22" s="1"/>
  <c r="I142" i="22" s="1"/>
  <c r="J142" i="22" s="1"/>
  <c r="AW142" i="22"/>
  <c r="AS142" i="22"/>
  <c r="AG142" i="22"/>
  <c r="T142" i="22"/>
  <c r="K142" i="22"/>
  <c r="L142" i="22" s="1"/>
  <c r="E142" i="22"/>
  <c r="AW141" i="22"/>
  <c r="AS141" i="22"/>
  <c r="AG141" i="22"/>
  <c r="T141" i="22"/>
  <c r="H141" i="22"/>
  <c r="I141" i="22" s="1"/>
  <c r="J141" i="22" s="1"/>
  <c r="E141" i="22"/>
  <c r="AW140" i="22"/>
  <c r="AS140" i="22"/>
  <c r="AG140" i="22"/>
  <c r="K140" i="22"/>
  <c r="L140" i="22" s="1"/>
  <c r="I140" i="22"/>
  <c r="J140" i="22" s="1"/>
  <c r="H140" i="22"/>
  <c r="E140" i="22"/>
  <c r="AW139" i="22"/>
  <c r="AV139" i="22"/>
  <c r="AS139" i="22"/>
  <c r="AG139" i="22"/>
  <c r="K139" i="22"/>
  <c r="L139" i="22" s="1"/>
  <c r="H139" i="22"/>
  <c r="I139" i="22" s="1"/>
  <c r="J139" i="22" s="1"/>
  <c r="E139" i="22"/>
  <c r="AW138" i="22"/>
  <c r="AS138" i="22"/>
  <c r="AG138" i="22"/>
  <c r="I138" i="22"/>
  <c r="J138" i="22" s="1"/>
  <c r="H138" i="22"/>
  <c r="E138" i="22"/>
  <c r="B138" i="22"/>
  <c r="AV142" i="22" s="1"/>
  <c r="AW137" i="22"/>
  <c r="AV137" i="22"/>
  <c r="AS137" i="22"/>
  <c r="AG137" i="22"/>
  <c r="H137" i="22"/>
  <c r="I137" i="22" s="1"/>
  <c r="J137" i="22" s="1"/>
  <c r="E137" i="22"/>
  <c r="B137" i="22"/>
  <c r="T147" i="22" s="1"/>
  <c r="AW136" i="22"/>
  <c r="AV136" i="22"/>
  <c r="AS136" i="22"/>
  <c r="AG136" i="22"/>
  <c r="T136" i="22"/>
  <c r="K136" i="22"/>
  <c r="L136" i="22" s="1"/>
  <c r="H136" i="22"/>
  <c r="I136" i="22" s="1"/>
  <c r="J136" i="22" s="1"/>
  <c r="B136" i="22"/>
  <c r="AU143" i="22" s="1"/>
  <c r="E133" i="22"/>
  <c r="H132" i="22" s="1"/>
  <c r="I132" i="22" s="1"/>
  <c r="J132" i="22" s="1"/>
  <c r="AZ132" i="22"/>
  <c r="AW132" i="22"/>
  <c r="AV132" i="22"/>
  <c r="AS132" i="22"/>
  <c r="AG132" i="22"/>
  <c r="E132" i="22"/>
  <c r="H131" i="22" s="1"/>
  <c r="I131" i="22" s="1"/>
  <c r="AZ131" i="22"/>
  <c r="AW131" i="22"/>
  <c r="AS131" i="22"/>
  <c r="AG131" i="22"/>
  <c r="L131" i="22"/>
  <c r="K131" i="22"/>
  <c r="J131" i="22"/>
  <c r="E131" i="22"/>
  <c r="H130" i="22" s="1"/>
  <c r="I130" i="22" s="1"/>
  <c r="J130" i="22" s="1"/>
  <c r="AZ130" i="22"/>
  <c r="AW130" i="22"/>
  <c r="AS130" i="22"/>
  <c r="AG130" i="22"/>
  <c r="T130" i="22"/>
  <c r="E130" i="22"/>
  <c r="AZ129" i="22"/>
  <c r="AW129" i="22"/>
  <c r="AV129" i="22"/>
  <c r="AU129" i="22"/>
  <c r="AS129" i="22"/>
  <c r="AG129" i="22"/>
  <c r="T129" i="22"/>
  <c r="K129" i="22"/>
  <c r="L129" i="22" s="1"/>
  <c r="H129" i="22"/>
  <c r="I129" i="22" s="1"/>
  <c r="J129" i="22" s="1"/>
  <c r="E129" i="22"/>
  <c r="H128" i="22" s="1"/>
  <c r="I128" i="22" s="1"/>
  <c r="J128" i="22" s="1"/>
  <c r="AZ128" i="22"/>
  <c r="AW128" i="22"/>
  <c r="AV128" i="22"/>
  <c r="AS128" i="22"/>
  <c r="AG128" i="22"/>
  <c r="E128" i="22"/>
  <c r="AZ127" i="22"/>
  <c r="AW127" i="22"/>
  <c r="AU127" i="22"/>
  <c r="AS127" i="22"/>
  <c r="AG127" i="22"/>
  <c r="T127" i="22"/>
  <c r="H127" i="22"/>
  <c r="I127" i="22" s="1"/>
  <c r="J127" i="22" s="1"/>
  <c r="E127" i="22"/>
  <c r="AZ126" i="22"/>
  <c r="AW126" i="22"/>
  <c r="AV126" i="22"/>
  <c r="AS126" i="22"/>
  <c r="AG126" i="22"/>
  <c r="K126" i="22"/>
  <c r="L126" i="22" s="1"/>
  <c r="R126" i="22" s="1"/>
  <c r="H126" i="22"/>
  <c r="I126" i="22" s="1"/>
  <c r="J126" i="22" s="1"/>
  <c r="E126" i="22"/>
  <c r="AZ125" i="22"/>
  <c r="AW125" i="22"/>
  <c r="AV125" i="22"/>
  <c r="AS125" i="22"/>
  <c r="AG125" i="22"/>
  <c r="K125" i="22"/>
  <c r="L125" i="22" s="1"/>
  <c r="I125" i="22"/>
  <c r="J125" i="22" s="1"/>
  <c r="H125" i="22"/>
  <c r="E125" i="22"/>
  <c r="AZ124" i="22"/>
  <c r="AW124" i="22"/>
  <c r="AV124" i="22"/>
  <c r="AU124" i="22"/>
  <c r="AS124" i="22"/>
  <c r="AG124" i="22"/>
  <c r="T124" i="22"/>
  <c r="K124" i="22"/>
  <c r="L124" i="22" s="1"/>
  <c r="H124" i="22"/>
  <c r="I124" i="22" s="1"/>
  <c r="J124" i="22" s="1"/>
  <c r="E124" i="22"/>
  <c r="H123" i="22" s="1"/>
  <c r="I123" i="22" s="1"/>
  <c r="J123" i="22" s="1"/>
  <c r="AZ123" i="22"/>
  <c r="AW123" i="22"/>
  <c r="AV123" i="22"/>
  <c r="AU123" i="22"/>
  <c r="AS123" i="22"/>
  <c r="AG123" i="22"/>
  <c r="K123" i="22"/>
  <c r="L123" i="22" s="1"/>
  <c r="E123" i="22"/>
  <c r="H122" i="22" s="1"/>
  <c r="I122" i="22" s="1"/>
  <c r="J122" i="22" s="1"/>
  <c r="B123" i="22"/>
  <c r="AV131" i="22" s="1"/>
  <c r="AZ122" i="22"/>
  <c r="AW122" i="22"/>
  <c r="AV122" i="22"/>
  <c r="AU122" i="22"/>
  <c r="AS122" i="22"/>
  <c r="AG122" i="22"/>
  <c r="T122" i="22"/>
  <c r="L122" i="22"/>
  <c r="R122" i="22" s="1"/>
  <c r="K122" i="22"/>
  <c r="E122" i="22"/>
  <c r="H121" i="22" s="1"/>
  <c r="I121" i="22" s="1"/>
  <c r="J121" i="22" s="1"/>
  <c r="B122" i="22"/>
  <c r="T132" i="22" s="1"/>
  <c r="AZ121" i="22"/>
  <c r="AW121" i="22"/>
  <c r="AS121" i="22"/>
  <c r="AG121" i="22"/>
  <c r="T121" i="22"/>
  <c r="L121" i="22"/>
  <c r="K121" i="22"/>
  <c r="B121" i="22"/>
  <c r="K128" i="22" s="1"/>
  <c r="L128" i="22" s="1"/>
  <c r="E117" i="22"/>
  <c r="H116" i="22" s="1"/>
  <c r="I116" i="22" s="1"/>
  <c r="J116" i="22" s="1"/>
  <c r="AW116" i="22"/>
  <c r="AS116" i="22"/>
  <c r="AG116" i="22"/>
  <c r="K116" i="22"/>
  <c r="E116" i="22"/>
  <c r="AW115" i="22"/>
  <c r="AV115" i="22"/>
  <c r="AU115" i="22"/>
  <c r="AS115" i="22"/>
  <c r="AG115" i="22"/>
  <c r="K115" i="22"/>
  <c r="I115" i="22"/>
  <c r="J115" i="22" s="1"/>
  <c r="H115" i="22"/>
  <c r="E115" i="22"/>
  <c r="AW114" i="22"/>
  <c r="AV114" i="22"/>
  <c r="AS114" i="22"/>
  <c r="AG114" i="22"/>
  <c r="K114" i="22"/>
  <c r="L114" i="22" s="1"/>
  <c r="H114" i="22"/>
  <c r="I114" i="22" s="1"/>
  <c r="J114" i="22" s="1"/>
  <c r="E114" i="22"/>
  <c r="AW113" i="22"/>
  <c r="AU113" i="22"/>
  <c r="AS113" i="22"/>
  <c r="AG113" i="22"/>
  <c r="H113" i="22"/>
  <c r="I113" i="22" s="1"/>
  <c r="J113" i="22" s="1"/>
  <c r="E113" i="22"/>
  <c r="H112" i="22" s="1"/>
  <c r="I112" i="22" s="1"/>
  <c r="J112" i="22" s="1"/>
  <c r="AW112" i="22"/>
  <c r="AU112" i="22"/>
  <c r="AS112" i="22"/>
  <c r="AG112" i="22"/>
  <c r="K112" i="22"/>
  <c r="E112" i="22"/>
  <c r="AW111" i="22"/>
  <c r="AU111" i="22"/>
  <c r="AS111" i="22"/>
  <c r="AG111" i="22"/>
  <c r="K111" i="22"/>
  <c r="I111" i="22"/>
  <c r="J111" i="22" s="1"/>
  <c r="H111" i="22"/>
  <c r="E111" i="22"/>
  <c r="AW110" i="22"/>
  <c r="AS110" i="22"/>
  <c r="AG110" i="22"/>
  <c r="K110" i="22"/>
  <c r="I110" i="22"/>
  <c r="J110" i="22" s="1"/>
  <c r="H110" i="22"/>
  <c r="E110" i="22"/>
  <c r="AW109" i="22"/>
  <c r="AV109" i="22"/>
  <c r="AU109" i="22"/>
  <c r="AS109" i="22"/>
  <c r="AG109" i="22"/>
  <c r="K109" i="22"/>
  <c r="I109" i="22"/>
  <c r="J109" i="22" s="1"/>
  <c r="H109" i="22"/>
  <c r="E109" i="22"/>
  <c r="H108" i="22" s="1"/>
  <c r="I108" i="22" s="1"/>
  <c r="J108" i="22" s="1"/>
  <c r="AW108" i="22"/>
  <c r="AU108" i="22"/>
  <c r="AS108" i="22"/>
  <c r="AG108" i="22"/>
  <c r="K108" i="22"/>
  <c r="E108" i="22"/>
  <c r="AW107" i="22"/>
  <c r="AV107" i="22"/>
  <c r="AU107" i="22"/>
  <c r="AS107" i="22"/>
  <c r="AG107" i="22"/>
  <c r="K107" i="22"/>
  <c r="J107" i="22"/>
  <c r="H107" i="22"/>
  <c r="I107" i="22" s="1"/>
  <c r="E107" i="22"/>
  <c r="H106" i="22" s="1"/>
  <c r="I106" i="22" s="1"/>
  <c r="B107" i="22"/>
  <c r="AV110" i="22" s="1"/>
  <c r="AW106" i="22"/>
  <c r="AU106" i="22"/>
  <c r="AS106" i="22"/>
  <c r="AG106" i="22"/>
  <c r="K106" i="22"/>
  <c r="L106" i="22" s="1"/>
  <c r="R106" i="22" s="1"/>
  <c r="J106" i="22"/>
  <c r="E106" i="22"/>
  <c r="H105" i="22" s="1"/>
  <c r="I105" i="22" s="1"/>
  <c r="J105" i="22" s="1"/>
  <c r="B106" i="22"/>
  <c r="AW105" i="22"/>
  <c r="AS105" i="22"/>
  <c r="AG105" i="22"/>
  <c r="K105" i="22"/>
  <c r="B105" i="22"/>
  <c r="AU114" i="22" s="1"/>
  <c r="E101" i="22"/>
  <c r="AM100" i="22"/>
  <c r="AL100" i="22"/>
  <c r="AK100" i="22"/>
  <c r="H100" i="22"/>
  <c r="I100" i="22" s="1"/>
  <c r="J100" i="22" s="1"/>
  <c r="E100" i="22"/>
  <c r="AM99" i="22"/>
  <c r="AL99" i="22"/>
  <c r="AK99" i="22"/>
  <c r="K99" i="22"/>
  <c r="H99" i="22"/>
  <c r="I99" i="22" s="1"/>
  <c r="J99" i="22" s="1"/>
  <c r="E99" i="22"/>
  <c r="H98" i="22" s="1"/>
  <c r="I98" i="22" s="1"/>
  <c r="J98" i="22" s="1"/>
  <c r="AM98" i="22"/>
  <c r="AL98" i="22"/>
  <c r="AK98" i="22"/>
  <c r="K98" i="22"/>
  <c r="E98" i="22"/>
  <c r="AM97" i="22"/>
  <c r="AL97" i="22"/>
  <c r="K97" i="22"/>
  <c r="L97" i="22" s="1"/>
  <c r="R97" i="22" s="1"/>
  <c r="H97" i="22"/>
  <c r="I97" i="22" s="1"/>
  <c r="J97" i="22" s="1"/>
  <c r="E97" i="22"/>
  <c r="AM96" i="22"/>
  <c r="AL96" i="22"/>
  <c r="H96" i="22"/>
  <c r="I96" i="22" s="1"/>
  <c r="J96" i="22" s="1"/>
  <c r="E96" i="22"/>
  <c r="AM95" i="22"/>
  <c r="K95" i="22"/>
  <c r="H95" i="22"/>
  <c r="I95" i="22" s="1"/>
  <c r="J95" i="22" s="1"/>
  <c r="E95" i="22"/>
  <c r="H94" i="22" s="1"/>
  <c r="I94" i="22" s="1"/>
  <c r="J94" i="22" s="1"/>
  <c r="AM94" i="22"/>
  <c r="AL94" i="22"/>
  <c r="AK94" i="22"/>
  <c r="E94" i="22"/>
  <c r="AM93" i="22"/>
  <c r="AL93" i="22"/>
  <c r="AK93" i="22"/>
  <c r="H93" i="22"/>
  <c r="I93" i="22" s="1"/>
  <c r="J93" i="22" s="1"/>
  <c r="E93" i="22"/>
  <c r="AM92" i="22"/>
  <c r="AL92" i="22"/>
  <c r="AK92" i="22"/>
  <c r="H92" i="22"/>
  <c r="I92" i="22" s="1"/>
  <c r="J92" i="22" s="1"/>
  <c r="E92" i="22"/>
  <c r="H91" i="22" s="1"/>
  <c r="I91" i="22" s="1"/>
  <c r="J91" i="22" s="1"/>
  <c r="AM91" i="22"/>
  <c r="E91" i="22"/>
  <c r="H90" i="22" s="1"/>
  <c r="I90" i="22" s="1"/>
  <c r="B91" i="22"/>
  <c r="AL91" i="22" s="1"/>
  <c r="AM90" i="22"/>
  <c r="AL90" i="22"/>
  <c r="K90" i="22"/>
  <c r="L90" i="22" s="1"/>
  <c r="R90" i="22" s="1"/>
  <c r="J90" i="22"/>
  <c r="E90" i="22"/>
  <c r="H89" i="22" s="1"/>
  <c r="B90" i="22"/>
  <c r="AM89" i="22"/>
  <c r="AL89" i="22"/>
  <c r="I89" i="22"/>
  <c r="J89" i="22" s="1"/>
  <c r="B89" i="22"/>
  <c r="K96" i="22" s="1"/>
  <c r="L96" i="22" s="1"/>
  <c r="E85" i="22"/>
  <c r="AT84" i="22"/>
  <c r="AS84" i="22"/>
  <c r="AP84" i="22"/>
  <c r="AA84" i="22"/>
  <c r="H84" i="22"/>
  <c r="I84" i="22" s="1"/>
  <c r="J84" i="22" s="1"/>
  <c r="E84" i="22"/>
  <c r="AT83" i="22"/>
  <c r="AS83" i="22"/>
  <c r="AR83" i="22"/>
  <c r="AP83" i="22"/>
  <c r="AA83" i="22"/>
  <c r="K83" i="22"/>
  <c r="L83" i="22" s="1"/>
  <c r="J83" i="22"/>
  <c r="H83" i="22"/>
  <c r="I83" i="22" s="1"/>
  <c r="E83" i="22"/>
  <c r="AT82" i="22"/>
  <c r="AS82" i="22"/>
  <c r="AP82" i="22"/>
  <c r="AA82" i="22"/>
  <c r="T82" i="22"/>
  <c r="H82" i="22"/>
  <c r="I82" i="22" s="1"/>
  <c r="J82" i="22" s="1"/>
  <c r="E82" i="22"/>
  <c r="H81" i="22" s="1"/>
  <c r="I81" i="22" s="1"/>
  <c r="J81" i="22" s="1"/>
  <c r="AT81" i="22"/>
  <c r="AP81" i="22"/>
  <c r="AA81" i="22"/>
  <c r="T81" i="22"/>
  <c r="E81" i="22"/>
  <c r="AT80" i="22"/>
  <c r="AR80" i="22"/>
  <c r="AP80" i="22"/>
  <c r="AA80" i="22"/>
  <c r="I80" i="22"/>
  <c r="J80" i="22" s="1"/>
  <c r="H80" i="22"/>
  <c r="E80" i="22"/>
  <c r="AT79" i="22"/>
  <c r="AS79" i="22"/>
  <c r="AP79" i="22"/>
  <c r="AA79" i="22"/>
  <c r="T79" i="22"/>
  <c r="K79" i="22"/>
  <c r="L79" i="22" s="1"/>
  <c r="R79" i="22" s="1"/>
  <c r="H79" i="22"/>
  <c r="I79" i="22" s="1"/>
  <c r="J79" i="22" s="1"/>
  <c r="E79" i="22"/>
  <c r="AT78" i="22"/>
  <c r="AS78" i="22"/>
  <c r="AP78" i="22"/>
  <c r="AA78" i="22"/>
  <c r="T78" i="22"/>
  <c r="H78" i="22"/>
  <c r="I78" i="22" s="1"/>
  <c r="J78" i="22" s="1"/>
  <c r="E78" i="22"/>
  <c r="H77" i="22" s="1"/>
  <c r="I77" i="22" s="1"/>
  <c r="J77" i="22" s="1"/>
  <c r="AT77" i="22"/>
  <c r="AP77" i="22"/>
  <c r="AA77" i="22"/>
  <c r="T77" i="22"/>
  <c r="E77" i="22"/>
  <c r="AT76" i="22"/>
  <c r="AS76" i="22"/>
  <c r="AR76" i="22"/>
  <c r="AP76" i="22"/>
  <c r="AA76" i="22"/>
  <c r="T76" i="22"/>
  <c r="K76" i="22"/>
  <c r="L76" i="22" s="1"/>
  <c r="H76" i="22"/>
  <c r="I76" i="22" s="1"/>
  <c r="J76" i="22" s="1"/>
  <c r="E76" i="22"/>
  <c r="H75" i="22" s="1"/>
  <c r="I75" i="22" s="1"/>
  <c r="J75" i="22" s="1"/>
  <c r="AT75" i="22"/>
  <c r="AP75" i="22"/>
  <c r="AA75" i="22"/>
  <c r="T75" i="22"/>
  <c r="K75" i="22"/>
  <c r="L75" i="22" s="1"/>
  <c r="E75" i="22"/>
  <c r="B75" i="22"/>
  <c r="AS75" i="22" s="1"/>
  <c r="AT74" i="22"/>
  <c r="AP74" i="22"/>
  <c r="AA74" i="22"/>
  <c r="T74" i="22"/>
  <c r="R74" i="22"/>
  <c r="K74" i="22"/>
  <c r="L74" i="22" s="1"/>
  <c r="J74" i="22"/>
  <c r="H74" i="22"/>
  <c r="I74" i="22" s="1"/>
  <c r="E74" i="22"/>
  <c r="B74" i="22"/>
  <c r="T84" i="22" s="1"/>
  <c r="AT73" i="22"/>
  <c r="AS73" i="22"/>
  <c r="AP73" i="22"/>
  <c r="AA73" i="22"/>
  <c r="T73" i="22"/>
  <c r="H73" i="22"/>
  <c r="I73" i="22" s="1"/>
  <c r="J73" i="22" s="1"/>
  <c r="B73" i="22"/>
  <c r="K82" i="22" s="1"/>
  <c r="L82" i="22" s="1"/>
  <c r="E70" i="22"/>
  <c r="H69" i="22" s="1"/>
  <c r="AT69" i="22"/>
  <c r="AP69" i="22"/>
  <c r="AA69" i="22"/>
  <c r="K69" i="22"/>
  <c r="J69" i="22"/>
  <c r="I69" i="22"/>
  <c r="E69" i="22"/>
  <c r="AT68" i="22"/>
  <c r="AP68" i="22"/>
  <c r="AA68" i="22"/>
  <c r="K68" i="22"/>
  <c r="H68" i="22"/>
  <c r="I68" i="22" s="1"/>
  <c r="J68" i="22" s="1"/>
  <c r="E68" i="22"/>
  <c r="AT67" i="22"/>
  <c r="AR67" i="22"/>
  <c r="AP67" i="22"/>
  <c r="AA67" i="22"/>
  <c r="H67" i="22"/>
  <c r="I67" i="22" s="1"/>
  <c r="J67" i="22" s="1"/>
  <c r="E67" i="22"/>
  <c r="AT66" i="22"/>
  <c r="AS66" i="22"/>
  <c r="AR66" i="22"/>
  <c r="AP66" i="22"/>
  <c r="AA66" i="22"/>
  <c r="K66" i="22"/>
  <c r="I66" i="22"/>
  <c r="J66" i="22" s="1"/>
  <c r="H66" i="22"/>
  <c r="E66" i="22"/>
  <c r="H65" i="22" s="1"/>
  <c r="I65" i="22" s="1"/>
  <c r="J65" i="22" s="1"/>
  <c r="AT65" i="22"/>
  <c r="AR65" i="22"/>
  <c r="AP65" i="22"/>
  <c r="AA65" i="22"/>
  <c r="K65" i="22"/>
  <c r="E65" i="22"/>
  <c r="H64" i="22" s="1"/>
  <c r="I64" i="22" s="1"/>
  <c r="J64" i="22" s="1"/>
  <c r="AT64" i="22"/>
  <c r="AS64" i="22"/>
  <c r="AP64" i="22"/>
  <c r="AA64" i="22"/>
  <c r="K64" i="22"/>
  <c r="E64" i="22"/>
  <c r="AT63" i="22"/>
  <c r="AS63" i="22"/>
  <c r="AR63" i="22"/>
  <c r="AP63" i="22"/>
  <c r="AA63" i="22"/>
  <c r="H63" i="22"/>
  <c r="I63" i="22" s="1"/>
  <c r="J63" i="22" s="1"/>
  <c r="E63" i="22"/>
  <c r="AT62" i="22"/>
  <c r="AS62" i="22"/>
  <c r="AR62" i="22"/>
  <c r="AP62" i="22"/>
  <c r="AA62" i="22"/>
  <c r="H62" i="22"/>
  <c r="I62" i="22" s="1"/>
  <c r="J62" i="22" s="1"/>
  <c r="E62" i="22"/>
  <c r="H61" i="22" s="1"/>
  <c r="I61" i="22" s="1"/>
  <c r="J61" i="22" s="1"/>
  <c r="AT61" i="22"/>
  <c r="AS61" i="22"/>
  <c r="AR61" i="22"/>
  <c r="AP61" i="22"/>
  <c r="AA61" i="22"/>
  <c r="K61" i="22"/>
  <c r="E61" i="22"/>
  <c r="H60" i="22" s="1"/>
  <c r="I60" i="22" s="1"/>
  <c r="J60" i="22" s="1"/>
  <c r="AT60" i="22"/>
  <c r="AS60" i="22"/>
  <c r="AP60" i="22"/>
  <c r="AA60" i="22"/>
  <c r="K60" i="22"/>
  <c r="E60" i="22"/>
  <c r="B60" i="22"/>
  <c r="AS69" i="22" s="1"/>
  <c r="AT59" i="22"/>
  <c r="AS59" i="22"/>
  <c r="AR59" i="22"/>
  <c r="AP59" i="22"/>
  <c r="AA59" i="22"/>
  <c r="I59" i="22"/>
  <c r="J59" i="22" s="1"/>
  <c r="H59" i="22"/>
  <c r="E59" i="22"/>
  <c r="H58" i="22" s="1"/>
  <c r="I58" i="22" s="1"/>
  <c r="J58" i="22" s="1"/>
  <c r="B59" i="22"/>
  <c r="AT58" i="22"/>
  <c r="AS58" i="22"/>
  <c r="AP58" i="22"/>
  <c r="AA58" i="22"/>
  <c r="K58" i="22"/>
  <c r="B58" i="22"/>
  <c r="AR69" i="22" s="1"/>
  <c r="E54" i="22"/>
  <c r="H53" i="22" s="1"/>
  <c r="I53" i="22" s="1"/>
  <c r="J53" i="22" s="1"/>
  <c r="AT53" i="22"/>
  <c r="AP53" i="22"/>
  <c r="AG53" i="22"/>
  <c r="AA53" i="22"/>
  <c r="T53" i="22"/>
  <c r="E53" i="22"/>
  <c r="AT52" i="22"/>
  <c r="AP52" i="22"/>
  <c r="AG52" i="22"/>
  <c r="AA52" i="22"/>
  <c r="T52" i="22"/>
  <c r="H52" i="22"/>
  <c r="I52" i="22" s="1"/>
  <c r="J52" i="22" s="1"/>
  <c r="E52" i="22"/>
  <c r="H51" i="22" s="1"/>
  <c r="I51" i="22" s="1"/>
  <c r="J51" i="22" s="1"/>
  <c r="AT51" i="22"/>
  <c r="AP51" i="22"/>
  <c r="AG51" i="22"/>
  <c r="AA51" i="22"/>
  <c r="E51" i="22"/>
  <c r="H50" i="22" s="1"/>
  <c r="I50" i="22" s="1"/>
  <c r="J50" i="22" s="1"/>
  <c r="AT50" i="22"/>
  <c r="AP50" i="22"/>
  <c r="AG50" i="22"/>
  <c r="AA50" i="22"/>
  <c r="E50" i="22"/>
  <c r="AT49" i="22"/>
  <c r="AP49" i="22"/>
  <c r="AG49" i="22"/>
  <c r="AA49" i="22"/>
  <c r="T49" i="22"/>
  <c r="H49" i="22"/>
  <c r="I49" i="22" s="1"/>
  <c r="J49" i="22" s="1"/>
  <c r="E49" i="22"/>
  <c r="H48" i="22" s="1"/>
  <c r="I48" i="22" s="1"/>
  <c r="AT48" i="22"/>
  <c r="AP48" i="22"/>
  <c r="AG48" i="22"/>
  <c r="AA48" i="22"/>
  <c r="J48" i="22"/>
  <c r="E48" i="22"/>
  <c r="H47" i="22" s="1"/>
  <c r="I47" i="22" s="1"/>
  <c r="J47" i="22" s="1"/>
  <c r="AT47" i="22"/>
  <c r="AP47" i="22"/>
  <c r="AG47" i="22"/>
  <c r="AA47" i="22"/>
  <c r="E47" i="22"/>
  <c r="AT46" i="22"/>
  <c r="AS46" i="22"/>
  <c r="AP46" i="22"/>
  <c r="AG46" i="22"/>
  <c r="AA46" i="22"/>
  <c r="H46" i="22"/>
  <c r="I46" i="22" s="1"/>
  <c r="J46" i="22" s="1"/>
  <c r="E46" i="22"/>
  <c r="H45" i="22" s="1"/>
  <c r="I45" i="22" s="1"/>
  <c r="J45" i="22" s="1"/>
  <c r="AT45" i="22"/>
  <c r="AP45" i="22"/>
  <c r="AG45" i="22"/>
  <c r="AA45" i="22"/>
  <c r="E45" i="22"/>
  <c r="H44" i="22" s="1"/>
  <c r="I44" i="22" s="1"/>
  <c r="J44" i="22" s="1"/>
  <c r="AT44" i="22"/>
  <c r="AS44" i="22"/>
  <c r="AP44" i="22"/>
  <c r="AG44" i="22"/>
  <c r="AA44" i="22"/>
  <c r="T44" i="22"/>
  <c r="E44" i="22"/>
  <c r="B44" i="22"/>
  <c r="AS48" i="22" s="1"/>
  <c r="AT43" i="22"/>
  <c r="AP43" i="22"/>
  <c r="AG43" i="22"/>
  <c r="AA43" i="22"/>
  <c r="T43" i="22"/>
  <c r="J43" i="22"/>
  <c r="H43" i="22"/>
  <c r="I43" i="22" s="1"/>
  <c r="E43" i="22"/>
  <c r="H42" i="22" s="1"/>
  <c r="I42" i="22" s="1"/>
  <c r="J42" i="22" s="1"/>
  <c r="B43" i="22"/>
  <c r="AT42" i="22"/>
  <c r="AS42" i="22"/>
  <c r="AP42" i="22"/>
  <c r="AG42" i="22"/>
  <c r="AA42" i="22"/>
  <c r="B42" i="22"/>
  <c r="E38" i="22"/>
  <c r="AT37" i="22"/>
  <c r="AP37" i="22"/>
  <c r="AA37" i="22"/>
  <c r="H37" i="22"/>
  <c r="I37" i="22" s="1"/>
  <c r="J37" i="22" s="1"/>
  <c r="E37" i="22"/>
  <c r="H36" i="22" s="1"/>
  <c r="I36" i="22" s="1"/>
  <c r="J36" i="22" s="1"/>
  <c r="AT36" i="22"/>
  <c r="AP36" i="22"/>
  <c r="AA36" i="22"/>
  <c r="E36" i="22"/>
  <c r="AT35" i="22"/>
  <c r="AS35" i="22"/>
  <c r="AP35" i="22"/>
  <c r="AA35" i="22"/>
  <c r="H35" i="22"/>
  <c r="I35" i="22" s="1"/>
  <c r="J35" i="22" s="1"/>
  <c r="E35" i="22"/>
  <c r="AT34" i="22"/>
  <c r="AS34" i="22"/>
  <c r="AP34" i="22"/>
  <c r="AA34" i="22"/>
  <c r="J34" i="22"/>
  <c r="H34" i="22"/>
  <c r="I34" i="22" s="1"/>
  <c r="E34" i="22"/>
  <c r="AT33" i="22"/>
  <c r="AS33" i="22"/>
  <c r="AP33" i="22"/>
  <c r="AA33" i="22"/>
  <c r="I33" i="22"/>
  <c r="J33" i="22" s="1"/>
  <c r="H33" i="22"/>
  <c r="E33" i="22"/>
  <c r="AT32" i="22"/>
  <c r="AP32" i="22"/>
  <c r="AA32" i="22"/>
  <c r="I32" i="22"/>
  <c r="J32" i="22" s="1"/>
  <c r="H32" i="22"/>
  <c r="E32" i="22"/>
  <c r="AT31" i="22"/>
  <c r="AS31" i="22"/>
  <c r="AP31" i="22"/>
  <c r="AA31" i="22"/>
  <c r="H31" i="22"/>
  <c r="I31" i="22" s="1"/>
  <c r="J31" i="22" s="1"/>
  <c r="E31" i="22"/>
  <c r="AT30" i="22"/>
  <c r="AS30" i="22"/>
  <c r="AP30" i="22"/>
  <c r="AA30" i="22"/>
  <c r="K30" i="22"/>
  <c r="L30" i="22" s="1"/>
  <c r="I30" i="22"/>
  <c r="J30" i="22" s="1"/>
  <c r="H30" i="22"/>
  <c r="E30" i="22"/>
  <c r="H29" i="22" s="1"/>
  <c r="I29" i="22" s="1"/>
  <c r="J29" i="22" s="1"/>
  <c r="AT29" i="22"/>
  <c r="AP29" i="22"/>
  <c r="AA29" i="22"/>
  <c r="E29" i="22"/>
  <c r="H28" i="22" s="1"/>
  <c r="I28" i="22" s="1"/>
  <c r="J28" i="22" s="1"/>
  <c r="AT28" i="22"/>
  <c r="AP28" i="22"/>
  <c r="AA28" i="22"/>
  <c r="E28" i="22"/>
  <c r="B28" i="22"/>
  <c r="AS37" i="22" s="1"/>
  <c r="AT27" i="22"/>
  <c r="AS27" i="22"/>
  <c r="AR27" i="22"/>
  <c r="AP27" i="22"/>
  <c r="AA27" i="22"/>
  <c r="H27" i="22"/>
  <c r="I27" i="22" s="1"/>
  <c r="J27" i="22" s="1"/>
  <c r="E27" i="22"/>
  <c r="B27" i="22"/>
  <c r="AT26" i="22"/>
  <c r="AS26" i="22"/>
  <c r="AP26" i="22"/>
  <c r="AA26" i="22"/>
  <c r="K26" i="22"/>
  <c r="H26" i="22"/>
  <c r="I26" i="22" s="1"/>
  <c r="J26" i="22" s="1"/>
  <c r="B26" i="22"/>
  <c r="K36" i="22" s="1"/>
  <c r="L36" i="22" s="1"/>
  <c r="E148" i="21"/>
  <c r="H147" i="21" s="1"/>
  <c r="I147" i="21" s="1"/>
  <c r="J147" i="21" s="1"/>
  <c r="AW147" i="21"/>
  <c r="AS147" i="21"/>
  <c r="AG147" i="21"/>
  <c r="E147" i="21"/>
  <c r="AW146" i="21"/>
  <c r="AV146" i="21"/>
  <c r="AU146" i="21"/>
  <c r="AS146" i="21"/>
  <c r="AG146" i="21"/>
  <c r="H146" i="21"/>
  <c r="I146" i="21" s="1"/>
  <c r="J146" i="21" s="1"/>
  <c r="E146" i="21"/>
  <c r="AW145" i="21"/>
  <c r="AS145" i="21"/>
  <c r="AG145" i="21"/>
  <c r="I145" i="21"/>
  <c r="J145" i="21" s="1"/>
  <c r="H145" i="21"/>
  <c r="E145" i="21"/>
  <c r="AW144" i="21"/>
  <c r="AS144" i="21"/>
  <c r="AG144" i="21"/>
  <c r="T144" i="21"/>
  <c r="H144" i="21"/>
  <c r="I144" i="21" s="1"/>
  <c r="J144" i="21" s="1"/>
  <c r="E144" i="21"/>
  <c r="AW143" i="21"/>
  <c r="AS143" i="21"/>
  <c r="AG143" i="21"/>
  <c r="H143" i="21"/>
  <c r="I143" i="21" s="1"/>
  <c r="J143" i="21" s="1"/>
  <c r="E143" i="21"/>
  <c r="AW142" i="21"/>
  <c r="AV142" i="21"/>
  <c r="AS142" i="21"/>
  <c r="AG142" i="21"/>
  <c r="I142" i="21"/>
  <c r="J142" i="21" s="1"/>
  <c r="H142" i="21"/>
  <c r="E142" i="21"/>
  <c r="AW141" i="21"/>
  <c r="AS141" i="21"/>
  <c r="AG141" i="21"/>
  <c r="I141" i="21"/>
  <c r="J141" i="21" s="1"/>
  <c r="H141" i="21"/>
  <c r="E141" i="21"/>
  <c r="AW140" i="21"/>
  <c r="AS140" i="21"/>
  <c r="AG140" i="21"/>
  <c r="T140" i="21"/>
  <c r="I140" i="21"/>
  <c r="J140" i="21" s="1"/>
  <c r="H140" i="21"/>
  <c r="E140" i="21"/>
  <c r="H139" i="21" s="1"/>
  <c r="I139" i="21" s="1"/>
  <c r="J139" i="21" s="1"/>
  <c r="AW139" i="21"/>
  <c r="AU139" i="21"/>
  <c r="AS139" i="21"/>
  <c r="AG139" i="21"/>
  <c r="T139" i="21"/>
  <c r="E139" i="21"/>
  <c r="H138" i="21" s="1"/>
  <c r="AW138" i="21"/>
  <c r="AS138" i="21"/>
  <c r="AG138" i="21"/>
  <c r="K138" i="21"/>
  <c r="L138" i="21" s="1"/>
  <c r="I138" i="21"/>
  <c r="J138" i="21" s="1"/>
  <c r="E138" i="21"/>
  <c r="H137" i="21" s="1"/>
  <c r="I137" i="21" s="1"/>
  <c r="J137" i="21" s="1"/>
  <c r="B138" i="21"/>
  <c r="AW137" i="21"/>
  <c r="AS137" i="21"/>
  <c r="AG137" i="21"/>
  <c r="T137" i="21"/>
  <c r="R137" i="21"/>
  <c r="K137" i="21"/>
  <c r="L137" i="21" s="1"/>
  <c r="E137" i="21"/>
  <c r="H136" i="21" s="1"/>
  <c r="I136" i="21" s="1"/>
  <c r="J136" i="21" s="1"/>
  <c r="B137" i="21"/>
  <c r="T146" i="21" s="1"/>
  <c r="AW136" i="21"/>
  <c r="AS136" i="21"/>
  <c r="AG136" i="21"/>
  <c r="B136" i="21"/>
  <c r="AU145" i="21" s="1"/>
  <c r="E133" i="21"/>
  <c r="AZ132" i="21"/>
  <c r="AW132" i="21"/>
  <c r="AS132" i="21"/>
  <c r="AG132" i="21"/>
  <c r="I132" i="21"/>
  <c r="J132" i="21" s="1"/>
  <c r="H132" i="21"/>
  <c r="E132" i="21"/>
  <c r="AZ131" i="21"/>
  <c r="AW131" i="21"/>
  <c r="AS131" i="21"/>
  <c r="AG131" i="21"/>
  <c r="T131" i="21"/>
  <c r="H131" i="21"/>
  <c r="I131" i="21" s="1"/>
  <c r="J131" i="21" s="1"/>
  <c r="E131" i="21"/>
  <c r="H130" i="21" s="1"/>
  <c r="I130" i="21" s="1"/>
  <c r="J130" i="21" s="1"/>
  <c r="AZ130" i="21"/>
  <c r="AW130" i="21"/>
  <c r="AS130" i="21"/>
  <c r="AG130" i="21"/>
  <c r="T130" i="21"/>
  <c r="K130" i="21"/>
  <c r="L130" i="21" s="1"/>
  <c r="E130" i="21"/>
  <c r="AZ129" i="21"/>
  <c r="AW129" i="21"/>
  <c r="AS129" i="21"/>
  <c r="AG129" i="21"/>
  <c r="L129" i="21"/>
  <c r="K129" i="21"/>
  <c r="H129" i="21"/>
  <c r="I129" i="21" s="1"/>
  <c r="J129" i="21" s="1"/>
  <c r="E129" i="21"/>
  <c r="H128" i="21" s="1"/>
  <c r="I128" i="21" s="1"/>
  <c r="J128" i="21" s="1"/>
  <c r="AZ128" i="21"/>
  <c r="AW128" i="21"/>
  <c r="AU128" i="21"/>
  <c r="AS128" i="21"/>
  <c r="AG128" i="21"/>
  <c r="T128" i="21"/>
  <c r="E128" i="21"/>
  <c r="H127" i="21" s="1"/>
  <c r="I127" i="21" s="1"/>
  <c r="J127" i="21" s="1"/>
  <c r="AZ127" i="21"/>
  <c r="AW127" i="21"/>
  <c r="AU127" i="21"/>
  <c r="AS127" i="21"/>
  <c r="AG127" i="21"/>
  <c r="L127" i="21"/>
  <c r="R127" i="21" s="1"/>
  <c r="K127" i="21"/>
  <c r="E127" i="21"/>
  <c r="H126" i="21" s="1"/>
  <c r="I126" i="21" s="1"/>
  <c r="J126" i="21" s="1"/>
  <c r="AZ126" i="21"/>
  <c r="AW126" i="21"/>
  <c r="AS126" i="21"/>
  <c r="AG126" i="21"/>
  <c r="T126" i="21"/>
  <c r="E126" i="21"/>
  <c r="AZ125" i="21"/>
  <c r="AW125" i="21"/>
  <c r="AV125" i="21"/>
  <c r="AU125" i="21"/>
  <c r="AS125" i="21"/>
  <c r="AG125" i="21"/>
  <c r="H125" i="21"/>
  <c r="I125" i="21" s="1"/>
  <c r="J125" i="21" s="1"/>
  <c r="E125" i="21"/>
  <c r="AZ124" i="21"/>
  <c r="AW124" i="21"/>
  <c r="AS124" i="21"/>
  <c r="AG124" i="21"/>
  <c r="T124" i="21"/>
  <c r="K124" i="21"/>
  <c r="L124" i="21" s="1"/>
  <c r="H124" i="21"/>
  <c r="I124" i="21" s="1"/>
  <c r="J124" i="21" s="1"/>
  <c r="E124" i="21"/>
  <c r="AZ123" i="21"/>
  <c r="AW123" i="21"/>
  <c r="AS123" i="21"/>
  <c r="AG123" i="21"/>
  <c r="T123" i="21"/>
  <c r="H123" i="21"/>
  <c r="I123" i="21" s="1"/>
  <c r="J123" i="21" s="1"/>
  <c r="E123" i="21"/>
  <c r="B123" i="21"/>
  <c r="AZ122" i="21"/>
  <c r="AW122" i="21"/>
  <c r="AV122" i="21"/>
  <c r="AU122" i="21"/>
  <c r="AS122" i="21"/>
  <c r="AG122" i="21"/>
  <c r="T122" i="21"/>
  <c r="L122" i="21"/>
  <c r="R122" i="21" s="1"/>
  <c r="K122" i="21"/>
  <c r="H122" i="21"/>
  <c r="I122" i="21" s="1"/>
  <c r="J122" i="21" s="1"/>
  <c r="E122" i="21"/>
  <c r="H121" i="21" s="1"/>
  <c r="I121" i="21" s="1"/>
  <c r="J121" i="21" s="1"/>
  <c r="B122" i="21"/>
  <c r="T125" i="21" s="1"/>
  <c r="AZ121" i="21"/>
  <c r="AW121" i="21"/>
  <c r="AS121" i="21"/>
  <c r="AG121" i="21"/>
  <c r="T121" i="21"/>
  <c r="K121" i="21"/>
  <c r="L121" i="21" s="1"/>
  <c r="B121" i="21"/>
  <c r="AU132" i="21" s="1"/>
  <c r="E117" i="21"/>
  <c r="H116" i="21" s="1"/>
  <c r="I116" i="21" s="1"/>
  <c r="AW116" i="21"/>
  <c r="AV116" i="21"/>
  <c r="AS116" i="21"/>
  <c r="AG116" i="21"/>
  <c r="J116" i="21"/>
  <c r="E116" i="21"/>
  <c r="H115" i="21" s="1"/>
  <c r="I115" i="21" s="1"/>
  <c r="J115" i="21" s="1"/>
  <c r="AW115" i="21"/>
  <c r="AV115" i="21"/>
  <c r="AS115" i="21"/>
  <c r="AG115" i="21"/>
  <c r="E115" i="21"/>
  <c r="H114" i="21" s="1"/>
  <c r="I114" i="21" s="1"/>
  <c r="J114" i="21" s="1"/>
  <c r="AW114" i="21"/>
  <c r="AS114" i="21"/>
  <c r="AG114" i="21"/>
  <c r="T114" i="21"/>
  <c r="E114" i="21"/>
  <c r="H113" i="21" s="1"/>
  <c r="I113" i="21" s="1"/>
  <c r="J113" i="21" s="1"/>
  <c r="AW113" i="21"/>
  <c r="AU113" i="21"/>
  <c r="AS113" i="21"/>
  <c r="AG113" i="21"/>
  <c r="T113" i="21"/>
  <c r="E113" i="21"/>
  <c r="H112" i="21" s="1"/>
  <c r="I112" i="21" s="1"/>
  <c r="J112" i="21" s="1"/>
  <c r="AW112" i="21"/>
  <c r="AS112" i="21"/>
  <c r="AG112" i="21"/>
  <c r="K112" i="21"/>
  <c r="L112" i="21" s="1"/>
  <c r="R112" i="21" s="1"/>
  <c r="E112" i="21"/>
  <c r="H111" i="21" s="1"/>
  <c r="AW111" i="21"/>
  <c r="AS111" i="21"/>
  <c r="AG111" i="21"/>
  <c r="J111" i="21"/>
  <c r="I111" i="21"/>
  <c r="E111" i="21"/>
  <c r="H110" i="21" s="1"/>
  <c r="I110" i="21" s="1"/>
  <c r="J110" i="21" s="1"/>
  <c r="AW110" i="21"/>
  <c r="AS110" i="21"/>
  <c r="AG110" i="21"/>
  <c r="T110" i="21"/>
  <c r="E110" i="21"/>
  <c r="AW109" i="21"/>
  <c r="AU109" i="21"/>
  <c r="AS109" i="21"/>
  <c r="AG109" i="21"/>
  <c r="T109" i="21"/>
  <c r="H109" i="21"/>
  <c r="I109" i="21" s="1"/>
  <c r="J109" i="21" s="1"/>
  <c r="E109" i="21"/>
  <c r="H108" i="21" s="1"/>
  <c r="I108" i="21" s="1"/>
  <c r="AW108" i="21"/>
  <c r="AU108" i="21"/>
  <c r="AS108" i="21"/>
  <c r="AG108" i="21"/>
  <c r="T108" i="21"/>
  <c r="L108" i="21"/>
  <c r="K108" i="21"/>
  <c r="J108" i="21"/>
  <c r="E108" i="21"/>
  <c r="H107" i="21" s="1"/>
  <c r="I107" i="21" s="1"/>
  <c r="J107" i="21" s="1"/>
  <c r="AW107" i="21"/>
  <c r="AU107" i="21"/>
  <c r="AS107" i="21"/>
  <c r="AG107" i="21"/>
  <c r="T107" i="21"/>
  <c r="R107" i="21"/>
  <c r="K107" i="21"/>
  <c r="L107" i="21" s="1"/>
  <c r="E107" i="21"/>
  <c r="H106" i="21" s="1"/>
  <c r="I106" i="21" s="1"/>
  <c r="J106" i="21" s="1"/>
  <c r="B107" i="21"/>
  <c r="AV111" i="21" s="1"/>
  <c r="AW106" i="21"/>
  <c r="AU106" i="21"/>
  <c r="AS106" i="21"/>
  <c r="AG106" i="21"/>
  <c r="L106" i="21"/>
  <c r="K106" i="21"/>
  <c r="E106" i="21"/>
  <c r="B106" i="21"/>
  <c r="T116" i="21" s="1"/>
  <c r="AW105" i="21"/>
  <c r="AV105" i="21"/>
  <c r="AS105" i="21"/>
  <c r="AG105" i="21"/>
  <c r="T105" i="21"/>
  <c r="H105" i="21"/>
  <c r="I105" i="21" s="1"/>
  <c r="J105" i="21" s="1"/>
  <c r="B105" i="21"/>
  <c r="AU115" i="21" s="1"/>
  <c r="E101" i="21"/>
  <c r="AM100" i="21"/>
  <c r="AK100" i="21"/>
  <c r="H100" i="21"/>
  <c r="I100" i="21" s="1"/>
  <c r="J100" i="21" s="1"/>
  <c r="E100" i="21"/>
  <c r="AM99" i="21"/>
  <c r="T99" i="21"/>
  <c r="H99" i="21"/>
  <c r="I99" i="21" s="1"/>
  <c r="J99" i="21" s="1"/>
  <c r="E99" i="21"/>
  <c r="AM98" i="21"/>
  <c r="T98" i="21"/>
  <c r="H98" i="21"/>
  <c r="I98" i="21" s="1"/>
  <c r="J98" i="21" s="1"/>
  <c r="E98" i="21"/>
  <c r="H97" i="21" s="1"/>
  <c r="AM97" i="21"/>
  <c r="AK97" i="21"/>
  <c r="T97" i="21"/>
  <c r="I97" i="21"/>
  <c r="J97" i="21" s="1"/>
  <c r="E97" i="21"/>
  <c r="AM96" i="21"/>
  <c r="K96" i="21"/>
  <c r="L96" i="21" s="1"/>
  <c r="H96" i="21"/>
  <c r="I96" i="21" s="1"/>
  <c r="J96" i="21" s="1"/>
  <c r="E96" i="21"/>
  <c r="H95" i="21" s="1"/>
  <c r="AM95" i="21"/>
  <c r="AK95" i="21"/>
  <c r="T95" i="21"/>
  <c r="I95" i="21"/>
  <c r="J95" i="21" s="1"/>
  <c r="E95" i="21"/>
  <c r="AM94" i="21"/>
  <c r="T94" i="21"/>
  <c r="K94" i="21"/>
  <c r="L94" i="21" s="1"/>
  <c r="H94" i="21"/>
  <c r="I94" i="21" s="1"/>
  <c r="J94" i="21" s="1"/>
  <c r="E94" i="21"/>
  <c r="H93" i="21" s="1"/>
  <c r="I93" i="21" s="1"/>
  <c r="J93" i="21" s="1"/>
  <c r="AM93" i="21"/>
  <c r="T93" i="21"/>
  <c r="K93" i="21"/>
  <c r="L93" i="21" s="1"/>
  <c r="E93" i="21"/>
  <c r="H92" i="21" s="1"/>
  <c r="I92" i="21" s="1"/>
  <c r="J92" i="21" s="1"/>
  <c r="AM92" i="21"/>
  <c r="E92" i="21"/>
  <c r="H91" i="21" s="1"/>
  <c r="I91" i="21" s="1"/>
  <c r="J91" i="21" s="1"/>
  <c r="AM91" i="21"/>
  <c r="AL91" i="21"/>
  <c r="T91" i="21"/>
  <c r="E91" i="21"/>
  <c r="H90" i="21" s="1"/>
  <c r="B91" i="21"/>
  <c r="AM90" i="21"/>
  <c r="AK90" i="21"/>
  <c r="T90" i="21"/>
  <c r="I90" i="21"/>
  <c r="J90" i="21" s="1"/>
  <c r="E90" i="21"/>
  <c r="B90" i="21"/>
  <c r="T96" i="21" s="1"/>
  <c r="AM89" i="21"/>
  <c r="AK89" i="21"/>
  <c r="H89" i="21"/>
  <c r="I89" i="21" s="1"/>
  <c r="J89" i="21" s="1"/>
  <c r="B89" i="21"/>
  <c r="AK96" i="21" s="1"/>
  <c r="E85" i="21"/>
  <c r="H84" i="21" s="1"/>
  <c r="I84" i="21" s="1"/>
  <c r="AT84" i="21"/>
  <c r="AS84" i="21"/>
  <c r="AP84" i="21"/>
  <c r="AA84" i="21"/>
  <c r="K84" i="21"/>
  <c r="J84" i="21"/>
  <c r="E84" i="21"/>
  <c r="H83" i="21" s="1"/>
  <c r="I83" i="21" s="1"/>
  <c r="J83" i="21" s="1"/>
  <c r="AT83" i="21"/>
  <c r="AS83" i="21"/>
  <c r="AP83" i="21"/>
  <c r="AA83" i="21"/>
  <c r="E83" i="21"/>
  <c r="H82" i="21" s="1"/>
  <c r="I82" i="21" s="1"/>
  <c r="J82" i="21" s="1"/>
  <c r="AT82" i="21"/>
  <c r="AS82" i="21"/>
  <c r="AR82" i="21"/>
  <c r="AP82" i="21"/>
  <c r="AA82" i="21"/>
  <c r="K82" i="21"/>
  <c r="E82" i="21"/>
  <c r="H81" i="21" s="1"/>
  <c r="I81" i="21" s="1"/>
  <c r="J81" i="21" s="1"/>
  <c r="AT81" i="21"/>
  <c r="AS81" i="21"/>
  <c r="AR81" i="21"/>
  <c r="AP81" i="21"/>
  <c r="AA81" i="21"/>
  <c r="K81" i="21"/>
  <c r="E81" i="21"/>
  <c r="H80" i="21" s="1"/>
  <c r="I80" i="21" s="1"/>
  <c r="J80" i="21" s="1"/>
  <c r="AT80" i="21"/>
  <c r="AS80" i="21"/>
  <c r="AP80" i="21"/>
  <c r="AA80" i="21"/>
  <c r="L80" i="21"/>
  <c r="K80" i="21"/>
  <c r="E80" i="21"/>
  <c r="AT79" i="21"/>
  <c r="AS79" i="21"/>
  <c r="AR79" i="21"/>
  <c r="AP79" i="21"/>
  <c r="AA79" i="21"/>
  <c r="H79" i="21"/>
  <c r="I79" i="21" s="1"/>
  <c r="J79" i="21" s="1"/>
  <c r="E79" i="21"/>
  <c r="H78" i="21" s="1"/>
  <c r="I78" i="21" s="1"/>
  <c r="J78" i="21" s="1"/>
  <c r="AT78" i="21"/>
  <c r="AS78" i="21"/>
  <c r="AR78" i="21"/>
  <c r="AP78" i="21"/>
  <c r="AA78" i="21"/>
  <c r="K78" i="21"/>
  <c r="E78" i="21"/>
  <c r="AT77" i="21"/>
  <c r="AS77" i="21"/>
  <c r="AR77" i="21"/>
  <c r="AP77" i="21"/>
  <c r="AA77" i="21"/>
  <c r="K77" i="21"/>
  <c r="I77" i="21"/>
  <c r="J77" i="21" s="1"/>
  <c r="H77" i="21"/>
  <c r="E77" i="21"/>
  <c r="AT76" i="21"/>
  <c r="AS76" i="21"/>
  <c r="AP76" i="21"/>
  <c r="AA76" i="21"/>
  <c r="I76" i="21"/>
  <c r="J76" i="21" s="1"/>
  <c r="H76" i="21"/>
  <c r="E76" i="21"/>
  <c r="AT75" i="21"/>
  <c r="AS75" i="21"/>
  <c r="AP75" i="21"/>
  <c r="AA75" i="21"/>
  <c r="H75" i="21"/>
  <c r="I75" i="21" s="1"/>
  <c r="J75" i="21" s="1"/>
  <c r="E75" i="21"/>
  <c r="B75" i="21"/>
  <c r="AT74" i="21"/>
  <c r="AS74" i="21"/>
  <c r="AP74" i="21"/>
  <c r="AA74" i="21"/>
  <c r="I74" i="21"/>
  <c r="J74" i="21" s="1"/>
  <c r="H74" i="21"/>
  <c r="E74" i="21"/>
  <c r="H73" i="21" s="1"/>
  <c r="I73" i="21" s="1"/>
  <c r="J73" i="21" s="1"/>
  <c r="B74" i="21"/>
  <c r="AT73" i="21"/>
  <c r="AS73" i="21"/>
  <c r="AP73" i="21"/>
  <c r="AA73" i="21"/>
  <c r="T73" i="21"/>
  <c r="K73" i="21"/>
  <c r="B73" i="21"/>
  <c r="K76" i="21" s="1"/>
  <c r="L76" i="21" s="1"/>
  <c r="E70" i="21"/>
  <c r="AT69" i="21"/>
  <c r="AS69" i="21"/>
  <c r="AP69" i="21"/>
  <c r="AA69" i="21"/>
  <c r="R69" i="21"/>
  <c r="K69" i="21"/>
  <c r="L69" i="21" s="1"/>
  <c r="H69" i="21"/>
  <c r="I69" i="21" s="1"/>
  <c r="J69" i="21" s="1"/>
  <c r="E69" i="21"/>
  <c r="AT68" i="21"/>
  <c r="AS68" i="21"/>
  <c r="AR68" i="21"/>
  <c r="AP68" i="21"/>
  <c r="AA68" i="21"/>
  <c r="I68" i="21"/>
  <c r="J68" i="21" s="1"/>
  <c r="H68" i="21"/>
  <c r="E68" i="21"/>
  <c r="H67" i="21" s="1"/>
  <c r="I67" i="21" s="1"/>
  <c r="J67" i="21" s="1"/>
  <c r="AT67" i="21"/>
  <c r="AP67" i="21"/>
  <c r="AA67" i="21"/>
  <c r="E67" i="21"/>
  <c r="AT66" i="21"/>
  <c r="AP66" i="21"/>
  <c r="AA66" i="21"/>
  <c r="H66" i="21"/>
  <c r="I66" i="21" s="1"/>
  <c r="J66" i="21" s="1"/>
  <c r="E66" i="21"/>
  <c r="H65" i="21" s="1"/>
  <c r="AT65" i="21"/>
  <c r="AP65" i="21"/>
  <c r="AA65" i="21"/>
  <c r="T65" i="21"/>
  <c r="I65" i="21"/>
  <c r="J65" i="21" s="1"/>
  <c r="E65" i="21"/>
  <c r="AT64" i="21"/>
  <c r="AR64" i="21"/>
  <c r="AP64" i="21"/>
  <c r="AA64" i="21"/>
  <c r="I64" i="21"/>
  <c r="J64" i="21" s="1"/>
  <c r="H64" i="21"/>
  <c r="E64" i="21"/>
  <c r="H63" i="21" s="1"/>
  <c r="I63" i="21" s="1"/>
  <c r="J63" i="21" s="1"/>
  <c r="AT63" i="21"/>
  <c r="AP63" i="21"/>
  <c r="AA63" i="21"/>
  <c r="L63" i="21"/>
  <c r="R63" i="21" s="1"/>
  <c r="K63" i="21"/>
  <c r="E63" i="21"/>
  <c r="AT62" i="21"/>
  <c r="AR62" i="21"/>
  <c r="AP62" i="21"/>
  <c r="AA62" i="21"/>
  <c r="K62" i="21"/>
  <c r="L62" i="21" s="1"/>
  <c r="R62" i="21" s="1"/>
  <c r="I62" i="21"/>
  <c r="J62" i="21" s="1"/>
  <c r="H62" i="21"/>
  <c r="E62" i="21"/>
  <c r="H61" i="21" s="1"/>
  <c r="I61" i="21" s="1"/>
  <c r="J61" i="21" s="1"/>
  <c r="AT61" i="21"/>
  <c r="AR61" i="21"/>
  <c r="AP61" i="21"/>
  <c r="AA61" i="21"/>
  <c r="T61" i="21"/>
  <c r="K61" i="21"/>
  <c r="L61" i="21" s="1"/>
  <c r="E61" i="21"/>
  <c r="AT60" i="21"/>
  <c r="AR60" i="21"/>
  <c r="AP60" i="21"/>
  <c r="AA60" i="21"/>
  <c r="K60" i="21"/>
  <c r="L60" i="21" s="1"/>
  <c r="J60" i="21"/>
  <c r="I60" i="21"/>
  <c r="H60" i="21"/>
  <c r="E60" i="21"/>
  <c r="H59" i="21" s="1"/>
  <c r="I59" i="21" s="1"/>
  <c r="J59" i="21" s="1"/>
  <c r="B60" i="21"/>
  <c r="AT59" i="21"/>
  <c r="AR59" i="21"/>
  <c r="AP59" i="21"/>
  <c r="AA59" i="21"/>
  <c r="K59" i="21"/>
  <c r="L59" i="21" s="1"/>
  <c r="E59" i="21"/>
  <c r="B59" i="21"/>
  <c r="T68" i="21" s="1"/>
  <c r="AT58" i="21"/>
  <c r="AP58" i="21"/>
  <c r="AA58" i="21"/>
  <c r="K58" i="21"/>
  <c r="L58" i="21" s="1"/>
  <c r="H58" i="21"/>
  <c r="I58" i="21" s="1"/>
  <c r="J58" i="21" s="1"/>
  <c r="B58" i="21"/>
  <c r="AR67" i="21" s="1"/>
  <c r="E54" i="21"/>
  <c r="AT53" i="21"/>
  <c r="AR53" i="21"/>
  <c r="AP53" i="21"/>
  <c r="AG53" i="21"/>
  <c r="AA53" i="21"/>
  <c r="K53" i="21"/>
  <c r="L53" i="21" s="1"/>
  <c r="H53" i="21"/>
  <c r="I53" i="21" s="1"/>
  <c r="J53" i="21" s="1"/>
  <c r="E53" i="21"/>
  <c r="H52" i="21" s="1"/>
  <c r="I52" i="21" s="1"/>
  <c r="J52" i="21" s="1"/>
  <c r="AT52" i="21"/>
  <c r="AP52" i="21"/>
  <c r="AG52" i="21"/>
  <c r="AA52" i="21"/>
  <c r="E52" i="21"/>
  <c r="H51" i="21" s="1"/>
  <c r="I51" i="21" s="1"/>
  <c r="J51" i="21" s="1"/>
  <c r="AT51" i="21"/>
  <c r="AP51" i="21"/>
  <c r="AG51" i="21"/>
  <c r="AA51" i="21"/>
  <c r="T51" i="21"/>
  <c r="E51" i="21"/>
  <c r="AT50" i="21"/>
  <c r="AR50" i="21"/>
  <c r="AP50" i="21"/>
  <c r="AG50" i="21"/>
  <c r="AA50" i="21"/>
  <c r="K50" i="21"/>
  <c r="L50" i="21" s="1"/>
  <c r="H50" i="21"/>
  <c r="I50" i="21" s="1"/>
  <c r="J50" i="21" s="1"/>
  <c r="E50" i="21"/>
  <c r="H49" i="21" s="1"/>
  <c r="I49" i="21" s="1"/>
  <c r="J49" i="21" s="1"/>
  <c r="AT49" i="21"/>
  <c r="AP49" i="21"/>
  <c r="AG49" i="21"/>
  <c r="AA49" i="21"/>
  <c r="L49" i="21"/>
  <c r="E49" i="21"/>
  <c r="H48" i="21" s="1"/>
  <c r="AT48" i="21"/>
  <c r="AS48" i="21"/>
  <c r="AP48" i="21"/>
  <c r="AG48" i="21"/>
  <c r="AA48" i="21"/>
  <c r="T48" i="21"/>
  <c r="I48" i="21"/>
  <c r="J48" i="21" s="1"/>
  <c r="E48" i="21"/>
  <c r="AT47" i="21"/>
  <c r="AP47" i="21"/>
  <c r="AG47" i="21"/>
  <c r="AA47" i="21"/>
  <c r="J47" i="21"/>
  <c r="I47" i="21"/>
  <c r="H47" i="21"/>
  <c r="E47" i="21"/>
  <c r="H46" i="21" s="1"/>
  <c r="I46" i="21" s="1"/>
  <c r="J46" i="21" s="1"/>
  <c r="AT46" i="21"/>
  <c r="AP46" i="21"/>
  <c r="AG46" i="21"/>
  <c r="AA46" i="21"/>
  <c r="E46" i="21"/>
  <c r="H45" i="21" s="1"/>
  <c r="AT45" i="21"/>
  <c r="AP45" i="21"/>
  <c r="AG45" i="21"/>
  <c r="AA45" i="21"/>
  <c r="T45" i="21"/>
  <c r="I45" i="21"/>
  <c r="J45" i="21" s="1"/>
  <c r="E45" i="21"/>
  <c r="AT44" i="21"/>
  <c r="AP44" i="21"/>
  <c r="AG44" i="21"/>
  <c r="AA44" i="21"/>
  <c r="I44" i="21"/>
  <c r="J44" i="21" s="1"/>
  <c r="H44" i="21"/>
  <c r="E44" i="21"/>
  <c r="H43" i="21" s="1"/>
  <c r="I43" i="21" s="1"/>
  <c r="J43" i="21" s="1"/>
  <c r="B44" i="21"/>
  <c r="AT43" i="21"/>
  <c r="AP43" i="21"/>
  <c r="AG43" i="21"/>
  <c r="AA43" i="21"/>
  <c r="E43" i="21"/>
  <c r="H42" i="21" s="1"/>
  <c r="I42" i="21" s="1"/>
  <c r="J42" i="21" s="1"/>
  <c r="B43" i="21"/>
  <c r="T47" i="21" s="1"/>
  <c r="AT42" i="21"/>
  <c r="AP42" i="21"/>
  <c r="AG42" i="21"/>
  <c r="AA42" i="21"/>
  <c r="T42" i="21"/>
  <c r="B42" i="21"/>
  <c r="K49" i="21" s="1"/>
  <c r="E38" i="21"/>
  <c r="AT37" i="21"/>
  <c r="AP37" i="21"/>
  <c r="AA37" i="21"/>
  <c r="K37" i="21"/>
  <c r="L37" i="21" s="1"/>
  <c r="H37" i="21"/>
  <c r="I37" i="21" s="1"/>
  <c r="J37" i="21" s="1"/>
  <c r="E37" i="21"/>
  <c r="AT36" i="21"/>
  <c r="AR36" i="21"/>
  <c r="AP36" i="21"/>
  <c r="AA36" i="21"/>
  <c r="H36" i="21"/>
  <c r="I36" i="21" s="1"/>
  <c r="J36" i="21" s="1"/>
  <c r="E36" i="21"/>
  <c r="H35" i="21" s="1"/>
  <c r="AT35" i="21"/>
  <c r="AP35" i="21"/>
  <c r="AA35" i="21"/>
  <c r="L35" i="21"/>
  <c r="K35" i="21"/>
  <c r="I35" i="21"/>
  <c r="J35" i="21" s="1"/>
  <c r="E35" i="21"/>
  <c r="AT34" i="21"/>
  <c r="AR34" i="21"/>
  <c r="AP34" i="21"/>
  <c r="AA34" i="21"/>
  <c r="H34" i="21"/>
  <c r="I34" i="21" s="1"/>
  <c r="J34" i="21" s="1"/>
  <c r="E34" i="21"/>
  <c r="H33" i="21" s="1"/>
  <c r="AT33" i="21"/>
  <c r="AP33" i="21"/>
  <c r="AA33" i="21"/>
  <c r="K33" i="21"/>
  <c r="I33" i="21"/>
  <c r="J33" i="21" s="1"/>
  <c r="E33" i="21"/>
  <c r="AT32" i="21"/>
  <c r="AR32" i="21"/>
  <c r="AP32" i="21"/>
  <c r="AA32" i="21"/>
  <c r="H32" i="21"/>
  <c r="I32" i="21" s="1"/>
  <c r="J32" i="21" s="1"/>
  <c r="E32" i="21"/>
  <c r="H31" i="21" s="1"/>
  <c r="AT31" i="21"/>
  <c r="AP31" i="21"/>
  <c r="AA31" i="21"/>
  <c r="K31" i="21"/>
  <c r="I31" i="21"/>
  <c r="J31" i="21" s="1"/>
  <c r="E31" i="21"/>
  <c r="AT30" i="21"/>
  <c r="AS30" i="21"/>
  <c r="AR30" i="21"/>
  <c r="AP30" i="21"/>
  <c r="AA30" i="21"/>
  <c r="K30" i="21"/>
  <c r="I30" i="21"/>
  <c r="J30" i="21" s="1"/>
  <c r="H30" i="21"/>
  <c r="E30" i="21"/>
  <c r="H29" i="21" s="1"/>
  <c r="I29" i="21" s="1"/>
  <c r="AT29" i="21"/>
  <c r="AR29" i="21"/>
  <c r="AP29" i="21"/>
  <c r="AA29" i="21"/>
  <c r="K29" i="21"/>
  <c r="L29" i="21" s="1"/>
  <c r="J29" i="21"/>
  <c r="E29" i="21"/>
  <c r="AT28" i="21"/>
  <c r="AR28" i="21"/>
  <c r="AP28" i="21"/>
  <c r="AA28" i="21"/>
  <c r="K28" i="21"/>
  <c r="J28" i="21"/>
  <c r="H28" i="21"/>
  <c r="I28" i="21" s="1"/>
  <c r="E28" i="21"/>
  <c r="H27" i="21" s="1"/>
  <c r="I27" i="21" s="1"/>
  <c r="J27" i="21" s="1"/>
  <c r="B28" i="21"/>
  <c r="AS32" i="21" s="1"/>
  <c r="AT27" i="21"/>
  <c r="AR27" i="21"/>
  <c r="AP27" i="21"/>
  <c r="AA27" i="21"/>
  <c r="K27" i="21"/>
  <c r="E27" i="21"/>
  <c r="B27" i="21"/>
  <c r="L31" i="21" s="1"/>
  <c r="AT26" i="21"/>
  <c r="AP26" i="21"/>
  <c r="AA26" i="21"/>
  <c r="K26" i="21"/>
  <c r="H26" i="21"/>
  <c r="I26" i="21" s="1"/>
  <c r="J26" i="21" s="1"/>
  <c r="B26" i="21"/>
  <c r="AR37" i="21" s="1"/>
  <c r="E148" i="20"/>
  <c r="AW147" i="20"/>
  <c r="AS147" i="20"/>
  <c r="AG147" i="20"/>
  <c r="K147" i="20"/>
  <c r="I147" i="20"/>
  <c r="J147" i="20" s="1"/>
  <c r="H147" i="20"/>
  <c r="E147" i="20"/>
  <c r="AW146" i="20"/>
  <c r="AS146" i="20"/>
  <c r="AG146" i="20"/>
  <c r="J146" i="20"/>
  <c r="I146" i="20"/>
  <c r="H146" i="20"/>
  <c r="E146" i="20"/>
  <c r="H145" i="20" s="1"/>
  <c r="AW145" i="20"/>
  <c r="AS145" i="20"/>
  <c r="AG145" i="20"/>
  <c r="K145" i="20"/>
  <c r="I145" i="20"/>
  <c r="J145" i="20" s="1"/>
  <c r="E145" i="20"/>
  <c r="AW144" i="20"/>
  <c r="AS144" i="20"/>
  <c r="AG144" i="20"/>
  <c r="I144" i="20"/>
  <c r="J144" i="20" s="1"/>
  <c r="H144" i="20"/>
  <c r="E144" i="20"/>
  <c r="AW143" i="20"/>
  <c r="AS143" i="20"/>
  <c r="AG143" i="20"/>
  <c r="L143" i="20"/>
  <c r="R143" i="20" s="1"/>
  <c r="K143" i="20"/>
  <c r="H143" i="20"/>
  <c r="I143" i="20" s="1"/>
  <c r="J143" i="20" s="1"/>
  <c r="E143" i="20"/>
  <c r="AW142" i="20"/>
  <c r="AS142" i="20"/>
  <c r="AG142" i="20"/>
  <c r="H142" i="20"/>
  <c r="I142" i="20" s="1"/>
  <c r="J142" i="20" s="1"/>
  <c r="E142" i="20"/>
  <c r="AW141" i="20"/>
  <c r="AS141" i="20"/>
  <c r="AG141" i="20"/>
  <c r="I141" i="20"/>
  <c r="J141" i="20" s="1"/>
  <c r="H141" i="20"/>
  <c r="E141" i="20"/>
  <c r="AW140" i="20"/>
  <c r="AU140" i="20"/>
  <c r="AS140" i="20"/>
  <c r="AG140" i="20"/>
  <c r="K140" i="20"/>
  <c r="J140" i="20"/>
  <c r="I140" i="20"/>
  <c r="H140" i="20"/>
  <c r="E140" i="20"/>
  <c r="AW139" i="20"/>
  <c r="AS139" i="20"/>
  <c r="AG139" i="20"/>
  <c r="I139" i="20"/>
  <c r="J139" i="20" s="1"/>
  <c r="H139" i="20"/>
  <c r="E139" i="20"/>
  <c r="H138" i="20" s="1"/>
  <c r="AW138" i="20"/>
  <c r="AS138" i="20"/>
  <c r="AG138" i="20"/>
  <c r="I138" i="20"/>
  <c r="J138" i="20" s="1"/>
  <c r="E138" i="20"/>
  <c r="B138" i="20"/>
  <c r="AV141" i="20" s="1"/>
  <c r="AW137" i="20"/>
  <c r="AU137" i="20"/>
  <c r="AS137" i="20"/>
  <c r="AG137" i="20"/>
  <c r="K137" i="20"/>
  <c r="L137" i="20" s="1"/>
  <c r="J137" i="20"/>
  <c r="H137" i="20"/>
  <c r="I137" i="20" s="1"/>
  <c r="E137" i="20"/>
  <c r="H136" i="20" s="1"/>
  <c r="I136" i="20" s="1"/>
  <c r="B137" i="20"/>
  <c r="AW136" i="20"/>
  <c r="AS136" i="20"/>
  <c r="AG136" i="20"/>
  <c r="K136" i="20"/>
  <c r="L136" i="20" s="1"/>
  <c r="J136" i="20"/>
  <c r="B136" i="20"/>
  <c r="K142" i="20" s="1"/>
  <c r="E133" i="20"/>
  <c r="AZ132" i="20"/>
  <c r="AW132" i="20"/>
  <c r="AV132" i="20"/>
  <c r="AS132" i="20"/>
  <c r="AG132" i="20"/>
  <c r="I132" i="20"/>
  <c r="J132" i="20" s="1"/>
  <c r="H132" i="20"/>
  <c r="E132" i="20"/>
  <c r="H131" i="20" s="1"/>
  <c r="I131" i="20" s="1"/>
  <c r="AZ131" i="20"/>
  <c r="AW131" i="20"/>
  <c r="AS131" i="20"/>
  <c r="AG131" i="20"/>
  <c r="T131" i="20"/>
  <c r="K131" i="20"/>
  <c r="L131" i="20" s="1"/>
  <c r="J131" i="20"/>
  <c r="E131" i="20"/>
  <c r="AZ130" i="20"/>
  <c r="AW130" i="20"/>
  <c r="AS130" i="20"/>
  <c r="AG130" i="20"/>
  <c r="T130" i="20"/>
  <c r="I130" i="20"/>
  <c r="J130" i="20" s="1"/>
  <c r="H130" i="20"/>
  <c r="E130" i="20"/>
  <c r="AZ129" i="20"/>
  <c r="AW129" i="20"/>
  <c r="AV129" i="20"/>
  <c r="AU129" i="20"/>
  <c r="AS129" i="20"/>
  <c r="AG129" i="20"/>
  <c r="L129" i="20"/>
  <c r="K129" i="20"/>
  <c r="H129" i="20"/>
  <c r="I129" i="20" s="1"/>
  <c r="J129" i="20" s="1"/>
  <c r="E129" i="20"/>
  <c r="H128" i="20" s="1"/>
  <c r="I128" i="20" s="1"/>
  <c r="J128" i="20" s="1"/>
  <c r="AZ128" i="20"/>
  <c r="AW128" i="20"/>
  <c r="AS128" i="20"/>
  <c r="AG128" i="20"/>
  <c r="T128" i="20"/>
  <c r="E128" i="20"/>
  <c r="AZ127" i="20"/>
  <c r="AW127" i="20"/>
  <c r="AV127" i="20"/>
  <c r="AU127" i="20"/>
  <c r="AS127" i="20"/>
  <c r="AG127" i="20"/>
  <c r="T127" i="20"/>
  <c r="K127" i="20"/>
  <c r="L127" i="20" s="1"/>
  <c r="H127" i="20"/>
  <c r="I127" i="20" s="1"/>
  <c r="J127" i="20" s="1"/>
  <c r="E127" i="20"/>
  <c r="H126" i="20" s="1"/>
  <c r="I126" i="20" s="1"/>
  <c r="J126" i="20" s="1"/>
  <c r="AZ126" i="20"/>
  <c r="AW126" i="20"/>
  <c r="AV126" i="20"/>
  <c r="AS126" i="20"/>
  <c r="AG126" i="20"/>
  <c r="T126" i="20"/>
  <c r="K126" i="20"/>
  <c r="L126" i="20" s="1"/>
  <c r="R126" i="20" s="1"/>
  <c r="E126" i="20"/>
  <c r="AZ125" i="20"/>
  <c r="AW125" i="20"/>
  <c r="AV125" i="20"/>
  <c r="AU125" i="20"/>
  <c r="AS125" i="20"/>
  <c r="AG125" i="20"/>
  <c r="H125" i="20"/>
  <c r="I125" i="20" s="1"/>
  <c r="J125" i="20" s="1"/>
  <c r="E125" i="20"/>
  <c r="AZ124" i="20"/>
  <c r="AW124" i="20"/>
  <c r="AV124" i="20"/>
  <c r="AU124" i="20"/>
  <c r="AS124" i="20"/>
  <c r="AG124" i="20"/>
  <c r="K124" i="20"/>
  <c r="L124" i="20" s="1"/>
  <c r="H124" i="20"/>
  <c r="I124" i="20" s="1"/>
  <c r="J124" i="20" s="1"/>
  <c r="E124" i="20"/>
  <c r="H123" i="20" s="1"/>
  <c r="I123" i="20" s="1"/>
  <c r="J123" i="20" s="1"/>
  <c r="AZ123" i="20"/>
  <c r="AW123" i="20"/>
  <c r="AS123" i="20"/>
  <c r="AG123" i="20"/>
  <c r="T123" i="20"/>
  <c r="R123" i="20"/>
  <c r="L123" i="20"/>
  <c r="K123" i="20"/>
  <c r="E123" i="20"/>
  <c r="B123" i="20"/>
  <c r="AV131" i="20" s="1"/>
  <c r="AZ122" i="20"/>
  <c r="AW122" i="20"/>
  <c r="AV122" i="20"/>
  <c r="AU122" i="20"/>
  <c r="AS122" i="20"/>
  <c r="AG122" i="20"/>
  <c r="T122" i="20"/>
  <c r="K122" i="20"/>
  <c r="L122" i="20" s="1"/>
  <c r="H122" i="20"/>
  <c r="I122" i="20" s="1"/>
  <c r="J122" i="20" s="1"/>
  <c r="E122" i="20"/>
  <c r="H121" i="20" s="1"/>
  <c r="I121" i="20" s="1"/>
  <c r="J121" i="20" s="1"/>
  <c r="B122" i="20"/>
  <c r="T132" i="20" s="1"/>
  <c r="AZ121" i="20"/>
  <c r="AW121" i="20"/>
  <c r="AS121" i="20"/>
  <c r="AG121" i="20"/>
  <c r="T121" i="20"/>
  <c r="K121" i="20"/>
  <c r="L121" i="20" s="1"/>
  <c r="B121" i="20"/>
  <c r="K128" i="20" s="1"/>
  <c r="L128" i="20" s="1"/>
  <c r="E117" i="20"/>
  <c r="AW116" i="20"/>
  <c r="AS116" i="20"/>
  <c r="AG116" i="20"/>
  <c r="T116" i="20"/>
  <c r="H116" i="20"/>
  <c r="I116" i="20" s="1"/>
  <c r="J116" i="20" s="1"/>
  <c r="E116" i="20"/>
  <c r="H115" i="20" s="1"/>
  <c r="AW115" i="20"/>
  <c r="AS115" i="20"/>
  <c r="AG115" i="20"/>
  <c r="I115" i="20"/>
  <c r="J115" i="20" s="1"/>
  <c r="E115" i="20"/>
  <c r="AW114" i="20"/>
  <c r="AS114" i="20"/>
  <c r="AG114" i="20"/>
  <c r="T114" i="20"/>
  <c r="K114" i="20"/>
  <c r="L114" i="20" s="1"/>
  <c r="I114" i="20"/>
  <c r="J114" i="20" s="1"/>
  <c r="H114" i="20"/>
  <c r="E114" i="20"/>
  <c r="AW113" i="20"/>
  <c r="AS113" i="20"/>
  <c r="AG113" i="20"/>
  <c r="T113" i="20"/>
  <c r="H113" i="20"/>
  <c r="I113" i="20" s="1"/>
  <c r="J113" i="20" s="1"/>
  <c r="E113" i="20"/>
  <c r="AW112" i="20"/>
  <c r="AS112" i="20"/>
  <c r="AG112" i="20"/>
  <c r="T112" i="20"/>
  <c r="I112" i="20"/>
  <c r="J112" i="20" s="1"/>
  <c r="H112" i="20"/>
  <c r="E112" i="20"/>
  <c r="AW111" i="20"/>
  <c r="AU111" i="20"/>
  <c r="AS111" i="20"/>
  <c r="AG111" i="20"/>
  <c r="I111" i="20"/>
  <c r="J111" i="20" s="1"/>
  <c r="H111" i="20"/>
  <c r="E111" i="20"/>
  <c r="AW110" i="20"/>
  <c r="AS110" i="20"/>
  <c r="AG110" i="20"/>
  <c r="T110" i="20"/>
  <c r="K110" i="20"/>
  <c r="L110" i="20" s="1"/>
  <c r="J110" i="20"/>
  <c r="H110" i="20"/>
  <c r="I110" i="20" s="1"/>
  <c r="E110" i="20"/>
  <c r="AW109" i="20"/>
  <c r="AS109" i="20"/>
  <c r="AG109" i="20"/>
  <c r="T109" i="20"/>
  <c r="H109" i="20"/>
  <c r="I109" i="20" s="1"/>
  <c r="J109" i="20" s="1"/>
  <c r="E109" i="20"/>
  <c r="H108" i="20" s="1"/>
  <c r="I108" i="20" s="1"/>
  <c r="AW108" i="20"/>
  <c r="AU108" i="20"/>
  <c r="AS108" i="20"/>
  <c r="AG108" i="20"/>
  <c r="T108" i="20"/>
  <c r="K108" i="20"/>
  <c r="L108" i="20" s="1"/>
  <c r="J108" i="20"/>
  <c r="E108" i="20"/>
  <c r="H107" i="20" s="1"/>
  <c r="I107" i="20" s="1"/>
  <c r="J107" i="20" s="1"/>
  <c r="AW107" i="20"/>
  <c r="AU107" i="20"/>
  <c r="AS107" i="20"/>
  <c r="AG107" i="20"/>
  <c r="K107" i="20"/>
  <c r="L107" i="20" s="1"/>
  <c r="E107" i="20"/>
  <c r="H106" i="20" s="1"/>
  <c r="I106" i="20" s="1"/>
  <c r="B107" i="20"/>
  <c r="AV116" i="20" s="1"/>
  <c r="AW106" i="20"/>
  <c r="AS106" i="20"/>
  <c r="AG106" i="20"/>
  <c r="L106" i="20"/>
  <c r="O106" i="20" s="1"/>
  <c r="K106" i="20"/>
  <c r="J106" i="20"/>
  <c r="E106" i="20"/>
  <c r="B106" i="20"/>
  <c r="T115" i="20" s="1"/>
  <c r="AW105" i="20"/>
  <c r="AS105" i="20"/>
  <c r="AG105" i="20"/>
  <c r="T105" i="20"/>
  <c r="K105" i="20"/>
  <c r="L105" i="20" s="1"/>
  <c r="O105" i="20" s="1"/>
  <c r="P105" i="20" s="1"/>
  <c r="H105" i="20"/>
  <c r="I105" i="20" s="1"/>
  <c r="J105" i="20" s="1"/>
  <c r="B105" i="20"/>
  <c r="AU114" i="20" s="1"/>
  <c r="E101" i="20"/>
  <c r="AM100" i="20"/>
  <c r="AL100" i="20"/>
  <c r="AK100" i="20"/>
  <c r="I100" i="20"/>
  <c r="J100" i="20" s="1"/>
  <c r="H100" i="20"/>
  <c r="E100" i="20"/>
  <c r="AM99" i="20"/>
  <c r="AL99" i="20"/>
  <c r="AK99" i="20"/>
  <c r="L99" i="20"/>
  <c r="K99" i="20"/>
  <c r="H99" i="20"/>
  <c r="I99" i="20" s="1"/>
  <c r="J99" i="20" s="1"/>
  <c r="E99" i="20"/>
  <c r="AM98" i="20"/>
  <c r="T98" i="20"/>
  <c r="I98" i="20"/>
  <c r="J98" i="20" s="1"/>
  <c r="H98" i="20"/>
  <c r="E98" i="20"/>
  <c r="AM97" i="20"/>
  <c r="L97" i="20"/>
  <c r="K97" i="20"/>
  <c r="J97" i="20"/>
  <c r="H97" i="20"/>
  <c r="I97" i="20" s="1"/>
  <c r="E97" i="20"/>
  <c r="AM96" i="20"/>
  <c r="AL96" i="20"/>
  <c r="AK96" i="20"/>
  <c r="T96" i="20"/>
  <c r="H96" i="20"/>
  <c r="I96" i="20" s="1"/>
  <c r="J96" i="20" s="1"/>
  <c r="E96" i="20"/>
  <c r="AM95" i="20"/>
  <c r="H95" i="20"/>
  <c r="I95" i="20" s="1"/>
  <c r="J95" i="20" s="1"/>
  <c r="E95" i="20"/>
  <c r="H94" i="20" s="1"/>
  <c r="I94" i="20" s="1"/>
  <c r="J94" i="20" s="1"/>
  <c r="AM94" i="20"/>
  <c r="AL94" i="20"/>
  <c r="AK94" i="20"/>
  <c r="T94" i="20"/>
  <c r="E94" i="20"/>
  <c r="AM93" i="20"/>
  <c r="T93" i="20"/>
  <c r="H93" i="20"/>
  <c r="I93" i="20" s="1"/>
  <c r="J93" i="20" s="1"/>
  <c r="E93" i="20"/>
  <c r="AM92" i="20"/>
  <c r="AL92" i="20"/>
  <c r="AK92" i="20"/>
  <c r="K92" i="20"/>
  <c r="L92" i="20" s="1"/>
  <c r="J92" i="20"/>
  <c r="H92" i="20"/>
  <c r="I92" i="20" s="1"/>
  <c r="E92" i="20"/>
  <c r="AM91" i="20"/>
  <c r="I91" i="20"/>
  <c r="J91" i="20" s="1"/>
  <c r="H91" i="20"/>
  <c r="E91" i="20"/>
  <c r="H90" i="20" s="1"/>
  <c r="I90" i="20" s="1"/>
  <c r="J90" i="20" s="1"/>
  <c r="B91" i="20"/>
  <c r="AL91" i="20" s="1"/>
  <c r="AM90" i="20"/>
  <c r="L90" i="20"/>
  <c r="K90" i="20"/>
  <c r="E90" i="20"/>
  <c r="B90" i="20"/>
  <c r="T100" i="20" s="1"/>
  <c r="AM89" i="20"/>
  <c r="AL89" i="20"/>
  <c r="T89" i="20"/>
  <c r="I89" i="20"/>
  <c r="J89" i="20" s="1"/>
  <c r="H89" i="20"/>
  <c r="B89" i="20"/>
  <c r="K96" i="20" s="1"/>
  <c r="L96" i="20" s="1"/>
  <c r="E85" i="20"/>
  <c r="AT84" i="20"/>
  <c r="AS84" i="20"/>
  <c r="AP84" i="20"/>
  <c r="AA84" i="20"/>
  <c r="H84" i="20"/>
  <c r="I84" i="20" s="1"/>
  <c r="J84" i="20" s="1"/>
  <c r="E84" i="20"/>
  <c r="AT83" i="20"/>
  <c r="AS83" i="20"/>
  <c r="AR83" i="20"/>
  <c r="AP83" i="20"/>
  <c r="AA83" i="20"/>
  <c r="K83" i="20"/>
  <c r="L83" i="20" s="1"/>
  <c r="R83" i="20" s="1"/>
  <c r="I83" i="20"/>
  <c r="J83" i="20" s="1"/>
  <c r="H83" i="20"/>
  <c r="E83" i="20"/>
  <c r="AT82" i="20"/>
  <c r="AP82" i="20"/>
  <c r="AA82" i="20"/>
  <c r="T82" i="20"/>
  <c r="L82" i="20"/>
  <c r="R82" i="20" s="1"/>
  <c r="I82" i="20"/>
  <c r="J82" i="20" s="1"/>
  <c r="H82" i="20"/>
  <c r="E82" i="20"/>
  <c r="AT81" i="20"/>
  <c r="AP81" i="20"/>
  <c r="AA81" i="20"/>
  <c r="T81" i="20"/>
  <c r="I81" i="20"/>
  <c r="J81" i="20" s="1"/>
  <c r="H81" i="20"/>
  <c r="E81" i="20"/>
  <c r="AT80" i="20"/>
  <c r="AR80" i="20"/>
  <c r="AP80" i="20"/>
  <c r="AA80" i="20"/>
  <c r="I80" i="20"/>
  <c r="J80" i="20" s="1"/>
  <c r="H80" i="20"/>
  <c r="E80" i="20"/>
  <c r="H79" i="20" s="1"/>
  <c r="I79" i="20" s="1"/>
  <c r="J79" i="20" s="1"/>
  <c r="AT79" i="20"/>
  <c r="AS79" i="20"/>
  <c r="AP79" i="20"/>
  <c r="AA79" i="20"/>
  <c r="T79" i="20"/>
  <c r="K79" i="20"/>
  <c r="L79" i="20" s="1"/>
  <c r="R79" i="20" s="1"/>
  <c r="E79" i="20"/>
  <c r="AT78" i="20"/>
  <c r="AP78" i="20"/>
  <c r="AA78" i="20"/>
  <c r="T78" i="20"/>
  <c r="H78" i="20"/>
  <c r="I78" i="20" s="1"/>
  <c r="J78" i="20" s="1"/>
  <c r="E78" i="20"/>
  <c r="AT77" i="20"/>
  <c r="AP77" i="20"/>
  <c r="AA77" i="20"/>
  <c r="T77" i="20"/>
  <c r="R77" i="20"/>
  <c r="K77" i="20"/>
  <c r="L77" i="20" s="1"/>
  <c r="H77" i="20"/>
  <c r="I77" i="20" s="1"/>
  <c r="J77" i="20" s="1"/>
  <c r="E77" i="20"/>
  <c r="AT76" i="20"/>
  <c r="AS76" i="20"/>
  <c r="AR76" i="20"/>
  <c r="AP76" i="20"/>
  <c r="AA76" i="20"/>
  <c r="K76" i="20"/>
  <c r="L76" i="20" s="1"/>
  <c r="J76" i="20"/>
  <c r="H76" i="20"/>
  <c r="I76" i="20" s="1"/>
  <c r="E76" i="20"/>
  <c r="H75" i="20" s="1"/>
  <c r="AT75" i="20"/>
  <c r="AP75" i="20"/>
  <c r="AA75" i="20"/>
  <c r="T75" i="20"/>
  <c r="L75" i="20"/>
  <c r="K75" i="20"/>
  <c r="J75" i="20"/>
  <c r="I75" i="20"/>
  <c r="E75" i="20"/>
  <c r="B75" i="20"/>
  <c r="AS75" i="20" s="1"/>
  <c r="AT74" i="20"/>
  <c r="AS74" i="20"/>
  <c r="AR74" i="20"/>
  <c r="AP74" i="20"/>
  <c r="AA74" i="20"/>
  <c r="T74" i="20"/>
  <c r="H74" i="20"/>
  <c r="I74" i="20" s="1"/>
  <c r="J74" i="20" s="1"/>
  <c r="E74" i="20"/>
  <c r="H73" i="20" s="1"/>
  <c r="I73" i="20" s="1"/>
  <c r="J73" i="20" s="1"/>
  <c r="B74" i="20"/>
  <c r="T84" i="20" s="1"/>
  <c r="AT73" i="20"/>
  <c r="AS73" i="20"/>
  <c r="AP73" i="20"/>
  <c r="AA73" i="20"/>
  <c r="T73" i="20"/>
  <c r="B73" i="20"/>
  <c r="K82" i="20" s="1"/>
  <c r="E70" i="20"/>
  <c r="H69" i="20" s="1"/>
  <c r="I69" i="20" s="1"/>
  <c r="J69" i="20" s="1"/>
  <c r="AT69" i="20"/>
  <c r="AP69" i="20"/>
  <c r="AA69" i="20"/>
  <c r="E69" i="20"/>
  <c r="AT68" i="20"/>
  <c r="AR68" i="20"/>
  <c r="AP68" i="20"/>
  <c r="AA68" i="20"/>
  <c r="T68" i="20"/>
  <c r="H68" i="20"/>
  <c r="I68" i="20" s="1"/>
  <c r="J68" i="20" s="1"/>
  <c r="E68" i="20"/>
  <c r="AT67" i="20"/>
  <c r="AP67" i="20"/>
  <c r="AA67" i="20"/>
  <c r="T67" i="20"/>
  <c r="H67" i="20"/>
  <c r="I67" i="20" s="1"/>
  <c r="J67" i="20" s="1"/>
  <c r="E67" i="20"/>
  <c r="AT66" i="20"/>
  <c r="AP66" i="20"/>
  <c r="AA66" i="20"/>
  <c r="K66" i="20"/>
  <c r="H66" i="20"/>
  <c r="I66" i="20" s="1"/>
  <c r="J66" i="20" s="1"/>
  <c r="E66" i="20"/>
  <c r="H65" i="20" s="1"/>
  <c r="I65" i="20" s="1"/>
  <c r="AT65" i="20"/>
  <c r="AP65" i="20"/>
  <c r="AA65" i="20"/>
  <c r="J65" i="20"/>
  <c r="E65" i="20"/>
  <c r="AT64" i="20"/>
  <c r="AR64" i="20"/>
  <c r="AP64" i="20"/>
  <c r="AA64" i="20"/>
  <c r="H64" i="20"/>
  <c r="I64" i="20" s="1"/>
  <c r="J64" i="20" s="1"/>
  <c r="E64" i="20"/>
  <c r="AT63" i="20"/>
  <c r="AR63" i="20"/>
  <c r="AP63" i="20"/>
  <c r="AA63" i="20"/>
  <c r="I63" i="20"/>
  <c r="J63" i="20" s="1"/>
  <c r="H63" i="20"/>
  <c r="E63" i="20"/>
  <c r="AT62" i="20"/>
  <c r="AS62" i="20"/>
  <c r="AP62" i="20"/>
  <c r="AA62" i="20"/>
  <c r="K62" i="20"/>
  <c r="L62" i="20" s="1"/>
  <c r="I62" i="20"/>
  <c r="J62" i="20" s="1"/>
  <c r="H62" i="20"/>
  <c r="E62" i="20"/>
  <c r="AT61" i="20"/>
  <c r="AP61" i="20"/>
  <c r="AA61" i="20"/>
  <c r="T61" i="20"/>
  <c r="J61" i="20"/>
  <c r="I61" i="20"/>
  <c r="H61" i="20"/>
  <c r="E61" i="20"/>
  <c r="AT60" i="20"/>
  <c r="AP60" i="20"/>
  <c r="AA60" i="20"/>
  <c r="J60" i="20"/>
  <c r="H60" i="20"/>
  <c r="I60" i="20" s="1"/>
  <c r="E60" i="20"/>
  <c r="B60" i="20"/>
  <c r="AT59" i="20"/>
  <c r="AP59" i="20"/>
  <c r="AA59" i="20"/>
  <c r="H59" i="20"/>
  <c r="I59" i="20" s="1"/>
  <c r="J59" i="20" s="1"/>
  <c r="E59" i="20"/>
  <c r="B59" i="20"/>
  <c r="AT58" i="20"/>
  <c r="AR58" i="20"/>
  <c r="AP58" i="20"/>
  <c r="AA58" i="20"/>
  <c r="K58" i="20"/>
  <c r="L58" i="20" s="1"/>
  <c r="H58" i="20"/>
  <c r="I58" i="20" s="1"/>
  <c r="J58" i="20" s="1"/>
  <c r="B58" i="20"/>
  <c r="K59" i="20" s="1"/>
  <c r="L59" i="20" s="1"/>
  <c r="E54" i="20"/>
  <c r="H53" i="20" s="1"/>
  <c r="I53" i="20" s="1"/>
  <c r="J53" i="20" s="1"/>
  <c r="AT53" i="20"/>
  <c r="AR53" i="20"/>
  <c r="AP53" i="20"/>
  <c r="AG53" i="20"/>
  <c r="AA53" i="20"/>
  <c r="T53" i="20"/>
  <c r="K53" i="20"/>
  <c r="L53" i="20" s="1"/>
  <c r="E53" i="20"/>
  <c r="H52" i="20" s="1"/>
  <c r="I52" i="20" s="1"/>
  <c r="J52" i="20" s="1"/>
  <c r="AT52" i="20"/>
  <c r="AR52" i="20"/>
  <c r="AP52" i="20"/>
  <c r="AG52" i="20"/>
  <c r="AA52" i="20"/>
  <c r="E52" i="20"/>
  <c r="AT51" i="20"/>
  <c r="AR51" i="20"/>
  <c r="AP51" i="20"/>
  <c r="AG51" i="20"/>
  <c r="AA51" i="20"/>
  <c r="T51" i="20"/>
  <c r="K51" i="20"/>
  <c r="L51" i="20" s="1"/>
  <c r="J51" i="20"/>
  <c r="I51" i="20"/>
  <c r="H51" i="20"/>
  <c r="E51" i="20"/>
  <c r="AT50" i="20"/>
  <c r="AR50" i="20"/>
  <c r="AP50" i="20"/>
  <c r="AG50" i="20"/>
  <c r="AA50" i="20"/>
  <c r="T50" i="20"/>
  <c r="K50" i="20"/>
  <c r="L50" i="20" s="1"/>
  <c r="I50" i="20"/>
  <c r="J50" i="20" s="1"/>
  <c r="H50" i="20"/>
  <c r="E50" i="20"/>
  <c r="H49" i="20" s="1"/>
  <c r="I49" i="20" s="1"/>
  <c r="J49" i="20" s="1"/>
  <c r="AT49" i="20"/>
  <c r="AR49" i="20"/>
  <c r="AP49" i="20"/>
  <c r="AG49" i="20"/>
  <c r="AA49" i="20"/>
  <c r="L49" i="20"/>
  <c r="K49" i="20"/>
  <c r="E49" i="20"/>
  <c r="AT48" i="20"/>
  <c r="AR48" i="20"/>
  <c r="AP48" i="20"/>
  <c r="AG48" i="20"/>
  <c r="AA48" i="20"/>
  <c r="L48" i="20"/>
  <c r="K48" i="20"/>
  <c r="I48" i="20"/>
  <c r="J48" i="20" s="1"/>
  <c r="H48" i="20"/>
  <c r="E48" i="20"/>
  <c r="AT47" i="20"/>
  <c r="AR47" i="20"/>
  <c r="AP47" i="20"/>
  <c r="AG47" i="20"/>
  <c r="AA47" i="20"/>
  <c r="J47" i="20"/>
  <c r="H47" i="20"/>
  <c r="I47" i="20" s="1"/>
  <c r="E47" i="20"/>
  <c r="AT46" i="20"/>
  <c r="AR46" i="20"/>
  <c r="AP46" i="20"/>
  <c r="AG46" i="20"/>
  <c r="AA46" i="20"/>
  <c r="T46" i="20"/>
  <c r="L46" i="20"/>
  <c r="K46" i="20"/>
  <c r="I46" i="20"/>
  <c r="J46" i="20" s="1"/>
  <c r="H46" i="20"/>
  <c r="E46" i="20"/>
  <c r="H45" i="20" s="1"/>
  <c r="I45" i="20" s="1"/>
  <c r="J45" i="20" s="1"/>
  <c r="AT45" i="20"/>
  <c r="AR45" i="20"/>
  <c r="AP45" i="20"/>
  <c r="AG45" i="20"/>
  <c r="AA45" i="20"/>
  <c r="L45" i="20"/>
  <c r="K45" i="20"/>
  <c r="E45" i="20"/>
  <c r="AT44" i="20"/>
  <c r="AR44" i="20"/>
  <c r="AP44" i="20"/>
  <c r="AG44" i="20"/>
  <c r="AA44" i="20"/>
  <c r="H44" i="20"/>
  <c r="I44" i="20" s="1"/>
  <c r="J44" i="20" s="1"/>
  <c r="E44" i="20"/>
  <c r="H43" i="20" s="1"/>
  <c r="B44" i="20"/>
  <c r="AS48" i="20" s="1"/>
  <c r="AT43" i="20"/>
  <c r="AR43" i="20"/>
  <c r="AP43" i="20"/>
  <c r="AG43" i="20"/>
  <c r="AA43" i="20"/>
  <c r="L43" i="20"/>
  <c r="K43" i="20"/>
  <c r="I43" i="20"/>
  <c r="J43" i="20" s="1"/>
  <c r="E43" i="20"/>
  <c r="H42" i="20" s="1"/>
  <c r="B43" i="20"/>
  <c r="T52" i="20" s="1"/>
  <c r="AT42" i="20"/>
  <c r="AS42" i="20"/>
  <c r="AR42" i="20"/>
  <c r="AP42" i="20"/>
  <c r="AG42" i="20"/>
  <c r="AA42" i="20"/>
  <c r="T42" i="20"/>
  <c r="O42" i="20"/>
  <c r="K42" i="20"/>
  <c r="L42" i="20" s="1"/>
  <c r="I42" i="20"/>
  <c r="J42" i="20" s="1"/>
  <c r="B42" i="20"/>
  <c r="K47" i="20" s="1"/>
  <c r="L47" i="20" s="1"/>
  <c r="E38" i="20"/>
  <c r="H37" i="20" s="1"/>
  <c r="I37" i="20" s="1"/>
  <c r="J37" i="20" s="1"/>
  <c r="AT37" i="20"/>
  <c r="AS37" i="20"/>
  <c r="AP37" i="20"/>
  <c r="AA37" i="20"/>
  <c r="E37" i="20"/>
  <c r="AT36" i="20"/>
  <c r="AR36" i="20"/>
  <c r="AP36" i="20"/>
  <c r="AA36" i="20"/>
  <c r="J36" i="20"/>
  <c r="H36" i="20"/>
  <c r="I36" i="20" s="1"/>
  <c r="E36" i="20"/>
  <c r="AT35" i="20"/>
  <c r="AS35" i="20"/>
  <c r="AP35" i="20"/>
  <c r="AA35" i="20"/>
  <c r="H35" i="20"/>
  <c r="I35" i="20" s="1"/>
  <c r="J35" i="20" s="1"/>
  <c r="E35" i="20"/>
  <c r="H34" i="20" s="1"/>
  <c r="I34" i="20" s="1"/>
  <c r="J34" i="20" s="1"/>
  <c r="AT34" i="20"/>
  <c r="AP34" i="20"/>
  <c r="AA34" i="20"/>
  <c r="T34" i="20"/>
  <c r="E34" i="20"/>
  <c r="AT33" i="20"/>
  <c r="AP33" i="20"/>
  <c r="AA33" i="20"/>
  <c r="I33" i="20"/>
  <c r="J33" i="20" s="1"/>
  <c r="H33" i="20"/>
  <c r="E33" i="20"/>
  <c r="AT32" i="20"/>
  <c r="AS32" i="20"/>
  <c r="AP32" i="20"/>
  <c r="AA32" i="20"/>
  <c r="H32" i="20"/>
  <c r="I32" i="20" s="1"/>
  <c r="J32" i="20" s="1"/>
  <c r="E32" i="20"/>
  <c r="AT31" i="20"/>
  <c r="AS31" i="20"/>
  <c r="AP31" i="20"/>
  <c r="AA31" i="20"/>
  <c r="H31" i="20"/>
  <c r="I31" i="20" s="1"/>
  <c r="J31" i="20" s="1"/>
  <c r="E31" i="20"/>
  <c r="AT30" i="20"/>
  <c r="AP30" i="20"/>
  <c r="AA30" i="20"/>
  <c r="T30" i="20"/>
  <c r="J30" i="20"/>
  <c r="H30" i="20"/>
  <c r="I30" i="20" s="1"/>
  <c r="E30" i="20"/>
  <c r="H29" i="20" s="1"/>
  <c r="I29" i="20" s="1"/>
  <c r="J29" i="20" s="1"/>
  <c r="AT29" i="20"/>
  <c r="AR29" i="20"/>
  <c r="AP29" i="20"/>
  <c r="AA29" i="20"/>
  <c r="T29" i="20"/>
  <c r="E29" i="20"/>
  <c r="H28" i="20" s="1"/>
  <c r="I28" i="20" s="1"/>
  <c r="J28" i="20" s="1"/>
  <c r="AT28" i="20"/>
  <c r="AP28" i="20"/>
  <c r="AA28" i="20"/>
  <c r="T28" i="20"/>
  <c r="K28" i="20"/>
  <c r="L28" i="20" s="1"/>
  <c r="E28" i="20"/>
  <c r="H27" i="20" s="1"/>
  <c r="I27" i="20" s="1"/>
  <c r="B28" i="20"/>
  <c r="AT27" i="20"/>
  <c r="AR27" i="20"/>
  <c r="AP27" i="20"/>
  <c r="AA27" i="20"/>
  <c r="T27" i="20"/>
  <c r="K27" i="20"/>
  <c r="L27" i="20" s="1"/>
  <c r="J27" i="20"/>
  <c r="E27" i="20"/>
  <c r="B27" i="20"/>
  <c r="T36" i="20" s="1"/>
  <c r="AT26" i="20"/>
  <c r="AS26" i="20"/>
  <c r="AP26" i="20"/>
  <c r="AA26" i="20"/>
  <c r="T26" i="20"/>
  <c r="H26" i="20"/>
  <c r="I26" i="20" s="1"/>
  <c r="J26" i="20" s="1"/>
  <c r="B26" i="20"/>
  <c r="AR35" i="20" s="1"/>
  <c r="E148" i="31"/>
  <c r="AW147" i="31"/>
  <c r="AS147" i="31"/>
  <c r="AG147" i="31"/>
  <c r="H147" i="31"/>
  <c r="I147" i="31" s="1"/>
  <c r="J147" i="31" s="1"/>
  <c r="E147" i="31"/>
  <c r="H146" i="31" s="1"/>
  <c r="I146" i="31" s="1"/>
  <c r="J146" i="31" s="1"/>
  <c r="AW146" i="31"/>
  <c r="AV146" i="31"/>
  <c r="AS146" i="31"/>
  <c r="AG146" i="31"/>
  <c r="E146" i="31"/>
  <c r="AW145" i="31"/>
  <c r="AS145" i="31"/>
  <c r="AG145" i="31"/>
  <c r="I145" i="31"/>
  <c r="J145" i="31" s="1"/>
  <c r="H145" i="31"/>
  <c r="E145" i="31"/>
  <c r="AW144" i="31"/>
  <c r="AV144" i="31"/>
  <c r="AS144" i="31"/>
  <c r="AG144" i="31"/>
  <c r="J144" i="31"/>
  <c r="H144" i="31"/>
  <c r="I144" i="31" s="1"/>
  <c r="E144" i="31"/>
  <c r="AW143" i="31"/>
  <c r="AS143" i="31"/>
  <c r="AG143" i="31"/>
  <c r="I143" i="31"/>
  <c r="J143" i="31" s="1"/>
  <c r="H143" i="31"/>
  <c r="E143" i="31"/>
  <c r="H142" i="31" s="1"/>
  <c r="I142" i="31" s="1"/>
  <c r="J142" i="31" s="1"/>
  <c r="AW142" i="31"/>
  <c r="AS142" i="31"/>
  <c r="AG142" i="31"/>
  <c r="E142" i="31"/>
  <c r="AW141" i="31"/>
  <c r="AS141" i="31"/>
  <c r="AG141" i="31"/>
  <c r="I141" i="31"/>
  <c r="J141" i="31" s="1"/>
  <c r="H141" i="31"/>
  <c r="E141" i="31"/>
  <c r="AW140" i="31"/>
  <c r="AV140" i="31"/>
  <c r="AS140" i="31"/>
  <c r="AG140" i="31"/>
  <c r="I140" i="31"/>
  <c r="J140" i="31" s="1"/>
  <c r="H140" i="31"/>
  <c r="E140" i="31"/>
  <c r="AW139" i="31"/>
  <c r="AS139" i="31"/>
  <c r="AG139" i="31"/>
  <c r="J139" i="31"/>
  <c r="I139" i="31"/>
  <c r="H139" i="31"/>
  <c r="E139" i="31"/>
  <c r="AW138" i="31"/>
  <c r="AS138" i="31"/>
  <c r="AG138" i="31"/>
  <c r="J138" i="31"/>
  <c r="I138" i="31"/>
  <c r="H138" i="31"/>
  <c r="E138" i="31"/>
  <c r="B138" i="31"/>
  <c r="AW137" i="31"/>
  <c r="AV137" i="31"/>
  <c r="AS137" i="31"/>
  <c r="AG137" i="31"/>
  <c r="H137" i="31"/>
  <c r="I137" i="31" s="1"/>
  <c r="J137" i="31" s="1"/>
  <c r="E137" i="31"/>
  <c r="B137" i="31"/>
  <c r="AW136" i="31"/>
  <c r="AV136" i="31"/>
  <c r="AS136" i="31"/>
  <c r="AG136" i="31"/>
  <c r="H136" i="31"/>
  <c r="I136" i="31" s="1"/>
  <c r="J136" i="31" s="1"/>
  <c r="B136" i="31"/>
  <c r="E133" i="31"/>
  <c r="AZ132" i="31"/>
  <c r="AW132" i="31"/>
  <c r="AV132" i="31"/>
  <c r="AS132" i="31"/>
  <c r="AG132" i="31"/>
  <c r="T132" i="31"/>
  <c r="I132" i="31"/>
  <c r="J132" i="31" s="1"/>
  <c r="H132" i="31"/>
  <c r="E132" i="31"/>
  <c r="AZ131" i="31"/>
  <c r="AW131" i="31"/>
  <c r="AV131" i="31"/>
  <c r="AS131" i="31"/>
  <c r="AG131" i="31"/>
  <c r="T131" i="31"/>
  <c r="H131" i="31"/>
  <c r="I131" i="31" s="1"/>
  <c r="J131" i="31" s="1"/>
  <c r="E131" i="31"/>
  <c r="H130" i="31" s="1"/>
  <c r="I130" i="31" s="1"/>
  <c r="AZ130" i="31"/>
  <c r="AW130" i="31"/>
  <c r="AV130" i="31"/>
  <c r="AS130" i="31"/>
  <c r="AG130" i="31"/>
  <c r="T130" i="31"/>
  <c r="J130" i="31"/>
  <c r="E130" i="31"/>
  <c r="AZ129" i="31"/>
  <c r="AW129" i="31"/>
  <c r="AV129" i="31"/>
  <c r="AS129" i="31"/>
  <c r="AG129" i="31"/>
  <c r="T129" i="31"/>
  <c r="I129" i="31"/>
  <c r="J129" i="31" s="1"/>
  <c r="H129" i="31"/>
  <c r="E129" i="31"/>
  <c r="H128" i="31" s="1"/>
  <c r="AZ128" i="31"/>
  <c r="AW128" i="31"/>
  <c r="AV128" i="31"/>
  <c r="AS128" i="31"/>
  <c r="AG128" i="31"/>
  <c r="T128" i="31"/>
  <c r="J128" i="31"/>
  <c r="I128" i="31"/>
  <c r="E128" i="31"/>
  <c r="AZ127" i="31"/>
  <c r="AW127" i="31"/>
  <c r="AV127" i="31"/>
  <c r="AS127" i="31"/>
  <c r="AG127" i="31"/>
  <c r="T127" i="31"/>
  <c r="H127" i="31"/>
  <c r="I127" i="31" s="1"/>
  <c r="J127" i="31" s="1"/>
  <c r="E127" i="31"/>
  <c r="H126" i="31" s="1"/>
  <c r="AZ126" i="31"/>
  <c r="AW126" i="31"/>
  <c r="AV126" i="31"/>
  <c r="AS126" i="31"/>
  <c r="AG126" i="31"/>
  <c r="T126" i="31"/>
  <c r="I126" i="31"/>
  <c r="J126" i="31" s="1"/>
  <c r="E126" i="31"/>
  <c r="AZ125" i="31"/>
  <c r="AW125" i="31"/>
  <c r="AV125" i="31"/>
  <c r="AS125" i="31"/>
  <c r="AG125" i="31"/>
  <c r="I125" i="31"/>
  <c r="J125" i="31" s="1"/>
  <c r="H125" i="31"/>
  <c r="E125" i="31"/>
  <c r="AZ124" i="31"/>
  <c r="AW124" i="31"/>
  <c r="AV124" i="31"/>
  <c r="AS124" i="31"/>
  <c r="AG124" i="31"/>
  <c r="T124" i="31"/>
  <c r="H124" i="31"/>
  <c r="I124" i="31" s="1"/>
  <c r="J124" i="31" s="1"/>
  <c r="E124" i="31"/>
  <c r="AZ123" i="31"/>
  <c r="AW123" i="31"/>
  <c r="AV123" i="31"/>
  <c r="AS123" i="31"/>
  <c r="AG123" i="31"/>
  <c r="T123" i="31"/>
  <c r="I123" i="31"/>
  <c r="J123" i="31" s="1"/>
  <c r="H123" i="31"/>
  <c r="E123" i="31"/>
  <c r="B123" i="31"/>
  <c r="AZ122" i="31"/>
  <c r="AW122" i="31"/>
  <c r="AV122" i="31"/>
  <c r="AS122" i="31"/>
  <c r="AG122" i="31"/>
  <c r="T122" i="31"/>
  <c r="H122" i="31"/>
  <c r="I122" i="31" s="1"/>
  <c r="J122" i="31" s="1"/>
  <c r="E122" i="31"/>
  <c r="H121" i="31" s="1"/>
  <c r="I121" i="31" s="1"/>
  <c r="B122" i="31"/>
  <c r="T125" i="31" s="1"/>
  <c r="AZ121" i="31"/>
  <c r="AW121" i="31"/>
  <c r="AV121" i="31"/>
  <c r="AS121" i="31"/>
  <c r="AG121" i="31"/>
  <c r="T121" i="31"/>
  <c r="J121" i="31"/>
  <c r="B121" i="31"/>
  <c r="E117" i="31"/>
  <c r="AW116" i="31"/>
  <c r="AV116" i="31"/>
  <c r="AS116" i="31"/>
  <c r="AG116" i="31"/>
  <c r="I116" i="31"/>
  <c r="J116" i="31" s="1"/>
  <c r="H116" i="31"/>
  <c r="E116" i="31"/>
  <c r="H115" i="31" s="1"/>
  <c r="I115" i="31" s="1"/>
  <c r="J115" i="31" s="1"/>
  <c r="AW115" i="31"/>
  <c r="AV115" i="31"/>
  <c r="AS115" i="31"/>
  <c r="AG115" i="31"/>
  <c r="E115" i="31"/>
  <c r="H114" i="31" s="1"/>
  <c r="AW114" i="31"/>
  <c r="AS114" i="31"/>
  <c r="AG114" i="31"/>
  <c r="K114" i="31"/>
  <c r="I114" i="31"/>
  <c r="J114" i="31" s="1"/>
  <c r="E114" i="31"/>
  <c r="AW113" i="31"/>
  <c r="AS113" i="31"/>
  <c r="AG113" i="31"/>
  <c r="J113" i="31"/>
  <c r="I113" i="31"/>
  <c r="H113" i="31"/>
  <c r="E113" i="31"/>
  <c r="AW112" i="31"/>
  <c r="AV112" i="31"/>
  <c r="AS112" i="31"/>
  <c r="AG112" i="31"/>
  <c r="I112" i="31"/>
  <c r="J112" i="31" s="1"/>
  <c r="H112" i="31"/>
  <c r="E112" i="31"/>
  <c r="H111" i="31" s="1"/>
  <c r="I111" i="31" s="1"/>
  <c r="J111" i="31" s="1"/>
  <c r="AW111" i="31"/>
  <c r="AU111" i="31"/>
  <c r="AS111" i="31"/>
  <c r="AG111" i="31"/>
  <c r="E111" i="31"/>
  <c r="AW110" i="31"/>
  <c r="AV110" i="31"/>
  <c r="AU110" i="31"/>
  <c r="AS110" i="31"/>
  <c r="AG110" i="31"/>
  <c r="K110" i="31"/>
  <c r="H110" i="31"/>
  <c r="I110" i="31" s="1"/>
  <c r="J110" i="31" s="1"/>
  <c r="E110" i="31"/>
  <c r="H109" i="31" s="1"/>
  <c r="I109" i="31" s="1"/>
  <c r="J109" i="31" s="1"/>
  <c r="AW109" i="31"/>
  <c r="AV109" i="31"/>
  <c r="AS109" i="31"/>
  <c r="AG109" i="31"/>
  <c r="K109" i="31"/>
  <c r="L109" i="31" s="1"/>
  <c r="E109" i="31"/>
  <c r="H108" i="31" s="1"/>
  <c r="I108" i="31" s="1"/>
  <c r="J108" i="31" s="1"/>
  <c r="AW108" i="31"/>
  <c r="AV108" i="31"/>
  <c r="AS108" i="31"/>
  <c r="AG108" i="31"/>
  <c r="K108" i="31"/>
  <c r="E108" i="31"/>
  <c r="H107" i="31" s="1"/>
  <c r="I107" i="31" s="1"/>
  <c r="J107" i="31" s="1"/>
  <c r="AW107" i="31"/>
  <c r="AU107" i="31"/>
  <c r="AS107" i="31"/>
  <c r="AG107" i="31"/>
  <c r="L107" i="31"/>
  <c r="R107" i="31" s="1"/>
  <c r="K107" i="31"/>
  <c r="E107" i="31"/>
  <c r="B107" i="31"/>
  <c r="AW106" i="31"/>
  <c r="AV106" i="31"/>
  <c r="AU106" i="31"/>
  <c r="AS106" i="31"/>
  <c r="AG106" i="31"/>
  <c r="K106" i="31"/>
  <c r="L106" i="31" s="1"/>
  <c r="I106" i="31"/>
  <c r="J106" i="31" s="1"/>
  <c r="H106" i="31"/>
  <c r="E106" i="31"/>
  <c r="B106" i="31"/>
  <c r="T115" i="31" s="1"/>
  <c r="AW105" i="31"/>
  <c r="AV105" i="31"/>
  <c r="AU105" i="31"/>
  <c r="AS105" i="31"/>
  <c r="AG105" i="31"/>
  <c r="T105" i="31"/>
  <c r="L105" i="31"/>
  <c r="R105" i="31" s="1"/>
  <c r="K105" i="31"/>
  <c r="H105" i="31"/>
  <c r="I105" i="31" s="1"/>
  <c r="J105" i="31" s="1"/>
  <c r="B105" i="31"/>
  <c r="E101" i="31"/>
  <c r="AM100" i="31"/>
  <c r="AL100" i="31"/>
  <c r="AK100" i="31"/>
  <c r="K100" i="31"/>
  <c r="L100" i="31" s="1"/>
  <c r="H100" i="31"/>
  <c r="I100" i="31" s="1"/>
  <c r="J100" i="31" s="1"/>
  <c r="E100" i="31"/>
  <c r="AM99" i="31"/>
  <c r="AL99" i="31"/>
  <c r="AK99" i="31"/>
  <c r="I99" i="31"/>
  <c r="J99" i="31" s="1"/>
  <c r="H99" i="31"/>
  <c r="E99" i="31"/>
  <c r="AM98" i="31"/>
  <c r="AL98" i="31"/>
  <c r="I98" i="31"/>
  <c r="J98" i="31" s="1"/>
  <c r="H98" i="31"/>
  <c r="E98" i="31"/>
  <c r="AM97" i="31"/>
  <c r="AL97" i="31"/>
  <c r="I97" i="31"/>
  <c r="J97" i="31" s="1"/>
  <c r="H97" i="31"/>
  <c r="E97" i="31"/>
  <c r="AM96" i="31"/>
  <c r="AL96" i="31"/>
  <c r="J96" i="31"/>
  <c r="I96" i="31"/>
  <c r="H96" i="31"/>
  <c r="E96" i="31"/>
  <c r="AM95" i="31"/>
  <c r="AL95" i="31"/>
  <c r="K95" i="31"/>
  <c r="L95" i="31" s="1"/>
  <c r="J95" i="31"/>
  <c r="H95" i="31"/>
  <c r="I95" i="31" s="1"/>
  <c r="E95" i="31"/>
  <c r="H94" i="31" s="1"/>
  <c r="I94" i="31" s="1"/>
  <c r="AM94" i="31"/>
  <c r="AL94" i="31"/>
  <c r="J94" i="31"/>
  <c r="E94" i="31"/>
  <c r="AM93" i="31"/>
  <c r="K93" i="31"/>
  <c r="L93" i="31" s="1"/>
  <c r="H93" i="31"/>
  <c r="I93" i="31" s="1"/>
  <c r="J93" i="31" s="1"/>
  <c r="E93" i="31"/>
  <c r="AM92" i="31"/>
  <c r="L92" i="31"/>
  <c r="K92" i="31"/>
  <c r="H92" i="31"/>
  <c r="I92" i="31" s="1"/>
  <c r="J92" i="31" s="1"/>
  <c r="E92" i="31"/>
  <c r="H91" i="31" s="1"/>
  <c r="AM91" i="31"/>
  <c r="K91" i="31"/>
  <c r="J91" i="31"/>
  <c r="I91" i="31"/>
  <c r="E91" i="31"/>
  <c r="B91" i="31"/>
  <c r="AL93" i="31" s="1"/>
  <c r="AM90" i="31"/>
  <c r="AL90" i="31"/>
  <c r="AK90" i="31"/>
  <c r="R90" i="31"/>
  <c r="L90" i="31"/>
  <c r="K90" i="31"/>
  <c r="H90" i="31"/>
  <c r="I90" i="31" s="1"/>
  <c r="J90" i="31" s="1"/>
  <c r="E90" i="31"/>
  <c r="B90" i="31"/>
  <c r="T95" i="31" s="1"/>
  <c r="AM89" i="31"/>
  <c r="AL89" i="31"/>
  <c r="I89" i="31"/>
  <c r="J89" i="31" s="1"/>
  <c r="H89" i="31"/>
  <c r="B89" i="31"/>
  <c r="K98" i="31" s="1"/>
  <c r="L98" i="31" s="1"/>
  <c r="E85" i="31"/>
  <c r="AT84" i="31"/>
  <c r="AS84" i="31"/>
  <c r="AP84" i="31"/>
  <c r="AA84" i="31"/>
  <c r="I84" i="31"/>
  <c r="J84" i="31" s="1"/>
  <c r="H84" i="31"/>
  <c r="E84" i="31"/>
  <c r="H83" i="31" s="1"/>
  <c r="I83" i="31" s="1"/>
  <c r="J83" i="31" s="1"/>
  <c r="AT83" i="31"/>
  <c r="AS83" i="31"/>
  <c r="AP83" i="31"/>
  <c r="AA83" i="31"/>
  <c r="T83" i="31"/>
  <c r="K83" i="31"/>
  <c r="L83" i="31" s="1"/>
  <c r="R83" i="31" s="1"/>
  <c r="E83" i="31"/>
  <c r="AT82" i="31"/>
  <c r="AS82" i="31"/>
  <c r="AR82" i="31"/>
  <c r="AP82" i="31"/>
  <c r="AA82" i="31"/>
  <c r="T82" i="31"/>
  <c r="H82" i="31"/>
  <c r="I82" i="31" s="1"/>
  <c r="J82" i="31" s="1"/>
  <c r="E82" i="31"/>
  <c r="H81" i="31" s="1"/>
  <c r="I81" i="31" s="1"/>
  <c r="J81" i="31" s="1"/>
  <c r="AT81" i="31"/>
  <c r="AS81" i="31"/>
  <c r="AP81" i="31"/>
  <c r="AA81" i="31"/>
  <c r="T81" i="31"/>
  <c r="L81" i="31"/>
  <c r="R81" i="31" s="1"/>
  <c r="K81" i="31"/>
  <c r="E81" i="31"/>
  <c r="AT80" i="31"/>
  <c r="AS80" i="31"/>
  <c r="AR80" i="31"/>
  <c r="AP80" i="31"/>
  <c r="AA80" i="31"/>
  <c r="J80" i="31"/>
  <c r="I80" i="31"/>
  <c r="H80" i="31"/>
  <c r="E80" i="31"/>
  <c r="H79" i="31" s="1"/>
  <c r="I79" i="31" s="1"/>
  <c r="J79" i="31" s="1"/>
  <c r="AT79" i="31"/>
  <c r="AS79" i="31"/>
  <c r="AP79" i="31"/>
  <c r="AA79" i="31"/>
  <c r="K79" i="31"/>
  <c r="L79" i="31" s="1"/>
  <c r="E79" i="31"/>
  <c r="AT78" i="31"/>
  <c r="AS78" i="31"/>
  <c r="AR78" i="31"/>
  <c r="AP78" i="31"/>
  <c r="AA78" i="31"/>
  <c r="T78" i="31"/>
  <c r="H78" i="31"/>
  <c r="I78" i="31" s="1"/>
  <c r="J78" i="31" s="1"/>
  <c r="E78" i="31"/>
  <c r="H77" i="31" s="1"/>
  <c r="I77" i="31" s="1"/>
  <c r="J77" i="31" s="1"/>
  <c r="AT77" i="31"/>
  <c r="AS77" i="31"/>
  <c r="AP77" i="31"/>
  <c r="AA77" i="31"/>
  <c r="T77" i="31"/>
  <c r="E77" i="31"/>
  <c r="AT76" i="31"/>
  <c r="AS76" i="31"/>
  <c r="AR76" i="31"/>
  <c r="AP76" i="31"/>
  <c r="AA76" i="31"/>
  <c r="K76" i="31"/>
  <c r="L76" i="31" s="1"/>
  <c r="H76" i="31"/>
  <c r="I76" i="31" s="1"/>
  <c r="J76" i="31" s="1"/>
  <c r="E76" i="31"/>
  <c r="H75" i="31" s="1"/>
  <c r="I75" i="31" s="1"/>
  <c r="J75" i="31" s="1"/>
  <c r="AT75" i="31"/>
  <c r="AP75" i="31"/>
  <c r="AA75" i="31"/>
  <c r="T75" i="31"/>
  <c r="L75" i="31"/>
  <c r="K75" i="31"/>
  <c r="E75" i="31"/>
  <c r="B75" i="31"/>
  <c r="AS75" i="31" s="1"/>
  <c r="AT74" i="31"/>
  <c r="AS74" i="31"/>
  <c r="AR74" i="31"/>
  <c r="AP74" i="31"/>
  <c r="AA74" i="31"/>
  <c r="T74" i="31"/>
  <c r="J74" i="31"/>
  <c r="I74" i="31"/>
  <c r="H74" i="31"/>
  <c r="E74" i="31"/>
  <c r="B74" i="31"/>
  <c r="T84" i="31" s="1"/>
  <c r="AT73" i="31"/>
  <c r="AS73" i="31"/>
  <c r="AP73" i="31"/>
  <c r="AA73" i="31"/>
  <c r="I73" i="31"/>
  <c r="J73" i="31" s="1"/>
  <c r="H73" i="31"/>
  <c r="B73" i="31"/>
  <c r="AR83" i="31" s="1"/>
  <c r="E70" i="31"/>
  <c r="H69" i="31" s="1"/>
  <c r="I69" i="31" s="1"/>
  <c r="J69" i="31" s="1"/>
  <c r="AT69" i="31"/>
  <c r="AP69" i="31"/>
  <c r="AA69" i="31"/>
  <c r="K69" i="31"/>
  <c r="L69" i="31" s="1"/>
  <c r="E69" i="31"/>
  <c r="AT68" i="31"/>
  <c r="AS68" i="31"/>
  <c r="AP68" i="31"/>
  <c r="AA68" i="31"/>
  <c r="J68" i="31"/>
  <c r="I68" i="31"/>
  <c r="H68" i="31"/>
  <c r="E68" i="31"/>
  <c r="AT67" i="31"/>
  <c r="AS67" i="31"/>
  <c r="AR67" i="31"/>
  <c r="AP67" i="31"/>
  <c r="AA67" i="31"/>
  <c r="K67" i="31"/>
  <c r="H67" i="31"/>
  <c r="I67" i="31" s="1"/>
  <c r="J67" i="31" s="1"/>
  <c r="E67" i="31"/>
  <c r="AT66" i="31"/>
  <c r="AS66" i="31"/>
  <c r="AR66" i="31"/>
  <c r="AP66" i="31"/>
  <c r="AA66" i="31"/>
  <c r="L66" i="31"/>
  <c r="K66" i="31"/>
  <c r="I66" i="31"/>
  <c r="J66" i="31" s="1"/>
  <c r="H66" i="31"/>
  <c r="E66" i="31"/>
  <c r="H65" i="31" s="1"/>
  <c r="I65" i="31" s="1"/>
  <c r="J65" i="31" s="1"/>
  <c r="AT65" i="31"/>
  <c r="AP65" i="31"/>
  <c r="AA65" i="31"/>
  <c r="K65" i="31"/>
  <c r="E65" i="31"/>
  <c r="AT64" i="31"/>
  <c r="AR64" i="31"/>
  <c r="AP64" i="31"/>
  <c r="AA64" i="31"/>
  <c r="J64" i="31"/>
  <c r="I64" i="31"/>
  <c r="H64" i="31"/>
  <c r="E64" i="31"/>
  <c r="AT63" i="31"/>
  <c r="AS63" i="31"/>
  <c r="AR63" i="31"/>
  <c r="AP63" i="31"/>
  <c r="AA63" i="31"/>
  <c r="K63" i="31"/>
  <c r="L63" i="31" s="1"/>
  <c r="H63" i="31"/>
  <c r="I63" i="31" s="1"/>
  <c r="J63" i="31" s="1"/>
  <c r="E63" i="31"/>
  <c r="AT62" i="31"/>
  <c r="AS62" i="31"/>
  <c r="AR62" i="31"/>
  <c r="AP62" i="31"/>
  <c r="AA62" i="31"/>
  <c r="J62" i="31"/>
  <c r="I62" i="31"/>
  <c r="H62" i="31"/>
  <c r="E62" i="31"/>
  <c r="H61" i="31" s="1"/>
  <c r="I61" i="31" s="1"/>
  <c r="J61" i="31" s="1"/>
  <c r="AT61" i="31"/>
  <c r="AR61" i="31"/>
  <c r="AP61" i="31"/>
  <c r="AA61" i="31"/>
  <c r="E61" i="31"/>
  <c r="H60" i="31" s="1"/>
  <c r="I60" i="31" s="1"/>
  <c r="J60" i="31" s="1"/>
  <c r="AT60" i="31"/>
  <c r="AS60" i="31"/>
  <c r="AP60" i="31"/>
  <c r="AA60" i="31"/>
  <c r="T60" i="31"/>
  <c r="K60" i="31"/>
  <c r="L60" i="31" s="1"/>
  <c r="E60" i="31"/>
  <c r="B60" i="31"/>
  <c r="AS69" i="31" s="1"/>
  <c r="AT59" i="31"/>
  <c r="AS59" i="31"/>
  <c r="AR59" i="31"/>
  <c r="AP59" i="31"/>
  <c r="AA59" i="31"/>
  <c r="J59" i="31"/>
  <c r="I59" i="31"/>
  <c r="H59" i="31"/>
  <c r="E59" i="31"/>
  <c r="H58" i="31" s="1"/>
  <c r="I58" i="31" s="1"/>
  <c r="J58" i="31" s="1"/>
  <c r="B59" i="31"/>
  <c r="L65" i="31" s="1"/>
  <c r="AT58" i="31"/>
  <c r="AP58" i="31"/>
  <c r="AA58" i="31"/>
  <c r="L58" i="31"/>
  <c r="K58" i="31"/>
  <c r="B58" i="31"/>
  <c r="K61" i="31" s="1"/>
  <c r="L61" i="31" s="1"/>
  <c r="R61" i="31" s="1"/>
  <c r="E54" i="31"/>
  <c r="AT53" i="31"/>
  <c r="AS53" i="31"/>
  <c r="AP53" i="31"/>
  <c r="AG53" i="31"/>
  <c r="AA53" i="31"/>
  <c r="T53" i="31"/>
  <c r="I53" i="31"/>
  <c r="J53" i="31" s="1"/>
  <c r="H53" i="31"/>
  <c r="E53" i="31"/>
  <c r="AT52" i="31"/>
  <c r="AP52" i="31"/>
  <c r="AG52" i="31"/>
  <c r="AA52" i="31"/>
  <c r="H52" i="31"/>
  <c r="I52" i="31" s="1"/>
  <c r="J52" i="31" s="1"/>
  <c r="E52" i="31"/>
  <c r="H51" i="31" s="1"/>
  <c r="I51" i="31" s="1"/>
  <c r="J51" i="31" s="1"/>
  <c r="AT51" i="31"/>
  <c r="AP51" i="31"/>
  <c r="AG51" i="31"/>
  <c r="AA51" i="31"/>
  <c r="E51" i="31"/>
  <c r="H50" i="31" s="1"/>
  <c r="I50" i="31" s="1"/>
  <c r="J50" i="31" s="1"/>
  <c r="AT50" i="31"/>
  <c r="AS50" i="31"/>
  <c r="AP50" i="31"/>
  <c r="AG50" i="31"/>
  <c r="AA50" i="31"/>
  <c r="T50" i="31"/>
  <c r="E50" i="31"/>
  <c r="AT49" i="31"/>
  <c r="AR49" i="31"/>
  <c r="AP49" i="31"/>
  <c r="AG49" i="31"/>
  <c r="AA49" i="31"/>
  <c r="H49" i="31"/>
  <c r="I49" i="31" s="1"/>
  <c r="J49" i="31" s="1"/>
  <c r="E49" i="31"/>
  <c r="H48" i="31" s="1"/>
  <c r="I48" i="31" s="1"/>
  <c r="J48" i="31" s="1"/>
  <c r="AT48" i="31"/>
  <c r="AP48" i="31"/>
  <c r="AG48" i="31"/>
  <c r="AA48" i="31"/>
  <c r="E48" i="31"/>
  <c r="AT47" i="31"/>
  <c r="AS47" i="31"/>
  <c r="AP47" i="31"/>
  <c r="AG47" i="31"/>
  <c r="AA47" i="31"/>
  <c r="T47" i="31"/>
  <c r="H47" i="31"/>
  <c r="I47" i="31" s="1"/>
  <c r="J47" i="31" s="1"/>
  <c r="E47" i="31"/>
  <c r="AT46" i="31"/>
  <c r="AS46" i="31"/>
  <c r="AP46" i="31"/>
  <c r="AG46" i="31"/>
  <c r="AA46" i="31"/>
  <c r="H46" i="31"/>
  <c r="I46" i="31" s="1"/>
  <c r="J46" i="31" s="1"/>
  <c r="E46" i="31"/>
  <c r="H45" i="31" s="1"/>
  <c r="I45" i="31" s="1"/>
  <c r="J45" i="31" s="1"/>
  <c r="AT45" i="31"/>
  <c r="AP45" i="31"/>
  <c r="AG45" i="31"/>
  <c r="AA45" i="31"/>
  <c r="E45" i="31"/>
  <c r="AT44" i="31"/>
  <c r="AS44" i="31"/>
  <c r="AP44" i="31"/>
  <c r="AG44" i="31"/>
  <c r="AA44" i="31"/>
  <c r="T44" i="31"/>
  <c r="H44" i="31"/>
  <c r="I44" i="31" s="1"/>
  <c r="J44" i="31" s="1"/>
  <c r="E44" i="31"/>
  <c r="B44" i="31"/>
  <c r="AS48" i="31" s="1"/>
  <c r="AT43" i="31"/>
  <c r="AS43" i="31"/>
  <c r="AP43" i="31"/>
  <c r="AG43" i="31"/>
  <c r="AA43" i="31"/>
  <c r="H43" i="31"/>
  <c r="I43" i="31" s="1"/>
  <c r="J43" i="31" s="1"/>
  <c r="E43" i="31"/>
  <c r="H42" i="31" s="1"/>
  <c r="I42" i="31" s="1"/>
  <c r="J42" i="31" s="1"/>
  <c r="B43" i="31"/>
  <c r="T46" i="31" s="1"/>
  <c r="AT42" i="31"/>
  <c r="AS42" i="31"/>
  <c r="AP42" i="31"/>
  <c r="AG42" i="31"/>
  <c r="AA42" i="31"/>
  <c r="B42" i="31"/>
  <c r="K46" i="31" s="1"/>
  <c r="L46" i="31" s="1"/>
  <c r="E38" i="31"/>
  <c r="H37" i="31" s="1"/>
  <c r="I37" i="31" s="1"/>
  <c r="J37" i="31" s="1"/>
  <c r="AT37" i="31"/>
  <c r="AR37" i="31"/>
  <c r="AP37" i="31"/>
  <c r="AA37" i="31"/>
  <c r="T37" i="31"/>
  <c r="E37" i="31"/>
  <c r="H36" i="31" s="1"/>
  <c r="I36" i="31" s="1"/>
  <c r="J36" i="31" s="1"/>
  <c r="AT36" i="31"/>
  <c r="AS36" i="31"/>
  <c r="AP36" i="31"/>
  <c r="AA36" i="31"/>
  <c r="E36" i="31"/>
  <c r="H35" i="31" s="1"/>
  <c r="I35" i="31" s="1"/>
  <c r="J35" i="31" s="1"/>
  <c r="AT35" i="31"/>
  <c r="AP35" i="31"/>
  <c r="AA35" i="31"/>
  <c r="E35" i="31"/>
  <c r="AT34" i="31"/>
  <c r="AS34" i="31"/>
  <c r="AP34" i="31"/>
  <c r="AA34" i="31"/>
  <c r="J34" i="31"/>
  <c r="I34" i="31"/>
  <c r="H34" i="31"/>
  <c r="E34" i="31"/>
  <c r="AT33" i="31"/>
  <c r="AS33" i="31"/>
  <c r="AP33" i="31"/>
  <c r="AA33" i="31"/>
  <c r="H33" i="31"/>
  <c r="I33" i="31" s="1"/>
  <c r="J33" i="31" s="1"/>
  <c r="E33" i="31"/>
  <c r="AT32" i="31"/>
  <c r="AS32" i="31"/>
  <c r="AP32" i="31"/>
  <c r="AA32" i="31"/>
  <c r="T32" i="31"/>
  <c r="I32" i="31"/>
  <c r="J32" i="31" s="1"/>
  <c r="H32" i="31"/>
  <c r="E32" i="31"/>
  <c r="H31" i="31" s="1"/>
  <c r="I31" i="31" s="1"/>
  <c r="J31" i="31" s="1"/>
  <c r="AT31" i="31"/>
  <c r="AP31" i="31"/>
  <c r="AA31" i="31"/>
  <c r="E31" i="31"/>
  <c r="AT30" i="31"/>
  <c r="AS30" i="31"/>
  <c r="AP30" i="31"/>
  <c r="AA30" i="31"/>
  <c r="H30" i="31"/>
  <c r="I30" i="31" s="1"/>
  <c r="J30" i="31" s="1"/>
  <c r="E30" i="31"/>
  <c r="AT29" i="31"/>
  <c r="AS29" i="31"/>
  <c r="AP29" i="31"/>
  <c r="AA29" i="31"/>
  <c r="I29" i="31"/>
  <c r="J29" i="31" s="1"/>
  <c r="H29" i="31"/>
  <c r="E29" i="31"/>
  <c r="AT28" i="31"/>
  <c r="AS28" i="31"/>
  <c r="AP28" i="31"/>
  <c r="AA28" i="31"/>
  <c r="T28" i="31"/>
  <c r="J28" i="31"/>
  <c r="I28" i="31"/>
  <c r="H28" i="31"/>
  <c r="E28" i="31"/>
  <c r="B28" i="31"/>
  <c r="AS35" i="31" s="1"/>
  <c r="AT27" i="31"/>
  <c r="AS27" i="31"/>
  <c r="AP27" i="31"/>
  <c r="AA27" i="31"/>
  <c r="T27" i="31"/>
  <c r="H27" i="31"/>
  <c r="I27" i="31" s="1"/>
  <c r="J27" i="31" s="1"/>
  <c r="E27" i="31"/>
  <c r="H26" i="31" s="1"/>
  <c r="I26" i="31" s="1"/>
  <c r="J26" i="31" s="1"/>
  <c r="B27" i="31"/>
  <c r="T33" i="31" s="1"/>
  <c r="AT26" i="31"/>
  <c r="AS26" i="31"/>
  <c r="AP26" i="31"/>
  <c r="AA26" i="31"/>
  <c r="T26" i="31"/>
  <c r="B26" i="31"/>
  <c r="E148" i="19"/>
  <c r="H147" i="19" s="1"/>
  <c r="I147" i="19" s="1"/>
  <c r="J147" i="19" s="1"/>
  <c r="AW147" i="19"/>
  <c r="AS147" i="19"/>
  <c r="AG147" i="19"/>
  <c r="K147" i="19"/>
  <c r="E147" i="19"/>
  <c r="AW146" i="19"/>
  <c r="AV146" i="19"/>
  <c r="AS146" i="19"/>
  <c r="AG146" i="19"/>
  <c r="J146" i="19"/>
  <c r="I146" i="19"/>
  <c r="H146" i="19"/>
  <c r="E146" i="19"/>
  <c r="AW145" i="19"/>
  <c r="AV145" i="19"/>
  <c r="AU145" i="19"/>
  <c r="AS145" i="19"/>
  <c r="AG145" i="19"/>
  <c r="K145" i="19"/>
  <c r="H145" i="19"/>
  <c r="I145" i="19" s="1"/>
  <c r="J145" i="19" s="1"/>
  <c r="E145" i="19"/>
  <c r="AW144" i="19"/>
  <c r="AV144" i="19"/>
  <c r="AU144" i="19"/>
  <c r="AS144" i="19"/>
  <c r="AG144" i="19"/>
  <c r="T144" i="19"/>
  <c r="K144" i="19"/>
  <c r="I144" i="19"/>
  <c r="J144" i="19" s="1"/>
  <c r="H144" i="19"/>
  <c r="E144" i="19"/>
  <c r="H143" i="19" s="1"/>
  <c r="I143" i="19" s="1"/>
  <c r="J143" i="19" s="1"/>
  <c r="AW143" i="19"/>
  <c r="AS143" i="19"/>
  <c r="AG143" i="19"/>
  <c r="K143" i="19"/>
  <c r="E143" i="19"/>
  <c r="AW142" i="19"/>
  <c r="AV142" i="19"/>
  <c r="AU142" i="19"/>
  <c r="AS142" i="19"/>
  <c r="AG142" i="19"/>
  <c r="J142" i="19"/>
  <c r="I142" i="19"/>
  <c r="H142" i="19"/>
  <c r="E142" i="19"/>
  <c r="AW141" i="19"/>
  <c r="AV141" i="19"/>
  <c r="AU141" i="19"/>
  <c r="AS141" i="19"/>
  <c r="AG141" i="19"/>
  <c r="K141" i="19"/>
  <c r="H141" i="19"/>
  <c r="I141" i="19" s="1"/>
  <c r="J141" i="19" s="1"/>
  <c r="E141" i="19"/>
  <c r="AW140" i="19"/>
  <c r="AV140" i="19"/>
  <c r="AU140" i="19"/>
  <c r="AS140" i="19"/>
  <c r="AG140" i="19"/>
  <c r="I140" i="19"/>
  <c r="J140" i="19" s="1"/>
  <c r="H140" i="19"/>
  <c r="E140" i="19"/>
  <c r="H139" i="19" s="1"/>
  <c r="I139" i="19" s="1"/>
  <c r="J139" i="19" s="1"/>
  <c r="AW139" i="19"/>
  <c r="AU139" i="19"/>
  <c r="AS139" i="19"/>
  <c r="AG139" i="19"/>
  <c r="E139" i="19"/>
  <c r="H138" i="19" s="1"/>
  <c r="I138" i="19" s="1"/>
  <c r="J138" i="19" s="1"/>
  <c r="AW138" i="19"/>
  <c r="AV138" i="19"/>
  <c r="AS138" i="19"/>
  <c r="AG138" i="19"/>
  <c r="K138" i="19"/>
  <c r="E138" i="19"/>
  <c r="B138" i="19"/>
  <c r="AV147" i="19" s="1"/>
  <c r="AW137" i="19"/>
  <c r="AV137" i="19"/>
  <c r="AU137" i="19"/>
  <c r="AS137" i="19"/>
  <c r="AG137" i="19"/>
  <c r="J137" i="19"/>
  <c r="I137" i="19"/>
  <c r="H137" i="19"/>
  <c r="E137" i="19"/>
  <c r="H136" i="19" s="1"/>
  <c r="I136" i="19" s="1"/>
  <c r="J136" i="19" s="1"/>
  <c r="B137" i="19"/>
  <c r="AW136" i="19"/>
  <c r="AV136" i="19"/>
  <c r="AS136" i="19"/>
  <c r="AG136" i="19"/>
  <c r="K136" i="19"/>
  <c r="L136" i="19" s="1"/>
  <c r="B136" i="19"/>
  <c r="K139" i="19" s="1"/>
  <c r="E133" i="19"/>
  <c r="AZ132" i="19"/>
  <c r="AW132" i="19"/>
  <c r="AS132" i="19"/>
  <c r="AG132" i="19"/>
  <c r="H132" i="19"/>
  <c r="I132" i="19" s="1"/>
  <c r="J132" i="19" s="1"/>
  <c r="E132" i="19"/>
  <c r="H131" i="19" s="1"/>
  <c r="I131" i="19" s="1"/>
  <c r="J131" i="19" s="1"/>
  <c r="AZ131" i="19"/>
  <c r="AW131" i="19"/>
  <c r="AS131" i="19"/>
  <c r="AG131" i="19"/>
  <c r="K131" i="19"/>
  <c r="L131" i="19" s="1"/>
  <c r="E131" i="19"/>
  <c r="AZ130" i="19"/>
  <c r="AW130" i="19"/>
  <c r="AS130" i="19"/>
  <c r="AG130" i="19"/>
  <c r="T130" i="19"/>
  <c r="K130" i="19"/>
  <c r="L130" i="19" s="1"/>
  <c r="H130" i="19"/>
  <c r="I130" i="19" s="1"/>
  <c r="J130" i="19" s="1"/>
  <c r="E130" i="19"/>
  <c r="AZ129" i="19"/>
  <c r="AW129" i="19"/>
  <c r="AV129" i="19"/>
  <c r="AU129" i="19"/>
  <c r="AS129" i="19"/>
  <c r="AG129" i="19"/>
  <c r="K129" i="19"/>
  <c r="L129" i="19" s="1"/>
  <c r="H129" i="19"/>
  <c r="I129" i="19" s="1"/>
  <c r="J129" i="19" s="1"/>
  <c r="E129" i="19"/>
  <c r="H128" i="19" s="1"/>
  <c r="I128" i="19" s="1"/>
  <c r="J128" i="19" s="1"/>
  <c r="AZ128" i="19"/>
  <c r="AW128" i="19"/>
  <c r="AU128" i="19"/>
  <c r="AS128" i="19"/>
  <c r="AG128" i="19"/>
  <c r="E128" i="19"/>
  <c r="H127" i="19" s="1"/>
  <c r="I127" i="19" s="1"/>
  <c r="J127" i="19" s="1"/>
  <c r="AZ127" i="19"/>
  <c r="AW127" i="19"/>
  <c r="AU127" i="19"/>
  <c r="AS127" i="19"/>
  <c r="AG127" i="19"/>
  <c r="T127" i="19"/>
  <c r="E127" i="19"/>
  <c r="H126" i="19" s="1"/>
  <c r="I126" i="19" s="1"/>
  <c r="J126" i="19" s="1"/>
  <c r="AZ126" i="19"/>
  <c r="AW126" i="19"/>
  <c r="AS126" i="19"/>
  <c r="AG126" i="19"/>
  <c r="T126" i="19"/>
  <c r="E126" i="19"/>
  <c r="AZ125" i="19"/>
  <c r="AW125" i="19"/>
  <c r="AS125" i="19"/>
  <c r="AG125" i="19"/>
  <c r="J125" i="19"/>
  <c r="I125" i="19"/>
  <c r="H125" i="19"/>
  <c r="E125" i="19"/>
  <c r="H124" i="19" s="1"/>
  <c r="I124" i="19" s="1"/>
  <c r="AZ124" i="19"/>
  <c r="AW124" i="19"/>
  <c r="AU124" i="19"/>
  <c r="AS124" i="19"/>
  <c r="AG124" i="19"/>
  <c r="J124" i="19"/>
  <c r="E124" i="19"/>
  <c r="H123" i="19" s="1"/>
  <c r="I123" i="19" s="1"/>
  <c r="J123" i="19" s="1"/>
  <c r="AZ123" i="19"/>
  <c r="AW123" i="19"/>
  <c r="AS123" i="19"/>
  <c r="AG123" i="19"/>
  <c r="R123" i="19"/>
  <c r="L123" i="19"/>
  <c r="K123" i="19"/>
  <c r="E123" i="19"/>
  <c r="B123" i="19"/>
  <c r="AV132" i="19" s="1"/>
  <c r="AZ122" i="19"/>
  <c r="AW122" i="19"/>
  <c r="AU122" i="19"/>
  <c r="AS122" i="19"/>
  <c r="AG122" i="19"/>
  <c r="T122" i="19"/>
  <c r="J122" i="19"/>
  <c r="I122" i="19"/>
  <c r="H122" i="19"/>
  <c r="E122" i="19"/>
  <c r="H121" i="19" s="1"/>
  <c r="I121" i="19" s="1"/>
  <c r="J121" i="19" s="1"/>
  <c r="B122" i="19"/>
  <c r="T132" i="19" s="1"/>
  <c r="AZ121" i="19"/>
  <c r="AW121" i="19"/>
  <c r="AS121" i="19"/>
  <c r="AG121" i="19"/>
  <c r="K121" i="19"/>
  <c r="L121" i="19" s="1"/>
  <c r="B121" i="19"/>
  <c r="K128" i="19" s="1"/>
  <c r="L128" i="19" s="1"/>
  <c r="R128" i="19" s="1"/>
  <c r="E117" i="19"/>
  <c r="AW116" i="19"/>
  <c r="AS116" i="19"/>
  <c r="AG116" i="19"/>
  <c r="J116" i="19"/>
  <c r="I116" i="19"/>
  <c r="H116" i="19"/>
  <c r="E116" i="19"/>
  <c r="AW115" i="19"/>
  <c r="AS115" i="19"/>
  <c r="AG115" i="19"/>
  <c r="I115" i="19"/>
  <c r="J115" i="19" s="1"/>
  <c r="H115" i="19"/>
  <c r="E115" i="19"/>
  <c r="AW114" i="19"/>
  <c r="AS114" i="19"/>
  <c r="AG114" i="19"/>
  <c r="T114" i="19"/>
  <c r="J114" i="19"/>
  <c r="I114" i="19"/>
  <c r="H114" i="19"/>
  <c r="E114" i="19"/>
  <c r="H113" i="19" s="1"/>
  <c r="I113" i="19" s="1"/>
  <c r="J113" i="19" s="1"/>
  <c r="AW113" i="19"/>
  <c r="AU113" i="19"/>
  <c r="AS113" i="19"/>
  <c r="AG113" i="19"/>
  <c r="E113" i="19"/>
  <c r="H112" i="19" s="1"/>
  <c r="I112" i="19" s="1"/>
  <c r="J112" i="19" s="1"/>
  <c r="AW112" i="19"/>
  <c r="AS112" i="19"/>
  <c r="AG112" i="19"/>
  <c r="T112" i="19"/>
  <c r="K112" i="19"/>
  <c r="L112" i="19" s="1"/>
  <c r="E112" i="19"/>
  <c r="AW111" i="19"/>
  <c r="AS111" i="19"/>
  <c r="AG111" i="19"/>
  <c r="I111" i="19"/>
  <c r="J111" i="19" s="1"/>
  <c r="H111" i="19"/>
  <c r="E111" i="19"/>
  <c r="AW110" i="19"/>
  <c r="AS110" i="19"/>
  <c r="AG110" i="19"/>
  <c r="T110" i="19"/>
  <c r="I110" i="19"/>
  <c r="J110" i="19" s="1"/>
  <c r="H110" i="19"/>
  <c r="E110" i="19"/>
  <c r="AW109" i="19"/>
  <c r="AU109" i="19"/>
  <c r="AS109" i="19"/>
  <c r="AG109" i="19"/>
  <c r="H109" i="19"/>
  <c r="I109" i="19" s="1"/>
  <c r="J109" i="19" s="1"/>
  <c r="E109" i="19"/>
  <c r="H108" i="19" s="1"/>
  <c r="I108" i="19" s="1"/>
  <c r="J108" i="19" s="1"/>
  <c r="AW108" i="19"/>
  <c r="AS108" i="19"/>
  <c r="AG108" i="19"/>
  <c r="T108" i="19"/>
  <c r="L108" i="19"/>
  <c r="K108" i="19"/>
  <c r="E108" i="19"/>
  <c r="AW107" i="19"/>
  <c r="AU107" i="19"/>
  <c r="AS107" i="19"/>
  <c r="AG107" i="19"/>
  <c r="J107" i="19"/>
  <c r="I107" i="19"/>
  <c r="H107" i="19"/>
  <c r="E107" i="19"/>
  <c r="H106" i="19" s="1"/>
  <c r="I106" i="19" s="1"/>
  <c r="J106" i="19" s="1"/>
  <c r="B107" i="19"/>
  <c r="AW106" i="19"/>
  <c r="AS106" i="19"/>
  <c r="AG106" i="19"/>
  <c r="L106" i="19"/>
  <c r="K106" i="19"/>
  <c r="E106" i="19"/>
  <c r="B106" i="19"/>
  <c r="T115" i="19" s="1"/>
  <c r="AW105" i="19"/>
  <c r="AS105" i="19"/>
  <c r="AG105" i="19"/>
  <c r="J105" i="19"/>
  <c r="I105" i="19"/>
  <c r="H105" i="19"/>
  <c r="B105" i="19"/>
  <c r="AU114" i="19" s="1"/>
  <c r="E101" i="19"/>
  <c r="AM100" i="19"/>
  <c r="AK100" i="19"/>
  <c r="H100" i="19"/>
  <c r="I100" i="19" s="1"/>
  <c r="J100" i="19" s="1"/>
  <c r="E100" i="19"/>
  <c r="AM99" i="19"/>
  <c r="AL99" i="19"/>
  <c r="R99" i="19"/>
  <c r="K99" i="19"/>
  <c r="L99" i="19" s="1"/>
  <c r="H99" i="19"/>
  <c r="I99" i="19" s="1"/>
  <c r="J99" i="19" s="1"/>
  <c r="E99" i="19"/>
  <c r="H98" i="19" s="1"/>
  <c r="I98" i="19" s="1"/>
  <c r="J98" i="19" s="1"/>
  <c r="AM98" i="19"/>
  <c r="T98" i="19"/>
  <c r="E98" i="19"/>
  <c r="AM97" i="19"/>
  <c r="AK97" i="19"/>
  <c r="L97" i="19"/>
  <c r="K97" i="19"/>
  <c r="H97" i="19"/>
  <c r="I97" i="19" s="1"/>
  <c r="J97" i="19" s="1"/>
  <c r="E97" i="19"/>
  <c r="AM96" i="19"/>
  <c r="AL96" i="19"/>
  <c r="H96" i="19"/>
  <c r="I96" i="19" s="1"/>
  <c r="J96" i="19" s="1"/>
  <c r="E96" i="19"/>
  <c r="H95" i="19" s="1"/>
  <c r="AM95" i="19"/>
  <c r="I95" i="19"/>
  <c r="J95" i="19" s="1"/>
  <c r="E95" i="19"/>
  <c r="AM94" i="19"/>
  <c r="AK94" i="19"/>
  <c r="T94" i="19"/>
  <c r="K94" i="19"/>
  <c r="L94" i="19" s="1"/>
  <c r="H94" i="19"/>
  <c r="I94" i="19" s="1"/>
  <c r="J94" i="19" s="1"/>
  <c r="E94" i="19"/>
  <c r="AM93" i="19"/>
  <c r="T93" i="19"/>
  <c r="H93" i="19"/>
  <c r="I93" i="19" s="1"/>
  <c r="J93" i="19" s="1"/>
  <c r="E93" i="19"/>
  <c r="H92" i="19" s="1"/>
  <c r="I92" i="19" s="1"/>
  <c r="J92" i="19" s="1"/>
  <c r="AM92" i="19"/>
  <c r="AL92" i="19"/>
  <c r="E92" i="19"/>
  <c r="AM91" i="19"/>
  <c r="T91" i="19"/>
  <c r="I91" i="19"/>
  <c r="J91" i="19" s="1"/>
  <c r="H91" i="19"/>
  <c r="E91" i="19"/>
  <c r="H90" i="19" s="1"/>
  <c r="I90" i="19" s="1"/>
  <c r="J90" i="19" s="1"/>
  <c r="B91" i="19"/>
  <c r="AL91" i="19" s="1"/>
  <c r="AM90" i="19"/>
  <c r="AK90" i="19"/>
  <c r="L90" i="19"/>
  <c r="K90" i="19"/>
  <c r="E90" i="19"/>
  <c r="B90" i="19"/>
  <c r="T100" i="19" s="1"/>
  <c r="AM89" i="19"/>
  <c r="T89" i="19"/>
  <c r="H89" i="19"/>
  <c r="I89" i="19" s="1"/>
  <c r="J89" i="19" s="1"/>
  <c r="B89" i="19"/>
  <c r="AK99" i="19" s="1"/>
  <c r="E85" i="19"/>
  <c r="AT84" i="19"/>
  <c r="AS84" i="19"/>
  <c r="AP84" i="19"/>
  <c r="AA84" i="19"/>
  <c r="H84" i="19"/>
  <c r="I84" i="19" s="1"/>
  <c r="J84" i="19" s="1"/>
  <c r="E84" i="19"/>
  <c r="AT83" i="19"/>
  <c r="AS83" i="19"/>
  <c r="AR83" i="19"/>
  <c r="AP83" i="19"/>
  <c r="AA83" i="19"/>
  <c r="T83" i="19"/>
  <c r="J83" i="19"/>
  <c r="I83" i="19"/>
  <c r="H83" i="19"/>
  <c r="E83" i="19"/>
  <c r="H82" i="19" s="1"/>
  <c r="I82" i="19" s="1"/>
  <c r="J82" i="19" s="1"/>
  <c r="AT82" i="19"/>
  <c r="AR82" i="19"/>
  <c r="AP82" i="19"/>
  <c r="AA82" i="19"/>
  <c r="E82" i="19"/>
  <c r="H81" i="19" s="1"/>
  <c r="I81" i="19" s="1"/>
  <c r="AT81" i="19"/>
  <c r="AP81" i="19"/>
  <c r="AA81" i="19"/>
  <c r="T81" i="19"/>
  <c r="K81" i="19"/>
  <c r="L81" i="19" s="1"/>
  <c r="J81" i="19"/>
  <c r="E81" i="19"/>
  <c r="AT80" i="19"/>
  <c r="AP80" i="19"/>
  <c r="AA80" i="19"/>
  <c r="I80" i="19"/>
  <c r="J80" i="19" s="1"/>
  <c r="H80" i="19"/>
  <c r="E80" i="19"/>
  <c r="AT79" i="19"/>
  <c r="AS79" i="19"/>
  <c r="AP79" i="19"/>
  <c r="AA79" i="19"/>
  <c r="T79" i="19"/>
  <c r="H79" i="19"/>
  <c r="I79" i="19" s="1"/>
  <c r="J79" i="19" s="1"/>
  <c r="E79" i="19"/>
  <c r="AT78" i="19"/>
  <c r="AR78" i="19"/>
  <c r="AP78" i="19"/>
  <c r="AA78" i="19"/>
  <c r="H78" i="19"/>
  <c r="I78" i="19" s="1"/>
  <c r="J78" i="19" s="1"/>
  <c r="E78" i="19"/>
  <c r="H77" i="19" s="1"/>
  <c r="I77" i="19" s="1"/>
  <c r="J77" i="19" s="1"/>
  <c r="AT77" i="19"/>
  <c r="AP77" i="19"/>
  <c r="AA77" i="19"/>
  <c r="T77" i="19"/>
  <c r="K77" i="19"/>
  <c r="L77" i="19" s="1"/>
  <c r="E77" i="19"/>
  <c r="AT76" i="19"/>
  <c r="AR76" i="19"/>
  <c r="AP76" i="19"/>
  <c r="AA76" i="19"/>
  <c r="J76" i="19"/>
  <c r="I76" i="19"/>
  <c r="H76" i="19"/>
  <c r="E76" i="19"/>
  <c r="H75" i="19" s="1"/>
  <c r="AT75" i="19"/>
  <c r="AP75" i="19"/>
  <c r="AA75" i="19"/>
  <c r="K75" i="19"/>
  <c r="L75" i="19" s="1"/>
  <c r="J75" i="19"/>
  <c r="I75" i="19"/>
  <c r="E75" i="19"/>
  <c r="B75" i="19"/>
  <c r="AS75" i="19" s="1"/>
  <c r="AT74" i="19"/>
  <c r="AS74" i="19"/>
  <c r="AP74" i="19"/>
  <c r="AA74" i="19"/>
  <c r="H74" i="19"/>
  <c r="I74" i="19" s="1"/>
  <c r="J74" i="19" s="1"/>
  <c r="E74" i="19"/>
  <c r="B74" i="19"/>
  <c r="T84" i="19" s="1"/>
  <c r="AT73" i="19"/>
  <c r="AS73" i="19"/>
  <c r="AP73" i="19"/>
  <c r="AA73" i="19"/>
  <c r="H73" i="19"/>
  <c r="I73" i="19" s="1"/>
  <c r="J73" i="19" s="1"/>
  <c r="B73" i="19"/>
  <c r="K82" i="19" s="1"/>
  <c r="L82" i="19" s="1"/>
  <c r="R82" i="19" s="1"/>
  <c r="E70" i="19"/>
  <c r="AT69" i="19"/>
  <c r="AP69" i="19"/>
  <c r="AA69" i="19"/>
  <c r="I69" i="19"/>
  <c r="J69" i="19" s="1"/>
  <c r="H69" i="19"/>
  <c r="E69" i="19"/>
  <c r="AT68" i="19"/>
  <c r="AP68" i="19"/>
  <c r="AA68" i="19"/>
  <c r="I68" i="19"/>
  <c r="J68" i="19" s="1"/>
  <c r="H68" i="19"/>
  <c r="E68" i="19"/>
  <c r="AT67" i="19"/>
  <c r="AS67" i="19"/>
  <c r="AP67" i="19"/>
  <c r="AA67" i="19"/>
  <c r="H67" i="19"/>
  <c r="I67" i="19" s="1"/>
  <c r="J67" i="19" s="1"/>
  <c r="E67" i="19"/>
  <c r="AT66" i="19"/>
  <c r="AS66" i="19"/>
  <c r="AP66" i="19"/>
  <c r="AA66" i="19"/>
  <c r="H66" i="19"/>
  <c r="I66" i="19" s="1"/>
  <c r="J66" i="19" s="1"/>
  <c r="E66" i="19"/>
  <c r="AT65" i="19"/>
  <c r="AS65" i="19"/>
  <c r="AP65" i="19"/>
  <c r="AA65" i="19"/>
  <c r="H65" i="19"/>
  <c r="I65" i="19" s="1"/>
  <c r="J65" i="19" s="1"/>
  <c r="E65" i="19"/>
  <c r="H64" i="19" s="1"/>
  <c r="I64" i="19" s="1"/>
  <c r="J64" i="19" s="1"/>
  <c r="AT64" i="19"/>
  <c r="AS64" i="19"/>
  <c r="AP64" i="19"/>
  <c r="AA64" i="19"/>
  <c r="E64" i="19"/>
  <c r="AT63" i="19"/>
  <c r="AS63" i="19"/>
  <c r="AP63" i="19"/>
  <c r="AA63" i="19"/>
  <c r="H63" i="19"/>
  <c r="I63" i="19" s="1"/>
  <c r="J63" i="19" s="1"/>
  <c r="E63" i="19"/>
  <c r="H62" i="19" s="1"/>
  <c r="I62" i="19" s="1"/>
  <c r="J62" i="19" s="1"/>
  <c r="AT62" i="19"/>
  <c r="AS62" i="19"/>
  <c r="AP62" i="19"/>
  <c r="AA62" i="19"/>
  <c r="E62" i="19"/>
  <c r="AT61" i="19"/>
  <c r="AS61" i="19"/>
  <c r="AP61" i="19"/>
  <c r="AA61" i="19"/>
  <c r="I61" i="19"/>
  <c r="J61" i="19" s="1"/>
  <c r="H61" i="19"/>
  <c r="E61" i="19"/>
  <c r="H60" i="19" s="1"/>
  <c r="I60" i="19" s="1"/>
  <c r="J60" i="19" s="1"/>
  <c r="AT60" i="19"/>
  <c r="AS60" i="19"/>
  <c r="AP60" i="19"/>
  <c r="AA60" i="19"/>
  <c r="E60" i="19"/>
  <c r="H59" i="19" s="1"/>
  <c r="I59" i="19" s="1"/>
  <c r="J59" i="19" s="1"/>
  <c r="B60" i="19"/>
  <c r="AS69" i="19" s="1"/>
  <c r="AT59" i="19"/>
  <c r="AS59" i="19"/>
  <c r="AP59" i="19"/>
  <c r="AA59" i="19"/>
  <c r="T59" i="19"/>
  <c r="E59" i="19"/>
  <c r="H58" i="19" s="1"/>
  <c r="I58" i="19" s="1"/>
  <c r="B59" i="19"/>
  <c r="AT58" i="19"/>
  <c r="AS58" i="19"/>
  <c r="AR58" i="19"/>
  <c r="AP58" i="19"/>
  <c r="AA58" i="19"/>
  <c r="J58" i="19"/>
  <c r="B58" i="19"/>
  <c r="E54" i="19"/>
  <c r="H53" i="19" s="1"/>
  <c r="I53" i="19" s="1"/>
  <c r="J53" i="19" s="1"/>
  <c r="AT53" i="19"/>
  <c r="AS53" i="19"/>
  <c r="AP53" i="19"/>
  <c r="AG53" i="19"/>
  <c r="AA53" i="19"/>
  <c r="K53" i="19"/>
  <c r="L53" i="19" s="1"/>
  <c r="E53" i="19"/>
  <c r="AT52" i="19"/>
  <c r="AS52" i="19"/>
  <c r="AP52" i="19"/>
  <c r="AG52" i="19"/>
  <c r="AA52" i="19"/>
  <c r="K52" i="19"/>
  <c r="H52" i="19"/>
  <c r="I52" i="19" s="1"/>
  <c r="J52" i="19" s="1"/>
  <c r="E52" i="19"/>
  <c r="H51" i="19" s="1"/>
  <c r="I51" i="19" s="1"/>
  <c r="J51" i="19" s="1"/>
  <c r="AT51" i="19"/>
  <c r="AS51" i="19"/>
  <c r="AP51" i="19"/>
  <c r="AG51" i="19"/>
  <c r="AA51" i="19"/>
  <c r="E51" i="19"/>
  <c r="H50" i="19" s="1"/>
  <c r="I50" i="19" s="1"/>
  <c r="J50" i="19" s="1"/>
  <c r="AT50" i="19"/>
  <c r="AS50" i="19"/>
  <c r="AP50" i="19"/>
  <c r="AG50" i="19"/>
  <c r="AA50" i="19"/>
  <c r="T50" i="19"/>
  <c r="K50" i="19"/>
  <c r="L50" i="19" s="1"/>
  <c r="E50" i="19"/>
  <c r="AT49" i="19"/>
  <c r="AS49" i="19"/>
  <c r="AP49" i="19"/>
  <c r="AG49" i="19"/>
  <c r="AA49" i="19"/>
  <c r="J49" i="19"/>
  <c r="H49" i="19"/>
  <c r="I49" i="19" s="1"/>
  <c r="E49" i="19"/>
  <c r="AT48" i="19"/>
  <c r="AR48" i="19"/>
  <c r="AP48" i="19"/>
  <c r="AG48" i="19"/>
  <c r="AA48" i="19"/>
  <c r="K48" i="19"/>
  <c r="L48" i="19" s="1"/>
  <c r="H48" i="19"/>
  <c r="I48" i="19" s="1"/>
  <c r="J48" i="19" s="1"/>
  <c r="E48" i="19"/>
  <c r="H47" i="19" s="1"/>
  <c r="I47" i="19" s="1"/>
  <c r="J47" i="19" s="1"/>
  <c r="AT47" i="19"/>
  <c r="AS47" i="19"/>
  <c r="AP47" i="19"/>
  <c r="AG47" i="19"/>
  <c r="AA47" i="19"/>
  <c r="E47" i="19"/>
  <c r="H46" i="19" s="1"/>
  <c r="I46" i="19" s="1"/>
  <c r="J46" i="19" s="1"/>
  <c r="AT46" i="19"/>
  <c r="AS46" i="19"/>
  <c r="AP46" i="19"/>
  <c r="AG46" i="19"/>
  <c r="AA46" i="19"/>
  <c r="T46" i="19"/>
  <c r="E46" i="19"/>
  <c r="H45" i="19" s="1"/>
  <c r="I45" i="19" s="1"/>
  <c r="J45" i="19" s="1"/>
  <c r="AT45" i="19"/>
  <c r="AR45" i="19"/>
  <c r="AP45" i="19"/>
  <c r="AG45" i="19"/>
  <c r="AA45" i="19"/>
  <c r="L45" i="19"/>
  <c r="K45" i="19"/>
  <c r="E45" i="19"/>
  <c r="H44" i="19" s="1"/>
  <c r="I44" i="19" s="1"/>
  <c r="J44" i="19" s="1"/>
  <c r="AT44" i="19"/>
  <c r="AS44" i="19"/>
  <c r="AP44" i="19"/>
  <c r="AG44" i="19"/>
  <c r="AA44" i="19"/>
  <c r="E44" i="19"/>
  <c r="H43" i="19" s="1"/>
  <c r="I43" i="19" s="1"/>
  <c r="B44" i="19"/>
  <c r="AS48" i="19" s="1"/>
  <c r="AT43" i="19"/>
  <c r="AS43" i="19"/>
  <c r="AP43" i="19"/>
  <c r="AG43" i="19"/>
  <c r="AA43" i="19"/>
  <c r="J43" i="19"/>
  <c r="E43" i="19"/>
  <c r="H42" i="19" s="1"/>
  <c r="B43" i="19"/>
  <c r="AT42" i="19"/>
  <c r="AS42" i="19"/>
  <c r="AP42" i="19"/>
  <c r="AG42" i="19"/>
  <c r="AA42" i="19"/>
  <c r="I42" i="19"/>
  <c r="J42" i="19" s="1"/>
  <c r="B42" i="19"/>
  <c r="K51" i="19" s="1"/>
  <c r="L51" i="19" s="1"/>
  <c r="R51" i="19" s="1"/>
  <c r="E38" i="19"/>
  <c r="H37" i="19" s="1"/>
  <c r="I37" i="19" s="1"/>
  <c r="J37" i="19" s="1"/>
  <c r="AT37" i="19"/>
  <c r="AP37" i="19"/>
  <c r="AA37" i="19"/>
  <c r="T37" i="19"/>
  <c r="E37" i="19"/>
  <c r="AT36" i="19"/>
  <c r="AS36" i="19"/>
  <c r="AR36" i="19"/>
  <c r="AP36" i="19"/>
  <c r="AA36" i="19"/>
  <c r="K36" i="19"/>
  <c r="L36" i="19" s="1"/>
  <c r="H36" i="19"/>
  <c r="I36" i="19" s="1"/>
  <c r="J36" i="19" s="1"/>
  <c r="E36" i="19"/>
  <c r="H35" i="19" s="1"/>
  <c r="I35" i="19" s="1"/>
  <c r="J35" i="19" s="1"/>
  <c r="AT35" i="19"/>
  <c r="AS35" i="19"/>
  <c r="AP35" i="19"/>
  <c r="AA35" i="19"/>
  <c r="K35" i="19"/>
  <c r="L35" i="19" s="1"/>
  <c r="E35" i="19"/>
  <c r="H34" i="19" s="1"/>
  <c r="I34" i="19" s="1"/>
  <c r="J34" i="19" s="1"/>
  <c r="AT34" i="19"/>
  <c r="AS34" i="19"/>
  <c r="AP34" i="19"/>
  <c r="AA34" i="19"/>
  <c r="E34" i="19"/>
  <c r="AT33" i="19"/>
  <c r="AS33" i="19"/>
  <c r="AR33" i="19"/>
  <c r="AP33" i="19"/>
  <c r="AA33" i="19"/>
  <c r="H33" i="19"/>
  <c r="I33" i="19" s="1"/>
  <c r="J33" i="19" s="1"/>
  <c r="E33" i="19"/>
  <c r="AT32" i="19"/>
  <c r="AS32" i="19"/>
  <c r="AR32" i="19"/>
  <c r="AP32" i="19"/>
  <c r="AA32" i="19"/>
  <c r="T32" i="19"/>
  <c r="K32" i="19"/>
  <c r="L32" i="19" s="1"/>
  <c r="H32" i="19"/>
  <c r="I32" i="19" s="1"/>
  <c r="J32" i="19" s="1"/>
  <c r="E32" i="19"/>
  <c r="H31" i="19" s="1"/>
  <c r="I31" i="19" s="1"/>
  <c r="J31" i="19" s="1"/>
  <c r="AT31" i="19"/>
  <c r="AS31" i="19"/>
  <c r="AP31" i="19"/>
  <c r="AA31" i="19"/>
  <c r="K31" i="19"/>
  <c r="L31" i="19" s="1"/>
  <c r="E31" i="19"/>
  <c r="H30" i="19" s="1"/>
  <c r="I30" i="19" s="1"/>
  <c r="J30" i="19" s="1"/>
  <c r="AT30" i="19"/>
  <c r="AS30" i="19"/>
  <c r="AP30" i="19"/>
  <c r="AA30" i="19"/>
  <c r="R30" i="19"/>
  <c r="K30" i="19"/>
  <c r="L30" i="19" s="1"/>
  <c r="E30" i="19"/>
  <c r="AT29" i="19"/>
  <c r="AS29" i="19"/>
  <c r="AP29" i="19"/>
  <c r="AA29" i="19"/>
  <c r="H29" i="19"/>
  <c r="I29" i="19" s="1"/>
  <c r="J29" i="19" s="1"/>
  <c r="E29" i="19"/>
  <c r="AT28" i="19"/>
  <c r="AS28" i="19"/>
  <c r="AP28" i="19"/>
  <c r="AA28" i="19"/>
  <c r="T28" i="19"/>
  <c r="I28" i="19"/>
  <c r="J28" i="19" s="1"/>
  <c r="H28" i="19"/>
  <c r="E28" i="19"/>
  <c r="B28" i="19"/>
  <c r="AS37" i="19" s="1"/>
  <c r="AT27" i="19"/>
  <c r="AS27" i="19"/>
  <c r="AR27" i="19"/>
  <c r="AP27" i="19"/>
  <c r="AA27" i="19"/>
  <c r="T27" i="19"/>
  <c r="H27" i="19"/>
  <c r="I27" i="19" s="1"/>
  <c r="J27" i="19" s="1"/>
  <c r="E27" i="19"/>
  <c r="H26" i="19" s="1"/>
  <c r="I26" i="19" s="1"/>
  <c r="J26" i="19" s="1"/>
  <c r="B27" i="19"/>
  <c r="T33" i="19" s="1"/>
  <c r="AT26" i="19"/>
  <c r="AS26" i="19"/>
  <c r="AP26" i="19"/>
  <c r="AA26" i="19"/>
  <c r="T26" i="19"/>
  <c r="B26" i="19"/>
  <c r="AR28" i="19" s="1"/>
  <c r="E148" i="18"/>
  <c r="H147" i="18" s="1"/>
  <c r="I147" i="18" s="1"/>
  <c r="J147" i="18" s="1"/>
  <c r="AW147" i="18"/>
  <c r="AS147" i="18"/>
  <c r="AG147" i="18"/>
  <c r="E147" i="18"/>
  <c r="H146" i="18" s="1"/>
  <c r="I146" i="18" s="1"/>
  <c r="J146" i="18" s="1"/>
  <c r="AW146" i="18"/>
  <c r="AV146" i="18"/>
  <c r="AS146" i="18"/>
  <c r="AG146" i="18"/>
  <c r="T146" i="18"/>
  <c r="E146" i="18"/>
  <c r="AW145" i="18"/>
  <c r="AV145" i="18"/>
  <c r="AS145" i="18"/>
  <c r="AG145" i="18"/>
  <c r="H145" i="18"/>
  <c r="I145" i="18" s="1"/>
  <c r="J145" i="18" s="1"/>
  <c r="E145" i="18"/>
  <c r="AW144" i="18"/>
  <c r="AV144" i="18"/>
  <c r="AU144" i="18"/>
  <c r="AS144" i="18"/>
  <c r="AG144" i="18"/>
  <c r="H144" i="18"/>
  <c r="I144" i="18" s="1"/>
  <c r="J144" i="18" s="1"/>
  <c r="E144" i="18"/>
  <c r="H143" i="18" s="1"/>
  <c r="I143" i="18" s="1"/>
  <c r="J143" i="18" s="1"/>
  <c r="AW143" i="18"/>
  <c r="AV143" i="18"/>
  <c r="AS143" i="18"/>
  <c r="AG143" i="18"/>
  <c r="E143" i="18"/>
  <c r="H142" i="18" s="1"/>
  <c r="I142" i="18" s="1"/>
  <c r="J142" i="18" s="1"/>
  <c r="AW142" i="18"/>
  <c r="AV142" i="18"/>
  <c r="AS142" i="18"/>
  <c r="AG142" i="18"/>
  <c r="E142" i="18"/>
  <c r="AW141" i="18"/>
  <c r="AV141" i="18"/>
  <c r="AS141" i="18"/>
  <c r="AG141" i="18"/>
  <c r="H141" i="18"/>
  <c r="I141" i="18" s="1"/>
  <c r="J141" i="18" s="1"/>
  <c r="E141" i="18"/>
  <c r="H140" i="18" s="1"/>
  <c r="I140" i="18" s="1"/>
  <c r="J140" i="18" s="1"/>
  <c r="AW140" i="18"/>
  <c r="AV140" i="18"/>
  <c r="AS140" i="18"/>
  <c r="AG140" i="18"/>
  <c r="E140" i="18"/>
  <c r="AW139" i="18"/>
  <c r="AV139" i="18"/>
  <c r="AS139" i="18"/>
  <c r="AG139" i="18"/>
  <c r="I139" i="18"/>
  <c r="J139" i="18" s="1"/>
  <c r="H139" i="18"/>
  <c r="E139" i="18"/>
  <c r="H138" i="18" s="1"/>
  <c r="I138" i="18" s="1"/>
  <c r="J138" i="18" s="1"/>
  <c r="AW138" i="18"/>
  <c r="AV138" i="18"/>
  <c r="AS138" i="18"/>
  <c r="AG138" i="18"/>
  <c r="E138" i="18"/>
  <c r="H137" i="18" s="1"/>
  <c r="B138" i="18"/>
  <c r="AV147" i="18" s="1"/>
  <c r="AW137" i="18"/>
  <c r="AV137" i="18"/>
  <c r="AS137" i="18"/>
  <c r="AG137" i="18"/>
  <c r="I137" i="18"/>
  <c r="J137" i="18" s="1"/>
  <c r="E137" i="18"/>
  <c r="H136" i="18" s="1"/>
  <c r="I136" i="18" s="1"/>
  <c r="B137" i="18"/>
  <c r="T137" i="18" s="1"/>
  <c r="AW136" i="18"/>
  <c r="AV136" i="18"/>
  <c r="AS136" i="18"/>
  <c r="AG136" i="18"/>
  <c r="J136" i="18"/>
  <c r="B136" i="18"/>
  <c r="K144" i="18" s="1"/>
  <c r="L144" i="18" s="1"/>
  <c r="E133" i="18"/>
  <c r="AZ132" i="18"/>
  <c r="AW132" i="18"/>
  <c r="AU132" i="18"/>
  <c r="AS132" i="18"/>
  <c r="AG132" i="18"/>
  <c r="H132" i="18"/>
  <c r="I132" i="18" s="1"/>
  <c r="J132" i="18" s="1"/>
  <c r="E132" i="18"/>
  <c r="H131" i="18" s="1"/>
  <c r="I131" i="18" s="1"/>
  <c r="J131" i="18" s="1"/>
  <c r="AZ131" i="18"/>
  <c r="AW131" i="18"/>
  <c r="AS131" i="18"/>
  <c r="AG131" i="18"/>
  <c r="K131" i="18"/>
  <c r="L131" i="18" s="1"/>
  <c r="R131" i="18" s="1"/>
  <c r="E131" i="18"/>
  <c r="H130" i="18" s="1"/>
  <c r="I130" i="18" s="1"/>
  <c r="J130" i="18" s="1"/>
  <c r="AZ130" i="18"/>
  <c r="AW130" i="18"/>
  <c r="AS130" i="18"/>
  <c r="AG130" i="18"/>
  <c r="K130" i="18"/>
  <c r="L130" i="18" s="1"/>
  <c r="R130" i="18" s="1"/>
  <c r="E130" i="18"/>
  <c r="H129" i="18" s="1"/>
  <c r="I129" i="18" s="1"/>
  <c r="AZ129" i="18"/>
  <c r="AW129" i="18"/>
  <c r="AU129" i="18"/>
  <c r="AS129" i="18"/>
  <c r="AG129" i="18"/>
  <c r="J129" i="18"/>
  <c r="E129" i="18"/>
  <c r="H128" i="18" s="1"/>
  <c r="AZ128" i="18"/>
  <c r="AW128" i="18"/>
  <c r="AU128" i="18"/>
  <c r="AS128" i="18"/>
  <c r="AG128" i="18"/>
  <c r="I128" i="18"/>
  <c r="J128" i="18" s="1"/>
  <c r="E128" i="18"/>
  <c r="H127" i="18" s="1"/>
  <c r="I127" i="18" s="1"/>
  <c r="J127" i="18" s="1"/>
  <c r="AZ127" i="18"/>
  <c r="AW127" i="18"/>
  <c r="AU127" i="18"/>
  <c r="AS127" i="18"/>
  <c r="AG127" i="18"/>
  <c r="T127" i="18"/>
  <c r="E127" i="18"/>
  <c r="AZ126" i="18"/>
  <c r="AW126" i="18"/>
  <c r="AV126" i="18"/>
  <c r="AS126" i="18"/>
  <c r="AG126" i="18"/>
  <c r="H126" i="18"/>
  <c r="I126" i="18" s="1"/>
  <c r="J126" i="18" s="1"/>
  <c r="E126" i="18"/>
  <c r="H125" i="18" s="1"/>
  <c r="I125" i="18" s="1"/>
  <c r="J125" i="18" s="1"/>
  <c r="AZ125" i="18"/>
  <c r="AW125" i="18"/>
  <c r="AV125" i="18"/>
  <c r="AS125" i="18"/>
  <c r="AG125" i="18"/>
  <c r="T125" i="18"/>
  <c r="L125" i="18"/>
  <c r="K125" i="18"/>
  <c r="E125" i="18"/>
  <c r="AZ124" i="18"/>
  <c r="AW124" i="18"/>
  <c r="AS124" i="18"/>
  <c r="AG124" i="18"/>
  <c r="T124" i="18"/>
  <c r="I124" i="18"/>
  <c r="J124" i="18" s="1"/>
  <c r="H124" i="18"/>
  <c r="E124" i="18"/>
  <c r="AZ123" i="18"/>
  <c r="AW123" i="18"/>
  <c r="AV123" i="18"/>
  <c r="AU123" i="18"/>
  <c r="AS123" i="18"/>
  <c r="AG123" i="18"/>
  <c r="K123" i="18"/>
  <c r="L123" i="18" s="1"/>
  <c r="H123" i="18"/>
  <c r="I123" i="18" s="1"/>
  <c r="J123" i="18" s="1"/>
  <c r="E123" i="18"/>
  <c r="H122" i="18" s="1"/>
  <c r="I122" i="18" s="1"/>
  <c r="J122" i="18" s="1"/>
  <c r="B123" i="18"/>
  <c r="AV131" i="18" s="1"/>
  <c r="AZ122" i="18"/>
  <c r="AW122" i="18"/>
  <c r="AU122" i="18"/>
  <c r="AS122" i="18"/>
  <c r="AG122" i="18"/>
  <c r="T122" i="18"/>
  <c r="K122" i="18"/>
  <c r="E122" i="18"/>
  <c r="B122" i="18"/>
  <c r="AZ121" i="18"/>
  <c r="AW121" i="18"/>
  <c r="AS121" i="18"/>
  <c r="AG121" i="18"/>
  <c r="O121" i="18"/>
  <c r="K121" i="18"/>
  <c r="L121" i="18" s="1"/>
  <c r="R121" i="18" s="1"/>
  <c r="J121" i="18"/>
  <c r="I121" i="18"/>
  <c r="H121" i="18"/>
  <c r="B121" i="18"/>
  <c r="K128" i="18" s="1"/>
  <c r="L128" i="18" s="1"/>
  <c r="R128" i="18" s="1"/>
  <c r="E117" i="18"/>
  <c r="H116" i="18" s="1"/>
  <c r="I116" i="18" s="1"/>
  <c r="J116" i="18" s="1"/>
  <c r="AW116" i="18"/>
  <c r="AS116" i="18"/>
  <c r="AG116" i="18"/>
  <c r="E116" i="18"/>
  <c r="AW115" i="18"/>
  <c r="AU115" i="18"/>
  <c r="AS115" i="18"/>
  <c r="AG115" i="18"/>
  <c r="H115" i="18"/>
  <c r="I115" i="18" s="1"/>
  <c r="J115" i="18" s="1"/>
  <c r="E115" i="18"/>
  <c r="AW114" i="18"/>
  <c r="AS114" i="18"/>
  <c r="AG114" i="18"/>
  <c r="T114" i="18"/>
  <c r="H114" i="18"/>
  <c r="I114" i="18" s="1"/>
  <c r="J114" i="18" s="1"/>
  <c r="E114" i="18"/>
  <c r="AW113" i="18"/>
  <c r="AU113" i="18"/>
  <c r="AS113" i="18"/>
  <c r="AG113" i="18"/>
  <c r="I113" i="18"/>
  <c r="J113" i="18" s="1"/>
  <c r="H113" i="18"/>
  <c r="E113" i="18"/>
  <c r="H112" i="18" s="1"/>
  <c r="I112" i="18" s="1"/>
  <c r="J112" i="18" s="1"/>
  <c r="AW112" i="18"/>
  <c r="AS112" i="18"/>
  <c r="AG112" i="18"/>
  <c r="K112" i="18"/>
  <c r="L112" i="18" s="1"/>
  <c r="R112" i="18" s="1"/>
  <c r="E112" i="18"/>
  <c r="AW111" i="18"/>
  <c r="AS111" i="18"/>
  <c r="AG111" i="18"/>
  <c r="H111" i="18"/>
  <c r="I111" i="18" s="1"/>
  <c r="J111" i="18" s="1"/>
  <c r="E111" i="18"/>
  <c r="AW110" i="18"/>
  <c r="AS110" i="18"/>
  <c r="AG110" i="18"/>
  <c r="T110" i="18"/>
  <c r="I110" i="18"/>
  <c r="J110" i="18" s="1"/>
  <c r="H110" i="18"/>
  <c r="E110" i="18"/>
  <c r="AW109" i="18"/>
  <c r="AU109" i="18"/>
  <c r="AS109" i="18"/>
  <c r="AG109" i="18"/>
  <c r="H109" i="18"/>
  <c r="I109" i="18" s="1"/>
  <c r="J109" i="18" s="1"/>
  <c r="E109" i="18"/>
  <c r="H108" i="18" s="1"/>
  <c r="I108" i="18" s="1"/>
  <c r="J108" i="18" s="1"/>
  <c r="AW108" i="18"/>
  <c r="AS108" i="18"/>
  <c r="AG108" i="18"/>
  <c r="T108" i="18"/>
  <c r="K108" i="18"/>
  <c r="L108" i="18" s="1"/>
  <c r="E108" i="18"/>
  <c r="AW107" i="18"/>
  <c r="AS107" i="18"/>
  <c r="AG107" i="18"/>
  <c r="T107" i="18"/>
  <c r="I107" i="18"/>
  <c r="J107" i="18" s="1"/>
  <c r="H107" i="18"/>
  <c r="E107" i="18"/>
  <c r="B107" i="18"/>
  <c r="AV111" i="18" s="1"/>
  <c r="AW106" i="18"/>
  <c r="AU106" i="18"/>
  <c r="AS106" i="18"/>
  <c r="AG106" i="18"/>
  <c r="K106" i="18"/>
  <c r="L106" i="18" s="1"/>
  <c r="J106" i="18"/>
  <c r="I106" i="18"/>
  <c r="H106" i="18"/>
  <c r="E106" i="18"/>
  <c r="H105" i="18" s="1"/>
  <c r="I105" i="18" s="1"/>
  <c r="J105" i="18" s="1"/>
  <c r="B106" i="18"/>
  <c r="T115" i="18" s="1"/>
  <c r="AW105" i="18"/>
  <c r="AS105" i="18"/>
  <c r="AG105" i="18"/>
  <c r="L105" i="18"/>
  <c r="O105" i="18" s="1"/>
  <c r="K105" i="18"/>
  <c r="B105" i="18"/>
  <c r="AU114" i="18" s="1"/>
  <c r="E101" i="18"/>
  <c r="AM100" i="18"/>
  <c r="H100" i="18"/>
  <c r="I100" i="18" s="1"/>
  <c r="J100" i="18" s="1"/>
  <c r="E100" i="18"/>
  <c r="H99" i="18" s="1"/>
  <c r="I99" i="18" s="1"/>
  <c r="J99" i="18" s="1"/>
  <c r="AM99" i="18"/>
  <c r="AL99" i="18"/>
  <c r="AK99" i="18"/>
  <c r="T99" i="18"/>
  <c r="E99" i="18"/>
  <c r="AM98" i="18"/>
  <c r="AK98" i="18"/>
  <c r="T98" i="18"/>
  <c r="H98" i="18"/>
  <c r="I98" i="18" s="1"/>
  <c r="J98" i="18" s="1"/>
  <c r="E98" i="18"/>
  <c r="H97" i="18" s="1"/>
  <c r="I97" i="18" s="1"/>
  <c r="AM97" i="18"/>
  <c r="K97" i="18"/>
  <c r="L97" i="18" s="1"/>
  <c r="J97" i="18"/>
  <c r="E97" i="18"/>
  <c r="H96" i="18" s="1"/>
  <c r="I96" i="18" s="1"/>
  <c r="J96" i="18" s="1"/>
  <c r="AM96" i="18"/>
  <c r="AL96" i="18"/>
  <c r="E96" i="18"/>
  <c r="AM95" i="18"/>
  <c r="T95" i="18"/>
  <c r="K95" i="18"/>
  <c r="L95" i="18" s="1"/>
  <c r="H95" i="18"/>
  <c r="I95" i="18" s="1"/>
  <c r="J95" i="18" s="1"/>
  <c r="E95" i="18"/>
  <c r="AM94" i="18"/>
  <c r="H94" i="18"/>
  <c r="I94" i="18" s="1"/>
  <c r="J94" i="18" s="1"/>
  <c r="E94" i="18"/>
  <c r="H93" i="18" s="1"/>
  <c r="I93" i="18" s="1"/>
  <c r="J93" i="18" s="1"/>
  <c r="AM93" i="18"/>
  <c r="AL93" i="18"/>
  <c r="T93" i="18"/>
  <c r="E93" i="18"/>
  <c r="H92" i="18" s="1"/>
  <c r="AM92" i="18"/>
  <c r="AL92" i="18"/>
  <c r="AK92" i="18"/>
  <c r="T92" i="18"/>
  <c r="I92" i="18"/>
  <c r="J92" i="18" s="1"/>
  <c r="E92" i="18"/>
  <c r="AM91" i="18"/>
  <c r="T91" i="18"/>
  <c r="K91" i="18"/>
  <c r="L91" i="18" s="1"/>
  <c r="H91" i="18"/>
  <c r="I91" i="18" s="1"/>
  <c r="J91" i="18" s="1"/>
  <c r="E91" i="18"/>
  <c r="H90" i="18" s="1"/>
  <c r="I90" i="18" s="1"/>
  <c r="J90" i="18" s="1"/>
  <c r="B91" i="18"/>
  <c r="AL91" i="18" s="1"/>
  <c r="AM90" i="18"/>
  <c r="T90" i="18"/>
  <c r="K90" i="18"/>
  <c r="L90" i="18" s="1"/>
  <c r="E90" i="18"/>
  <c r="H89" i="18" s="1"/>
  <c r="I89" i="18" s="1"/>
  <c r="J89" i="18" s="1"/>
  <c r="B90" i="18"/>
  <c r="T100" i="18" s="1"/>
  <c r="AM89" i="18"/>
  <c r="AL89" i="18"/>
  <c r="T89" i="18"/>
  <c r="B89" i="18"/>
  <c r="K96" i="18" s="1"/>
  <c r="L96" i="18" s="1"/>
  <c r="E85" i="18"/>
  <c r="AT84" i="18"/>
  <c r="AR84" i="18"/>
  <c r="AP84" i="18"/>
  <c r="AA84" i="18"/>
  <c r="I84" i="18"/>
  <c r="J84" i="18" s="1"/>
  <c r="H84" i="18"/>
  <c r="E84" i="18"/>
  <c r="AT83" i="18"/>
  <c r="AR83" i="18"/>
  <c r="AP83" i="18"/>
  <c r="AA83" i="18"/>
  <c r="H83" i="18"/>
  <c r="I83" i="18" s="1"/>
  <c r="J83" i="18" s="1"/>
  <c r="E83" i="18"/>
  <c r="H82" i="18" s="1"/>
  <c r="I82" i="18" s="1"/>
  <c r="J82" i="18" s="1"/>
  <c r="AT82" i="18"/>
  <c r="AP82" i="18"/>
  <c r="AA82" i="18"/>
  <c r="E82" i="18"/>
  <c r="H81" i="18" s="1"/>
  <c r="I81" i="18" s="1"/>
  <c r="J81" i="18" s="1"/>
  <c r="AT81" i="18"/>
  <c r="AP81" i="18"/>
  <c r="AA81" i="18"/>
  <c r="E81" i="18"/>
  <c r="AT80" i="18"/>
  <c r="AS80" i="18"/>
  <c r="AP80" i="18"/>
  <c r="AA80" i="18"/>
  <c r="H80" i="18"/>
  <c r="I80" i="18" s="1"/>
  <c r="J80" i="18" s="1"/>
  <c r="E80" i="18"/>
  <c r="AT79" i="18"/>
  <c r="AP79" i="18"/>
  <c r="AA79" i="18"/>
  <c r="T79" i="18"/>
  <c r="I79" i="18"/>
  <c r="J79" i="18" s="1"/>
  <c r="H79" i="18"/>
  <c r="E79" i="18"/>
  <c r="H78" i="18" s="1"/>
  <c r="I78" i="18" s="1"/>
  <c r="J78" i="18" s="1"/>
  <c r="AT78" i="18"/>
  <c r="AP78" i="18"/>
  <c r="AA78" i="18"/>
  <c r="E78" i="18"/>
  <c r="H77" i="18" s="1"/>
  <c r="I77" i="18" s="1"/>
  <c r="J77" i="18" s="1"/>
  <c r="AT77" i="18"/>
  <c r="AP77" i="18"/>
  <c r="AA77" i="18"/>
  <c r="E77" i="18"/>
  <c r="AT76" i="18"/>
  <c r="AP76" i="18"/>
  <c r="AA76" i="18"/>
  <c r="T76" i="18"/>
  <c r="I76" i="18"/>
  <c r="J76" i="18" s="1"/>
  <c r="H76" i="18"/>
  <c r="E76" i="18"/>
  <c r="AT75" i="18"/>
  <c r="AP75" i="18"/>
  <c r="AA75" i="18"/>
  <c r="J75" i="18"/>
  <c r="I75" i="18"/>
  <c r="H75" i="18"/>
  <c r="E75" i="18"/>
  <c r="B75" i="18"/>
  <c r="AT74" i="18"/>
  <c r="AP74" i="18"/>
  <c r="AA74" i="18"/>
  <c r="T74" i="18"/>
  <c r="K74" i="18"/>
  <c r="L74" i="18" s="1"/>
  <c r="H74" i="18"/>
  <c r="I74" i="18" s="1"/>
  <c r="J74" i="18" s="1"/>
  <c r="E74" i="18"/>
  <c r="H73" i="18" s="1"/>
  <c r="I73" i="18" s="1"/>
  <c r="J73" i="18" s="1"/>
  <c r="B74" i="18"/>
  <c r="T84" i="18" s="1"/>
  <c r="AT73" i="18"/>
  <c r="AR73" i="18"/>
  <c r="AP73" i="18"/>
  <c r="AA73" i="18"/>
  <c r="T73" i="18"/>
  <c r="B73" i="18"/>
  <c r="E70" i="18"/>
  <c r="AT69" i="18"/>
  <c r="AP69" i="18"/>
  <c r="AA69" i="18"/>
  <c r="I69" i="18"/>
  <c r="J69" i="18" s="1"/>
  <c r="H69" i="18"/>
  <c r="E69" i="18"/>
  <c r="AT68" i="18"/>
  <c r="AP68" i="18"/>
  <c r="AA68" i="18"/>
  <c r="K68" i="18"/>
  <c r="L68" i="18" s="1"/>
  <c r="R68" i="18" s="1"/>
  <c r="H68" i="18"/>
  <c r="I68" i="18" s="1"/>
  <c r="J68" i="18" s="1"/>
  <c r="E68" i="18"/>
  <c r="AT67" i="18"/>
  <c r="AP67" i="18"/>
  <c r="AA67" i="18"/>
  <c r="T67" i="18"/>
  <c r="I67" i="18"/>
  <c r="J67" i="18" s="1"/>
  <c r="H67" i="18"/>
  <c r="E67" i="18"/>
  <c r="AT66" i="18"/>
  <c r="AR66" i="18"/>
  <c r="AP66" i="18"/>
  <c r="AA66" i="18"/>
  <c r="J66" i="18"/>
  <c r="I66" i="18"/>
  <c r="H66" i="18"/>
  <c r="E66" i="18"/>
  <c r="H65" i="18" s="1"/>
  <c r="I65" i="18" s="1"/>
  <c r="AT65" i="18"/>
  <c r="AR65" i="18"/>
  <c r="AP65" i="18"/>
  <c r="AA65" i="18"/>
  <c r="K65" i="18"/>
  <c r="L65" i="18" s="1"/>
  <c r="J65" i="18"/>
  <c r="E65" i="18"/>
  <c r="H64" i="18" s="1"/>
  <c r="I64" i="18" s="1"/>
  <c r="J64" i="18" s="1"/>
  <c r="AT64" i="18"/>
  <c r="AS64" i="18"/>
  <c r="AP64" i="18"/>
  <c r="AA64" i="18"/>
  <c r="T64" i="18"/>
  <c r="K64" i="18"/>
  <c r="L64" i="18" s="1"/>
  <c r="E64" i="18"/>
  <c r="AT63" i="18"/>
  <c r="AP63" i="18"/>
  <c r="AA63" i="18"/>
  <c r="T63" i="18"/>
  <c r="I63" i="18"/>
  <c r="J63" i="18" s="1"/>
  <c r="H63" i="18"/>
  <c r="E63" i="18"/>
  <c r="AT62" i="18"/>
  <c r="AR62" i="18"/>
  <c r="AP62" i="18"/>
  <c r="AA62" i="18"/>
  <c r="K62" i="18"/>
  <c r="L62" i="18" s="1"/>
  <c r="H62" i="18"/>
  <c r="I62" i="18" s="1"/>
  <c r="J62" i="18" s="1"/>
  <c r="E62" i="18"/>
  <c r="H61" i="18" s="1"/>
  <c r="I61" i="18" s="1"/>
  <c r="J61" i="18" s="1"/>
  <c r="AT61" i="18"/>
  <c r="AS61" i="18"/>
  <c r="AP61" i="18"/>
  <c r="AA61" i="18"/>
  <c r="L61" i="18"/>
  <c r="K61" i="18"/>
  <c r="E61" i="18"/>
  <c r="AT60" i="18"/>
  <c r="AP60" i="18"/>
  <c r="AA60" i="18"/>
  <c r="I60" i="18"/>
  <c r="J60" i="18" s="1"/>
  <c r="H60" i="18"/>
  <c r="E60" i="18"/>
  <c r="B60" i="18"/>
  <c r="AS69" i="18" s="1"/>
  <c r="AT59" i="18"/>
  <c r="AS59" i="18"/>
  <c r="AP59" i="18"/>
  <c r="AA59" i="18"/>
  <c r="H59" i="18"/>
  <c r="I59" i="18" s="1"/>
  <c r="J59" i="18" s="1"/>
  <c r="E59" i="18"/>
  <c r="B59" i="18"/>
  <c r="T59" i="18" s="1"/>
  <c r="AT58" i="18"/>
  <c r="AS58" i="18"/>
  <c r="AP58" i="18"/>
  <c r="AA58" i="18"/>
  <c r="T58" i="18"/>
  <c r="K58" i="18"/>
  <c r="L58" i="18" s="1"/>
  <c r="R58" i="18" s="1"/>
  <c r="J58" i="18"/>
  <c r="I58" i="18"/>
  <c r="H58" i="18"/>
  <c r="B58" i="18"/>
  <c r="AR69" i="18" s="1"/>
  <c r="E54" i="18"/>
  <c r="H53" i="18" s="1"/>
  <c r="I53" i="18" s="1"/>
  <c r="J53" i="18" s="1"/>
  <c r="AT53" i="18"/>
  <c r="AP53" i="18"/>
  <c r="AG53" i="18"/>
  <c r="AA53" i="18"/>
  <c r="E53" i="18"/>
  <c r="AT52" i="18"/>
  <c r="AS52" i="18"/>
  <c r="AP52" i="18"/>
  <c r="AG52" i="18"/>
  <c r="AA52" i="18"/>
  <c r="H52" i="18"/>
  <c r="I52" i="18" s="1"/>
  <c r="J52" i="18" s="1"/>
  <c r="E52" i="18"/>
  <c r="AT51" i="18"/>
  <c r="AR51" i="18"/>
  <c r="AP51" i="18"/>
  <c r="AG51" i="18"/>
  <c r="AA51" i="18"/>
  <c r="L51" i="18"/>
  <c r="K51" i="18"/>
  <c r="H51" i="18"/>
  <c r="I51" i="18" s="1"/>
  <c r="J51" i="18" s="1"/>
  <c r="E51" i="18"/>
  <c r="H50" i="18" s="1"/>
  <c r="I50" i="18" s="1"/>
  <c r="J50" i="18" s="1"/>
  <c r="AT50" i="18"/>
  <c r="AP50" i="18"/>
  <c r="AG50" i="18"/>
  <c r="AA50" i="18"/>
  <c r="E50" i="18"/>
  <c r="H49" i="18" s="1"/>
  <c r="I49" i="18" s="1"/>
  <c r="J49" i="18" s="1"/>
  <c r="AT49" i="18"/>
  <c r="AS49" i="18"/>
  <c r="AP49" i="18"/>
  <c r="AG49" i="18"/>
  <c r="AA49" i="18"/>
  <c r="E49" i="18"/>
  <c r="AT48" i="18"/>
  <c r="AP48" i="18"/>
  <c r="AG48" i="18"/>
  <c r="AA48" i="18"/>
  <c r="K48" i="18"/>
  <c r="L48" i="18" s="1"/>
  <c r="J48" i="18"/>
  <c r="I48" i="18"/>
  <c r="H48" i="18"/>
  <c r="E48" i="18"/>
  <c r="H47" i="18" s="1"/>
  <c r="I47" i="18" s="1"/>
  <c r="J47" i="18" s="1"/>
  <c r="AT47" i="18"/>
  <c r="AP47" i="18"/>
  <c r="AG47" i="18"/>
  <c r="AA47" i="18"/>
  <c r="E47" i="18"/>
  <c r="AT46" i="18"/>
  <c r="AR46" i="18"/>
  <c r="AP46" i="18"/>
  <c r="AG46" i="18"/>
  <c r="AA46" i="18"/>
  <c r="I46" i="18"/>
  <c r="J46" i="18" s="1"/>
  <c r="H46" i="18"/>
  <c r="E46" i="18"/>
  <c r="AT45" i="18"/>
  <c r="AP45" i="18"/>
  <c r="AG45" i="18"/>
  <c r="AA45" i="18"/>
  <c r="K45" i="18"/>
  <c r="L45" i="18" s="1"/>
  <c r="J45" i="18"/>
  <c r="I45" i="18"/>
  <c r="H45" i="18"/>
  <c r="E45" i="18"/>
  <c r="H44" i="18" s="1"/>
  <c r="I44" i="18" s="1"/>
  <c r="J44" i="18" s="1"/>
  <c r="AT44" i="18"/>
  <c r="AS44" i="18"/>
  <c r="AP44" i="18"/>
  <c r="AG44" i="18"/>
  <c r="AA44" i="18"/>
  <c r="E44" i="18"/>
  <c r="B44" i="18"/>
  <c r="AS48" i="18" s="1"/>
  <c r="AT43" i="18"/>
  <c r="AS43" i="18"/>
  <c r="AP43" i="18"/>
  <c r="AG43" i="18"/>
  <c r="AA43" i="18"/>
  <c r="T43" i="18"/>
  <c r="I43" i="18"/>
  <c r="J43" i="18" s="1"/>
  <c r="H43" i="18"/>
  <c r="E43" i="18"/>
  <c r="B43" i="18"/>
  <c r="T52" i="18" s="1"/>
  <c r="AT42" i="18"/>
  <c r="AR42" i="18"/>
  <c r="AP42" i="18"/>
  <c r="AG42" i="18"/>
  <c r="AA42" i="18"/>
  <c r="K42" i="18"/>
  <c r="L42" i="18" s="1"/>
  <c r="H42" i="18"/>
  <c r="I42" i="18" s="1"/>
  <c r="J42" i="18" s="1"/>
  <c r="B42" i="18"/>
  <c r="AR48" i="18" s="1"/>
  <c r="E38" i="18"/>
  <c r="AT37" i="18"/>
  <c r="AP37" i="18"/>
  <c r="AA37" i="18"/>
  <c r="H37" i="18"/>
  <c r="I37" i="18" s="1"/>
  <c r="J37" i="18" s="1"/>
  <c r="E37" i="18"/>
  <c r="AT36" i="18"/>
  <c r="AP36" i="18"/>
  <c r="AA36" i="18"/>
  <c r="J36" i="18"/>
  <c r="I36" i="18"/>
  <c r="H36" i="18"/>
  <c r="E36" i="18"/>
  <c r="H35" i="18" s="1"/>
  <c r="I35" i="18" s="1"/>
  <c r="J35" i="18" s="1"/>
  <c r="AT35" i="18"/>
  <c r="AP35" i="18"/>
  <c r="AA35" i="18"/>
  <c r="E35" i="18"/>
  <c r="H34" i="18" s="1"/>
  <c r="I34" i="18" s="1"/>
  <c r="J34" i="18" s="1"/>
  <c r="AT34" i="18"/>
  <c r="AP34" i="18"/>
  <c r="AA34" i="18"/>
  <c r="E34" i="18"/>
  <c r="AT33" i="18"/>
  <c r="AP33" i="18"/>
  <c r="AA33" i="18"/>
  <c r="I33" i="18"/>
  <c r="J33" i="18" s="1"/>
  <c r="H33" i="18"/>
  <c r="E33" i="18"/>
  <c r="AT32" i="18"/>
  <c r="AP32" i="18"/>
  <c r="AA32" i="18"/>
  <c r="I32" i="18"/>
  <c r="J32" i="18" s="1"/>
  <c r="H32" i="18"/>
  <c r="E32" i="18"/>
  <c r="H31" i="18" s="1"/>
  <c r="I31" i="18" s="1"/>
  <c r="AT31" i="18"/>
  <c r="AP31" i="18"/>
  <c r="AA31" i="18"/>
  <c r="J31" i="18"/>
  <c r="E31" i="18"/>
  <c r="H30" i="18" s="1"/>
  <c r="I30" i="18" s="1"/>
  <c r="J30" i="18" s="1"/>
  <c r="AT30" i="18"/>
  <c r="AP30" i="18"/>
  <c r="AA30" i="18"/>
  <c r="E30" i="18"/>
  <c r="AT29" i="18"/>
  <c r="AP29" i="18"/>
  <c r="AA29" i="18"/>
  <c r="J29" i="18"/>
  <c r="I29" i="18"/>
  <c r="H29" i="18"/>
  <c r="E29" i="18"/>
  <c r="H28" i="18" s="1"/>
  <c r="I28" i="18" s="1"/>
  <c r="J28" i="18" s="1"/>
  <c r="AT28" i="18"/>
  <c r="AP28" i="18"/>
  <c r="AA28" i="18"/>
  <c r="E28" i="18"/>
  <c r="B28" i="18"/>
  <c r="AT27" i="18"/>
  <c r="AS27" i="18"/>
  <c r="AP27" i="18"/>
  <c r="AA27" i="18"/>
  <c r="H27" i="18"/>
  <c r="I27" i="18" s="1"/>
  <c r="J27" i="18" s="1"/>
  <c r="E27" i="18"/>
  <c r="B27" i="18"/>
  <c r="AT26" i="18"/>
  <c r="AS26" i="18"/>
  <c r="AP26" i="18"/>
  <c r="AA26" i="18"/>
  <c r="H26" i="18"/>
  <c r="I26" i="18" s="1"/>
  <c r="J26" i="18" s="1"/>
  <c r="B26" i="18"/>
  <c r="E148" i="17"/>
  <c r="H147" i="17" s="1"/>
  <c r="I147" i="17" s="1"/>
  <c r="J147" i="17" s="1"/>
  <c r="AW147" i="17"/>
  <c r="AS147" i="17"/>
  <c r="AG147" i="17"/>
  <c r="K147" i="17"/>
  <c r="L147" i="17" s="1"/>
  <c r="E147" i="17"/>
  <c r="AW146" i="17"/>
  <c r="AU146" i="17"/>
  <c r="AS146" i="17"/>
  <c r="AG146" i="17"/>
  <c r="T146" i="17"/>
  <c r="J146" i="17"/>
  <c r="H146" i="17"/>
  <c r="I146" i="17" s="1"/>
  <c r="E146" i="17"/>
  <c r="AW145" i="17"/>
  <c r="AV145" i="17"/>
  <c r="AU145" i="17"/>
  <c r="AS145" i="17"/>
  <c r="AG145" i="17"/>
  <c r="H145" i="17"/>
  <c r="I145" i="17" s="1"/>
  <c r="J145" i="17" s="1"/>
  <c r="E145" i="17"/>
  <c r="H144" i="17" s="1"/>
  <c r="I144" i="17" s="1"/>
  <c r="J144" i="17" s="1"/>
  <c r="AW144" i="17"/>
  <c r="AS144" i="17"/>
  <c r="AG144" i="17"/>
  <c r="T144" i="17"/>
  <c r="R144" i="17"/>
  <c r="L144" i="17"/>
  <c r="K144" i="17"/>
  <c r="E144" i="17"/>
  <c r="AW143" i="17"/>
  <c r="AS143" i="17"/>
  <c r="AG143" i="17"/>
  <c r="H143" i="17"/>
  <c r="I143" i="17" s="1"/>
  <c r="J143" i="17" s="1"/>
  <c r="E143" i="17"/>
  <c r="AW142" i="17"/>
  <c r="AV142" i="17"/>
  <c r="AS142" i="17"/>
  <c r="AG142" i="17"/>
  <c r="H142" i="17"/>
  <c r="I142" i="17" s="1"/>
  <c r="J142" i="17" s="1"/>
  <c r="E142" i="17"/>
  <c r="AW141" i="17"/>
  <c r="AV141" i="17"/>
  <c r="AU141" i="17"/>
  <c r="AS141" i="17"/>
  <c r="AG141" i="17"/>
  <c r="H141" i="17"/>
  <c r="I141" i="17" s="1"/>
  <c r="J141" i="17" s="1"/>
  <c r="E141" i="17"/>
  <c r="H140" i="17" s="1"/>
  <c r="I140" i="17" s="1"/>
  <c r="J140" i="17" s="1"/>
  <c r="AW140" i="17"/>
  <c r="AS140" i="17"/>
  <c r="AG140" i="17"/>
  <c r="T140" i="17"/>
  <c r="E140" i="17"/>
  <c r="AW139" i="17"/>
  <c r="AU139" i="17"/>
  <c r="AS139" i="17"/>
  <c r="AG139" i="17"/>
  <c r="I139" i="17"/>
  <c r="J139" i="17" s="1"/>
  <c r="H139" i="17"/>
  <c r="E139" i="17"/>
  <c r="H138" i="17" s="1"/>
  <c r="I138" i="17" s="1"/>
  <c r="J138" i="17" s="1"/>
  <c r="AW138" i="17"/>
  <c r="AS138" i="17"/>
  <c r="AG138" i="17"/>
  <c r="K138" i="17"/>
  <c r="L138" i="17" s="1"/>
  <c r="E138" i="17"/>
  <c r="B138" i="17"/>
  <c r="AV137" i="17" s="1"/>
  <c r="AW137" i="17"/>
  <c r="AU137" i="17"/>
  <c r="AS137" i="17"/>
  <c r="AG137" i="17"/>
  <c r="K137" i="17"/>
  <c r="L137" i="17" s="1"/>
  <c r="J137" i="17"/>
  <c r="I137" i="17"/>
  <c r="H137" i="17"/>
  <c r="E137" i="17"/>
  <c r="H136" i="17" s="1"/>
  <c r="I136" i="17" s="1"/>
  <c r="J136" i="17" s="1"/>
  <c r="B137" i="17"/>
  <c r="T142" i="17" s="1"/>
  <c r="AW136" i="17"/>
  <c r="AS136" i="17"/>
  <c r="AG136" i="17"/>
  <c r="K136" i="17"/>
  <c r="L136" i="17" s="1"/>
  <c r="B136" i="17"/>
  <c r="K140" i="17" s="1"/>
  <c r="L140" i="17" s="1"/>
  <c r="E133" i="17"/>
  <c r="AZ132" i="17"/>
  <c r="AW132" i="17"/>
  <c r="AV132" i="17"/>
  <c r="AU132" i="17"/>
  <c r="AS132" i="17"/>
  <c r="AG132" i="17"/>
  <c r="H132" i="17"/>
  <c r="I132" i="17" s="1"/>
  <c r="J132" i="17" s="1"/>
  <c r="E132" i="17"/>
  <c r="H131" i="17" s="1"/>
  <c r="I131" i="17" s="1"/>
  <c r="J131" i="17" s="1"/>
  <c r="AZ131" i="17"/>
  <c r="AW131" i="17"/>
  <c r="AS131" i="17"/>
  <c r="AG131" i="17"/>
  <c r="T131" i="17"/>
  <c r="K131" i="17"/>
  <c r="L131" i="17" s="1"/>
  <c r="E131" i="17"/>
  <c r="AZ130" i="17"/>
  <c r="AW130" i="17"/>
  <c r="AS130" i="17"/>
  <c r="AG130" i="17"/>
  <c r="K130" i="17"/>
  <c r="I130" i="17"/>
  <c r="J130" i="17" s="1"/>
  <c r="H130" i="17"/>
  <c r="E130" i="17"/>
  <c r="AZ129" i="17"/>
  <c r="AW129" i="17"/>
  <c r="AU129" i="17"/>
  <c r="AS129" i="17"/>
  <c r="AG129" i="17"/>
  <c r="K129" i="17"/>
  <c r="L129" i="17" s="1"/>
  <c r="J129" i="17"/>
  <c r="H129" i="17"/>
  <c r="I129" i="17" s="1"/>
  <c r="E129" i="17"/>
  <c r="H128" i="17" s="1"/>
  <c r="I128" i="17" s="1"/>
  <c r="J128" i="17" s="1"/>
  <c r="AZ128" i="17"/>
  <c r="AW128" i="17"/>
  <c r="AU128" i="17"/>
  <c r="AS128" i="17"/>
  <c r="AG128" i="17"/>
  <c r="E128" i="17"/>
  <c r="H127" i="17" s="1"/>
  <c r="I127" i="17" s="1"/>
  <c r="J127" i="17" s="1"/>
  <c r="AZ127" i="17"/>
  <c r="AW127" i="17"/>
  <c r="AU127" i="17"/>
  <c r="AS127" i="17"/>
  <c r="AG127" i="17"/>
  <c r="K127" i="17"/>
  <c r="L127" i="17" s="1"/>
  <c r="E127" i="17"/>
  <c r="H126" i="17" s="1"/>
  <c r="I126" i="17" s="1"/>
  <c r="J126" i="17" s="1"/>
  <c r="AZ126" i="17"/>
  <c r="AW126" i="17"/>
  <c r="AS126" i="17"/>
  <c r="AG126" i="17"/>
  <c r="L126" i="17"/>
  <c r="E126" i="17"/>
  <c r="AZ125" i="17"/>
  <c r="AW125" i="17"/>
  <c r="AU125" i="17"/>
  <c r="AS125" i="17"/>
  <c r="AG125" i="17"/>
  <c r="J125" i="17"/>
  <c r="H125" i="17"/>
  <c r="I125" i="17" s="1"/>
  <c r="E125" i="17"/>
  <c r="AZ124" i="17"/>
  <c r="AW124" i="17"/>
  <c r="AU124" i="17"/>
  <c r="AS124" i="17"/>
  <c r="AG124" i="17"/>
  <c r="K124" i="17"/>
  <c r="I124" i="17"/>
  <c r="J124" i="17" s="1"/>
  <c r="H124" i="17"/>
  <c r="E124" i="17"/>
  <c r="H123" i="17" s="1"/>
  <c r="I123" i="17" s="1"/>
  <c r="J123" i="17" s="1"/>
  <c r="AZ123" i="17"/>
  <c r="AW123" i="17"/>
  <c r="AS123" i="17"/>
  <c r="AG123" i="17"/>
  <c r="E123" i="17"/>
  <c r="B123" i="17"/>
  <c r="AZ122" i="17"/>
  <c r="AW122" i="17"/>
  <c r="AU122" i="17"/>
  <c r="AS122" i="17"/>
  <c r="AG122" i="17"/>
  <c r="K122" i="17"/>
  <c r="L122" i="17" s="1"/>
  <c r="H122" i="17"/>
  <c r="I122" i="17" s="1"/>
  <c r="J122" i="17" s="1"/>
  <c r="E122" i="17"/>
  <c r="H121" i="17" s="1"/>
  <c r="I121" i="17" s="1"/>
  <c r="J121" i="17" s="1"/>
  <c r="B122" i="17"/>
  <c r="AZ121" i="17"/>
  <c r="AW121" i="17"/>
  <c r="AS121" i="17"/>
  <c r="AG121" i="17"/>
  <c r="T121" i="17"/>
  <c r="K121" i="17"/>
  <c r="B121" i="17"/>
  <c r="K126" i="17" s="1"/>
  <c r="E117" i="17"/>
  <c r="AW116" i="17"/>
  <c r="AV116" i="17"/>
  <c r="AS116" i="17"/>
  <c r="AG116" i="17"/>
  <c r="H116" i="17"/>
  <c r="I116" i="17" s="1"/>
  <c r="J116" i="17" s="1"/>
  <c r="E116" i="17"/>
  <c r="AW115" i="17"/>
  <c r="AV115" i="17"/>
  <c r="AU115" i="17"/>
  <c r="AS115" i="17"/>
  <c r="AG115" i="17"/>
  <c r="H115" i="17"/>
  <c r="I115" i="17" s="1"/>
  <c r="J115" i="17" s="1"/>
  <c r="E115" i="17"/>
  <c r="AW114" i="17"/>
  <c r="AS114" i="17"/>
  <c r="AG114" i="17"/>
  <c r="T114" i="17"/>
  <c r="L114" i="17"/>
  <c r="I114" i="17"/>
  <c r="J114" i="17" s="1"/>
  <c r="H114" i="17"/>
  <c r="E114" i="17"/>
  <c r="H113" i="17" s="1"/>
  <c r="I113" i="17" s="1"/>
  <c r="J113" i="17" s="1"/>
  <c r="AW113" i="17"/>
  <c r="AU113" i="17"/>
  <c r="AS113" i="17"/>
  <c r="AG113" i="17"/>
  <c r="T113" i="17"/>
  <c r="E113" i="17"/>
  <c r="H112" i="17" s="1"/>
  <c r="AW112" i="17"/>
  <c r="AS112" i="17"/>
  <c r="AG112" i="17"/>
  <c r="K112" i="17"/>
  <c r="L112" i="17" s="1"/>
  <c r="I112" i="17"/>
  <c r="J112" i="17" s="1"/>
  <c r="E112" i="17"/>
  <c r="AW111" i="17"/>
  <c r="AV111" i="17"/>
  <c r="AS111" i="17"/>
  <c r="AG111" i="17"/>
  <c r="K111" i="17"/>
  <c r="L111" i="17" s="1"/>
  <c r="R111" i="17" s="1"/>
  <c r="H111" i="17"/>
  <c r="I111" i="17" s="1"/>
  <c r="J111" i="17" s="1"/>
  <c r="E111" i="17"/>
  <c r="AW110" i="17"/>
  <c r="AS110" i="17"/>
  <c r="AG110" i="17"/>
  <c r="T110" i="17"/>
  <c r="I110" i="17"/>
  <c r="J110" i="17" s="1"/>
  <c r="H110" i="17"/>
  <c r="E110" i="17"/>
  <c r="AW109" i="17"/>
  <c r="AU109" i="17"/>
  <c r="AS109" i="17"/>
  <c r="AG109" i="17"/>
  <c r="T109" i="17"/>
  <c r="H109" i="17"/>
  <c r="I109" i="17" s="1"/>
  <c r="J109" i="17" s="1"/>
  <c r="E109" i="17"/>
  <c r="H108" i="17" s="1"/>
  <c r="I108" i="17" s="1"/>
  <c r="J108" i="17" s="1"/>
  <c r="AW108" i="17"/>
  <c r="AU108" i="17"/>
  <c r="AS108" i="17"/>
  <c r="AG108" i="17"/>
  <c r="T108" i="17"/>
  <c r="L108" i="17"/>
  <c r="K108" i="17"/>
  <c r="E108" i="17"/>
  <c r="H107" i="17" s="1"/>
  <c r="AW107" i="17"/>
  <c r="AS107" i="17"/>
  <c r="AG107" i="17"/>
  <c r="K107" i="17"/>
  <c r="L107" i="17" s="1"/>
  <c r="J107" i="17"/>
  <c r="I107" i="17"/>
  <c r="E107" i="17"/>
  <c r="H106" i="17" s="1"/>
  <c r="I106" i="17" s="1"/>
  <c r="J106" i="17" s="1"/>
  <c r="B107" i="17"/>
  <c r="AV107" i="17" s="1"/>
  <c r="AW106" i="17"/>
  <c r="AS106" i="17"/>
  <c r="AG106" i="17"/>
  <c r="K106" i="17"/>
  <c r="L106" i="17" s="1"/>
  <c r="E106" i="17"/>
  <c r="B106" i="17"/>
  <c r="T116" i="17" s="1"/>
  <c r="AW105" i="17"/>
  <c r="AV105" i="17"/>
  <c r="AS105" i="17"/>
  <c r="AG105" i="17"/>
  <c r="T105" i="17"/>
  <c r="H105" i="17"/>
  <c r="I105" i="17" s="1"/>
  <c r="J105" i="17" s="1"/>
  <c r="B105" i="17"/>
  <c r="K114" i="17" s="1"/>
  <c r="E101" i="17"/>
  <c r="AM100" i="17"/>
  <c r="H100" i="17"/>
  <c r="I100" i="17" s="1"/>
  <c r="J100" i="17" s="1"/>
  <c r="E100" i="17"/>
  <c r="H99" i="17" s="1"/>
  <c r="I99" i="17" s="1"/>
  <c r="J99" i="17" s="1"/>
  <c r="AM99" i="17"/>
  <c r="AL99" i="17"/>
  <c r="R99" i="17"/>
  <c r="K99" i="17"/>
  <c r="L99" i="17" s="1"/>
  <c r="E99" i="17"/>
  <c r="H98" i="17" s="1"/>
  <c r="I98" i="17" s="1"/>
  <c r="J98" i="17" s="1"/>
  <c r="AM98" i="17"/>
  <c r="E98" i="17"/>
  <c r="H97" i="17" s="1"/>
  <c r="I97" i="17" s="1"/>
  <c r="J97" i="17" s="1"/>
  <c r="AM97" i="17"/>
  <c r="AK97" i="17"/>
  <c r="K97" i="17"/>
  <c r="L97" i="17" s="1"/>
  <c r="E97" i="17"/>
  <c r="AM96" i="17"/>
  <c r="AL96" i="17"/>
  <c r="AK96" i="17"/>
  <c r="T96" i="17"/>
  <c r="H96" i="17"/>
  <c r="I96" i="17" s="1"/>
  <c r="J96" i="17" s="1"/>
  <c r="E96" i="17"/>
  <c r="H95" i="17" s="1"/>
  <c r="AM95" i="17"/>
  <c r="T95" i="17"/>
  <c r="I95" i="17"/>
  <c r="J95" i="17" s="1"/>
  <c r="E95" i="17"/>
  <c r="H94" i="17" s="1"/>
  <c r="I94" i="17" s="1"/>
  <c r="J94" i="17" s="1"/>
  <c r="AM94" i="17"/>
  <c r="AL94" i="17"/>
  <c r="AK94" i="17"/>
  <c r="K94" i="17"/>
  <c r="L94" i="17" s="1"/>
  <c r="E94" i="17"/>
  <c r="AM93" i="17"/>
  <c r="AL93" i="17"/>
  <c r="H93" i="17"/>
  <c r="I93" i="17" s="1"/>
  <c r="J93" i="17" s="1"/>
  <c r="E93" i="17"/>
  <c r="H92" i="17" s="1"/>
  <c r="I92" i="17" s="1"/>
  <c r="J92" i="17" s="1"/>
  <c r="AM92" i="17"/>
  <c r="AL92" i="17"/>
  <c r="K92" i="17"/>
  <c r="L92" i="17" s="1"/>
  <c r="E92" i="17"/>
  <c r="AM91" i="17"/>
  <c r="T91" i="17"/>
  <c r="K91" i="17"/>
  <c r="L91" i="17" s="1"/>
  <c r="H91" i="17"/>
  <c r="I91" i="17" s="1"/>
  <c r="J91" i="17" s="1"/>
  <c r="E91" i="17"/>
  <c r="B91" i="17"/>
  <c r="AL100" i="17" s="1"/>
  <c r="AM90" i="17"/>
  <c r="AK90" i="17"/>
  <c r="K90" i="17"/>
  <c r="L90" i="17" s="1"/>
  <c r="I90" i="17"/>
  <c r="J90" i="17" s="1"/>
  <c r="H90" i="17"/>
  <c r="E90" i="17"/>
  <c r="B90" i="17"/>
  <c r="T94" i="17" s="1"/>
  <c r="AM89" i="17"/>
  <c r="AL89" i="17"/>
  <c r="T89" i="17"/>
  <c r="H89" i="17"/>
  <c r="I89" i="17" s="1"/>
  <c r="J89" i="17" s="1"/>
  <c r="B89" i="17"/>
  <c r="K98" i="17" s="1"/>
  <c r="L98" i="17" s="1"/>
  <c r="E85" i="17"/>
  <c r="H84" i="17" s="1"/>
  <c r="I84" i="17" s="1"/>
  <c r="J84" i="17" s="1"/>
  <c r="AT84" i="17"/>
  <c r="AS84" i="17"/>
  <c r="AR84" i="17"/>
  <c r="AP84" i="17"/>
  <c r="AA84" i="17"/>
  <c r="E84" i="17"/>
  <c r="H83" i="17" s="1"/>
  <c r="I83" i="17" s="1"/>
  <c r="J83" i="17" s="1"/>
  <c r="AT83" i="17"/>
  <c r="AS83" i="17"/>
  <c r="AP83" i="17"/>
  <c r="AA83" i="17"/>
  <c r="T83" i="17"/>
  <c r="E83" i="17"/>
  <c r="AT82" i="17"/>
  <c r="AP82" i="17"/>
  <c r="AA82" i="17"/>
  <c r="H82" i="17"/>
  <c r="I82" i="17" s="1"/>
  <c r="J82" i="17" s="1"/>
  <c r="E82" i="17"/>
  <c r="H81" i="17" s="1"/>
  <c r="AT81" i="17"/>
  <c r="AP81" i="17"/>
  <c r="AA81" i="17"/>
  <c r="K81" i="17"/>
  <c r="L81" i="17" s="1"/>
  <c r="I81" i="17"/>
  <c r="J81" i="17" s="1"/>
  <c r="E81" i="17"/>
  <c r="AT80" i="17"/>
  <c r="AS80" i="17"/>
  <c r="AP80" i="17"/>
  <c r="AA80" i="17"/>
  <c r="I80" i="17"/>
  <c r="J80" i="17" s="1"/>
  <c r="H80" i="17"/>
  <c r="E80" i="17"/>
  <c r="AT79" i="17"/>
  <c r="AP79" i="17"/>
  <c r="AA79" i="17"/>
  <c r="I79" i="17"/>
  <c r="J79" i="17" s="1"/>
  <c r="H79" i="17"/>
  <c r="E79" i="17"/>
  <c r="AT78" i="17"/>
  <c r="AP78" i="17"/>
  <c r="AA78" i="17"/>
  <c r="T78" i="17"/>
  <c r="I78" i="17"/>
  <c r="J78" i="17" s="1"/>
  <c r="H78" i="17"/>
  <c r="E78" i="17"/>
  <c r="H77" i="17" s="1"/>
  <c r="I77" i="17" s="1"/>
  <c r="J77" i="17" s="1"/>
  <c r="AT77" i="17"/>
  <c r="AP77" i="17"/>
  <c r="AA77" i="17"/>
  <c r="T77" i="17"/>
  <c r="E77" i="17"/>
  <c r="H76" i="17" s="1"/>
  <c r="I76" i="17" s="1"/>
  <c r="J76" i="17" s="1"/>
  <c r="AT76" i="17"/>
  <c r="AP76" i="17"/>
  <c r="AA76" i="17"/>
  <c r="R76" i="17"/>
  <c r="K76" i="17"/>
  <c r="L76" i="17" s="1"/>
  <c r="E76" i="17"/>
  <c r="H75" i="17" s="1"/>
  <c r="I75" i="17" s="1"/>
  <c r="AT75" i="17"/>
  <c r="AP75" i="17"/>
  <c r="AA75" i="17"/>
  <c r="T75" i="17"/>
  <c r="K75" i="17"/>
  <c r="L75" i="17" s="1"/>
  <c r="J75" i="17"/>
  <c r="E75" i="17"/>
  <c r="B75" i="17"/>
  <c r="AS76" i="17" s="1"/>
  <c r="AT74" i="17"/>
  <c r="AS74" i="17"/>
  <c r="AP74" i="17"/>
  <c r="AA74" i="17"/>
  <c r="T74" i="17"/>
  <c r="I74" i="17"/>
  <c r="J74" i="17" s="1"/>
  <c r="H74" i="17"/>
  <c r="E74" i="17"/>
  <c r="H73" i="17" s="1"/>
  <c r="I73" i="17" s="1"/>
  <c r="J73" i="17" s="1"/>
  <c r="B74" i="17"/>
  <c r="T81" i="17" s="1"/>
  <c r="AT73" i="17"/>
  <c r="AS73" i="17"/>
  <c r="AR73" i="17"/>
  <c r="AP73" i="17"/>
  <c r="AA73" i="17"/>
  <c r="B73" i="17"/>
  <c r="AR76" i="17" s="1"/>
  <c r="E70" i="17"/>
  <c r="AT69" i="17"/>
  <c r="AP69" i="17"/>
  <c r="AA69" i="17"/>
  <c r="T69" i="17"/>
  <c r="H69" i="17"/>
  <c r="I69" i="17" s="1"/>
  <c r="J69" i="17" s="1"/>
  <c r="E69" i="17"/>
  <c r="AT68" i="17"/>
  <c r="AP68" i="17"/>
  <c r="AA68" i="17"/>
  <c r="T68" i="17"/>
  <c r="I68" i="17"/>
  <c r="J68" i="17" s="1"/>
  <c r="H68" i="17"/>
  <c r="E68" i="17"/>
  <c r="AT67" i="17"/>
  <c r="AP67" i="17"/>
  <c r="AA67" i="17"/>
  <c r="K67" i="17"/>
  <c r="L67" i="17" s="1"/>
  <c r="J67" i="17"/>
  <c r="H67" i="17"/>
  <c r="I67" i="17" s="1"/>
  <c r="E67" i="17"/>
  <c r="H66" i="17" s="1"/>
  <c r="I66" i="17" s="1"/>
  <c r="J66" i="17" s="1"/>
  <c r="AT66" i="17"/>
  <c r="AR66" i="17"/>
  <c r="AP66" i="17"/>
  <c r="AA66" i="17"/>
  <c r="T66" i="17"/>
  <c r="E66" i="17"/>
  <c r="H65" i="17" s="1"/>
  <c r="I65" i="17" s="1"/>
  <c r="J65" i="17" s="1"/>
  <c r="AT65" i="17"/>
  <c r="AP65" i="17"/>
  <c r="AA65" i="17"/>
  <c r="T65" i="17"/>
  <c r="K65" i="17"/>
  <c r="L65" i="17" s="1"/>
  <c r="E65" i="17"/>
  <c r="AT64" i="17"/>
  <c r="AR64" i="17"/>
  <c r="AP64" i="17"/>
  <c r="AA64" i="17"/>
  <c r="T64" i="17"/>
  <c r="I64" i="17"/>
  <c r="J64" i="17" s="1"/>
  <c r="H64" i="17"/>
  <c r="E64" i="17"/>
  <c r="H63" i="17" s="1"/>
  <c r="I63" i="17" s="1"/>
  <c r="J63" i="17" s="1"/>
  <c r="AT63" i="17"/>
  <c r="AP63" i="17"/>
  <c r="AA63" i="17"/>
  <c r="T63" i="17"/>
  <c r="K63" i="17"/>
  <c r="L63" i="17" s="1"/>
  <c r="R63" i="17" s="1"/>
  <c r="E63" i="17"/>
  <c r="AT62" i="17"/>
  <c r="AR62" i="17"/>
  <c r="AP62" i="17"/>
  <c r="AA62" i="17"/>
  <c r="T62" i="17"/>
  <c r="K62" i="17"/>
  <c r="L62" i="17" s="1"/>
  <c r="H62" i="17"/>
  <c r="I62" i="17" s="1"/>
  <c r="J62" i="17" s="1"/>
  <c r="E62" i="17"/>
  <c r="H61" i="17" s="1"/>
  <c r="I61" i="17" s="1"/>
  <c r="J61" i="17" s="1"/>
  <c r="AT61" i="17"/>
  <c r="AR61" i="17"/>
  <c r="AP61" i="17"/>
  <c r="AA61" i="17"/>
  <c r="T61" i="17"/>
  <c r="E61" i="17"/>
  <c r="AT60" i="17"/>
  <c r="AS60" i="17"/>
  <c r="AR60" i="17"/>
  <c r="AP60" i="17"/>
  <c r="AA60" i="17"/>
  <c r="K60" i="17"/>
  <c r="L60" i="17" s="1"/>
  <c r="J60" i="17"/>
  <c r="H60" i="17"/>
  <c r="I60" i="17" s="1"/>
  <c r="E60" i="17"/>
  <c r="H59" i="17" s="1"/>
  <c r="I59" i="17" s="1"/>
  <c r="J59" i="17" s="1"/>
  <c r="B60" i="17"/>
  <c r="AT59" i="17"/>
  <c r="AP59" i="17"/>
  <c r="AA59" i="17"/>
  <c r="T59" i="17"/>
  <c r="K59" i="17"/>
  <c r="L59" i="17" s="1"/>
  <c r="E59" i="17"/>
  <c r="B59" i="17"/>
  <c r="T60" i="17" s="1"/>
  <c r="AT58" i="17"/>
  <c r="AP58" i="17"/>
  <c r="AA58" i="17"/>
  <c r="T58" i="17"/>
  <c r="J58" i="17"/>
  <c r="I58" i="17"/>
  <c r="H58" i="17"/>
  <c r="B58" i="17"/>
  <c r="AR65" i="17" s="1"/>
  <c r="E54" i="17"/>
  <c r="AT53" i="17"/>
  <c r="AS53" i="17"/>
  <c r="AR53" i="17"/>
  <c r="AP53" i="17"/>
  <c r="AG53" i="17"/>
  <c r="AA53" i="17"/>
  <c r="K53" i="17"/>
  <c r="L53" i="17" s="1"/>
  <c r="I53" i="17"/>
  <c r="J53" i="17" s="1"/>
  <c r="H53" i="17"/>
  <c r="E53" i="17"/>
  <c r="H52" i="17" s="1"/>
  <c r="I52" i="17" s="1"/>
  <c r="J52" i="17" s="1"/>
  <c r="AT52" i="17"/>
  <c r="AP52" i="17"/>
  <c r="AG52" i="17"/>
  <c r="AA52" i="17"/>
  <c r="E52" i="17"/>
  <c r="H51" i="17" s="1"/>
  <c r="I51" i="17" s="1"/>
  <c r="J51" i="17" s="1"/>
  <c r="AT51" i="17"/>
  <c r="AP51" i="17"/>
  <c r="AG51" i="17"/>
  <c r="AA51" i="17"/>
  <c r="T51" i="17"/>
  <c r="E51" i="17"/>
  <c r="AT50" i="17"/>
  <c r="AR50" i="17"/>
  <c r="AP50" i="17"/>
  <c r="AG50" i="17"/>
  <c r="AA50" i="17"/>
  <c r="K50" i="17"/>
  <c r="L50" i="17" s="1"/>
  <c r="H50" i="17"/>
  <c r="I50" i="17" s="1"/>
  <c r="J50" i="17" s="1"/>
  <c r="E50" i="17"/>
  <c r="H49" i="17" s="1"/>
  <c r="I49" i="17" s="1"/>
  <c r="J49" i="17" s="1"/>
  <c r="AT49" i="17"/>
  <c r="AP49" i="17"/>
  <c r="AG49" i="17"/>
  <c r="AA49" i="17"/>
  <c r="L49" i="17"/>
  <c r="E49" i="17"/>
  <c r="AT48" i="17"/>
  <c r="AP48" i="17"/>
  <c r="AG48" i="17"/>
  <c r="AA48" i="17"/>
  <c r="T48" i="17"/>
  <c r="K48" i="17"/>
  <c r="L48" i="17" s="1"/>
  <c r="H48" i="17"/>
  <c r="I48" i="17" s="1"/>
  <c r="J48" i="17" s="1"/>
  <c r="E48" i="17"/>
  <c r="AT47" i="17"/>
  <c r="AR47" i="17"/>
  <c r="AP47" i="17"/>
  <c r="AG47" i="17"/>
  <c r="AA47" i="17"/>
  <c r="H47" i="17"/>
  <c r="I47" i="17" s="1"/>
  <c r="J47" i="17" s="1"/>
  <c r="E47" i="17"/>
  <c r="H46" i="17" s="1"/>
  <c r="I46" i="17" s="1"/>
  <c r="J46" i="17" s="1"/>
  <c r="AT46" i="17"/>
  <c r="AR46" i="17"/>
  <c r="AP46" i="17"/>
  <c r="AG46" i="17"/>
  <c r="AA46" i="17"/>
  <c r="E46" i="17"/>
  <c r="AT45" i="17"/>
  <c r="AP45" i="17"/>
  <c r="AG45" i="17"/>
  <c r="AA45" i="17"/>
  <c r="T45" i="17"/>
  <c r="K45" i="17"/>
  <c r="L45" i="17" s="1"/>
  <c r="H45" i="17"/>
  <c r="I45" i="17" s="1"/>
  <c r="J45" i="17" s="1"/>
  <c r="E45" i="17"/>
  <c r="AT44" i="17"/>
  <c r="AR44" i="17"/>
  <c r="AP44" i="17"/>
  <c r="AG44" i="17"/>
  <c r="AA44" i="17"/>
  <c r="J44" i="17"/>
  <c r="H44" i="17"/>
  <c r="I44" i="17" s="1"/>
  <c r="E44" i="17"/>
  <c r="H43" i="17" s="1"/>
  <c r="I43" i="17" s="1"/>
  <c r="J43" i="17" s="1"/>
  <c r="B44" i="17"/>
  <c r="AT43" i="17"/>
  <c r="AP43" i="17"/>
  <c r="AG43" i="17"/>
  <c r="AA43" i="17"/>
  <c r="E43" i="17"/>
  <c r="B43" i="17"/>
  <c r="T47" i="17" s="1"/>
  <c r="AT42" i="17"/>
  <c r="AP42" i="17"/>
  <c r="AG42" i="17"/>
  <c r="AA42" i="17"/>
  <c r="T42" i="17"/>
  <c r="I42" i="17"/>
  <c r="J42" i="17" s="1"/>
  <c r="H42" i="17"/>
  <c r="B42" i="17"/>
  <c r="K49" i="17" s="1"/>
  <c r="E38" i="17"/>
  <c r="H37" i="17" s="1"/>
  <c r="AT37" i="17"/>
  <c r="AS37" i="17"/>
  <c r="AP37" i="17"/>
  <c r="AA37" i="17"/>
  <c r="L37" i="17"/>
  <c r="K37" i="17"/>
  <c r="I37" i="17"/>
  <c r="J37" i="17" s="1"/>
  <c r="E37" i="17"/>
  <c r="H36" i="17" s="1"/>
  <c r="I36" i="17" s="1"/>
  <c r="J36" i="17" s="1"/>
  <c r="AT36" i="17"/>
  <c r="AP36" i="17"/>
  <c r="AA36" i="17"/>
  <c r="E36" i="17"/>
  <c r="H35" i="17" s="1"/>
  <c r="I35" i="17" s="1"/>
  <c r="J35" i="17" s="1"/>
  <c r="AT35" i="17"/>
  <c r="AP35" i="17"/>
  <c r="AA35" i="17"/>
  <c r="T35" i="17"/>
  <c r="K35" i="17"/>
  <c r="L35" i="17" s="1"/>
  <c r="E35" i="17"/>
  <c r="AT34" i="17"/>
  <c r="AS34" i="17"/>
  <c r="AR34" i="17"/>
  <c r="AP34" i="17"/>
  <c r="AA34" i="17"/>
  <c r="I34" i="17"/>
  <c r="J34" i="17" s="1"/>
  <c r="H34" i="17"/>
  <c r="E34" i="17"/>
  <c r="H33" i="17" s="1"/>
  <c r="AT33" i="17"/>
  <c r="AP33" i="17"/>
  <c r="AA33" i="17"/>
  <c r="K33" i="17"/>
  <c r="L33" i="17" s="1"/>
  <c r="R33" i="17" s="1"/>
  <c r="I33" i="17"/>
  <c r="J33" i="17" s="1"/>
  <c r="E33" i="17"/>
  <c r="AT32" i="17"/>
  <c r="AR32" i="17"/>
  <c r="AP32" i="17"/>
  <c r="AA32" i="17"/>
  <c r="H32" i="17"/>
  <c r="I32" i="17" s="1"/>
  <c r="J32" i="17" s="1"/>
  <c r="E32" i="17"/>
  <c r="H31" i="17" s="1"/>
  <c r="I31" i="17" s="1"/>
  <c r="J31" i="17" s="1"/>
  <c r="AT31" i="17"/>
  <c r="AS31" i="17"/>
  <c r="AP31" i="17"/>
  <c r="AA31" i="17"/>
  <c r="T31" i="17"/>
  <c r="K31" i="17"/>
  <c r="L31" i="17" s="1"/>
  <c r="E31" i="17"/>
  <c r="AT30" i="17"/>
  <c r="AS30" i="17"/>
  <c r="AR30" i="17"/>
  <c r="AP30" i="17"/>
  <c r="AA30" i="17"/>
  <c r="K30" i="17"/>
  <c r="L30" i="17" s="1"/>
  <c r="H30" i="17"/>
  <c r="I30" i="17" s="1"/>
  <c r="J30" i="17" s="1"/>
  <c r="E30" i="17"/>
  <c r="H29" i="17" s="1"/>
  <c r="I29" i="17" s="1"/>
  <c r="J29" i="17" s="1"/>
  <c r="AT29" i="17"/>
  <c r="AR29" i="17"/>
  <c r="AP29" i="17"/>
  <c r="AA29" i="17"/>
  <c r="L29" i="17"/>
  <c r="K29" i="17"/>
  <c r="E29" i="17"/>
  <c r="H28" i="17" s="1"/>
  <c r="I28" i="17" s="1"/>
  <c r="J28" i="17" s="1"/>
  <c r="AT28" i="17"/>
  <c r="AS28" i="17"/>
  <c r="AP28" i="17"/>
  <c r="AA28" i="17"/>
  <c r="T28" i="17"/>
  <c r="K28" i="17"/>
  <c r="L28" i="17" s="1"/>
  <c r="E28" i="17"/>
  <c r="B28" i="17"/>
  <c r="AS33" i="17" s="1"/>
  <c r="AT27" i="17"/>
  <c r="AS27" i="17"/>
  <c r="AR27" i="17"/>
  <c r="AP27" i="17"/>
  <c r="AA27" i="17"/>
  <c r="H27" i="17"/>
  <c r="I27" i="17" s="1"/>
  <c r="J27" i="17" s="1"/>
  <c r="E27" i="17"/>
  <c r="H26" i="17" s="1"/>
  <c r="I26" i="17" s="1"/>
  <c r="J26" i="17" s="1"/>
  <c r="B27" i="17"/>
  <c r="T27" i="17" s="1"/>
  <c r="AT26" i="17"/>
  <c r="AS26" i="17"/>
  <c r="AP26" i="17"/>
  <c r="AA26" i="17"/>
  <c r="L26" i="17"/>
  <c r="K26" i="17"/>
  <c r="B26" i="17"/>
  <c r="AR37" i="17" s="1"/>
  <c r="E148" i="16"/>
  <c r="AW147" i="16"/>
  <c r="AS147" i="16"/>
  <c r="AG147" i="16"/>
  <c r="T147" i="16"/>
  <c r="H147" i="16"/>
  <c r="I147" i="16" s="1"/>
  <c r="J147" i="16" s="1"/>
  <c r="E147" i="16"/>
  <c r="AW146" i="16"/>
  <c r="AU146" i="16"/>
  <c r="AS146" i="16"/>
  <c r="AG146" i="16"/>
  <c r="I146" i="16"/>
  <c r="J146" i="16" s="1"/>
  <c r="H146" i="16"/>
  <c r="E146" i="16"/>
  <c r="H145" i="16" s="1"/>
  <c r="AW145" i="16"/>
  <c r="AS145" i="16"/>
  <c r="AG145" i="16"/>
  <c r="K145" i="16"/>
  <c r="L145" i="16" s="1"/>
  <c r="R145" i="16" s="1"/>
  <c r="I145" i="16"/>
  <c r="J145" i="16" s="1"/>
  <c r="E145" i="16"/>
  <c r="AW144" i="16"/>
  <c r="AU144" i="16"/>
  <c r="AS144" i="16"/>
  <c r="AG144" i="16"/>
  <c r="T144" i="16"/>
  <c r="H144" i="16"/>
  <c r="I144" i="16" s="1"/>
  <c r="J144" i="16" s="1"/>
  <c r="E144" i="16"/>
  <c r="H143" i="16" s="1"/>
  <c r="I143" i="16" s="1"/>
  <c r="J143" i="16" s="1"/>
  <c r="AW143" i="16"/>
  <c r="AS143" i="16"/>
  <c r="AG143" i="16"/>
  <c r="T143" i="16"/>
  <c r="K143" i="16"/>
  <c r="L143" i="16" s="1"/>
  <c r="E143" i="16"/>
  <c r="AW142" i="16"/>
  <c r="AU142" i="16"/>
  <c r="AS142" i="16"/>
  <c r="AG142" i="16"/>
  <c r="T142" i="16"/>
  <c r="I142" i="16"/>
  <c r="J142" i="16" s="1"/>
  <c r="H142" i="16"/>
  <c r="E142" i="16"/>
  <c r="H141" i="16" s="1"/>
  <c r="I141" i="16" s="1"/>
  <c r="J141" i="16" s="1"/>
  <c r="AW141" i="16"/>
  <c r="AS141" i="16"/>
  <c r="AG141" i="16"/>
  <c r="K141" i="16"/>
  <c r="L141" i="16" s="1"/>
  <c r="R141" i="16" s="1"/>
  <c r="E141" i="16"/>
  <c r="AW140" i="16"/>
  <c r="AU140" i="16"/>
  <c r="AS140" i="16"/>
  <c r="AG140" i="16"/>
  <c r="T140" i="16"/>
  <c r="K140" i="16"/>
  <c r="L140" i="16" s="1"/>
  <c r="R140" i="16" s="1"/>
  <c r="H140" i="16"/>
  <c r="I140" i="16" s="1"/>
  <c r="J140" i="16" s="1"/>
  <c r="E140" i="16"/>
  <c r="AW139" i="16"/>
  <c r="AU139" i="16"/>
  <c r="AS139" i="16"/>
  <c r="AG139" i="16"/>
  <c r="T139" i="16"/>
  <c r="H139" i="16"/>
  <c r="I139" i="16" s="1"/>
  <c r="J139" i="16" s="1"/>
  <c r="E139" i="16"/>
  <c r="AW138" i="16"/>
  <c r="AV138" i="16"/>
  <c r="AU138" i="16"/>
  <c r="AS138" i="16"/>
  <c r="AG138" i="16"/>
  <c r="K138" i="16"/>
  <c r="L138" i="16" s="1"/>
  <c r="J138" i="16"/>
  <c r="H138" i="16"/>
  <c r="I138" i="16" s="1"/>
  <c r="E138" i="16"/>
  <c r="H137" i="16" s="1"/>
  <c r="I137" i="16" s="1"/>
  <c r="J137" i="16" s="1"/>
  <c r="B138" i="16"/>
  <c r="AW137" i="16"/>
  <c r="AS137" i="16"/>
  <c r="AG137" i="16"/>
  <c r="T137" i="16"/>
  <c r="K137" i="16"/>
  <c r="L137" i="16" s="1"/>
  <c r="E137" i="16"/>
  <c r="B137" i="16"/>
  <c r="T146" i="16" s="1"/>
  <c r="AW136" i="16"/>
  <c r="AS136" i="16"/>
  <c r="AG136" i="16"/>
  <c r="T136" i="16"/>
  <c r="H136" i="16"/>
  <c r="I136" i="16" s="1"/>
  <c r="J136" i="16" s="1"/>
  <c r="B136" i="16"/>
  <c r="AU145" i="16" s="1"/>
  <c r="E133" i="16"/>
  <c r="AZ132" i="16"/>
  <c r="AW132" i="16"/>
  <c r="AS132" i="16"/>
  <c r="AG132" i="16"/>
  <c r="K132" i="16"/>
  <c r="L132" i="16" s="1"/>
  <c r="R132" i="16" s="1"/>
  <c r="J132" i="16"/>
  <c r="I132" i="16"/>
  <c r="H132" i="16"/>
  <c r="E132" i="16"/>
  <c r="H131" i="16" s="1"/>
  <c r="I131" i="16" s="1"/>
  <c r="J131" i="16" s="1"/>
  <c r="AZ131" i="16"/>
  <c r="AW131" i="16"/>
  <c r="AS131" i="16"/>
  <c r="AG131" i="16"/>
  <c r="T131" i="16"/>
  <c r="E131" i="16"/>
  <c r="AZ130" i="16"/>
  <c r="AW130" i="16"/>
  <c r="AV130" i="16"/>
  <c r="AU130" i="16"/>
  <c r="AS130" i="16"/>
  <c r="AG130" i="16"/>
  <c r="K130" i="16"/>
  <c r="L130" i="16" s="1"/>
  <c r="J130" i="16"/>
  <c r="H130" i="16"/>
  <c r="I130" i="16" s="1"/>
  <c r="E130" i="16"/>
  <c r="H129" i="16" s="1"/>
  <c r="I129" i="16" s="1"/>
  <c r="J129" i="16" s="1"/>
  <c r="AZ129" i="16"/>
  <c r="AW129" i="16"/>
  <c r="AS129" i="16"/>
  <c r="AG129" i="16"/>
  <c r="E129" i="16"/>
  <c r="AZ128" i="16"/>
  <c r="AW128" i="16"/>
  <c r="AU128" i="16"/>
  <c r="AS128" i="16"/>
  <c r="AG128" i="16"/>
  <c r="T128" i="16"/>
  <c r="I128" i="16"/>
  <c r="J128" i="16" s="1"/>
  <c r="H128" i="16"/>
  <c r="E128" i="16"/>
  <c r="AZ127" i="16"/>
  <c r="AW127" i="16"/>
  <c r="AV127" i="16"/>
  <c r="AS127" i="16"/>
  <c r="AG127" i="16"/>
  <c r="T127" i="16"/>
  <c r="L127" i="16"/>
  <c r="K127" i="16"/>
  <c r="H127" i="16"/>
  <c r="I127" i="16" s="1"/>
  <c r="J127" i="16" s="1"/>
  <c r="E127" i="16"/>
  <c r="AZ126" i="16"/>
  <c r="AW126" i="16"/>
  <c r="AV126" i="16"/>
  <c r="AS126" i="16"/>
  <c r="AG126" i="16"/>
  <c r="T126" i="16"/>
  <c r="K126" i="16"/>
  <c r="L126" i="16" s="1"/>
  <c r="H126" i="16"/>
  <c r="I126" i="16" s="1"/>
  <c r="J126" i="16" s="1"/>
  <c r="E126" i="16"/>
  <c r="AZ125" i="16"/>
  <c r="AW125" i="16"/>
  <c r="AV125" i="16"/>
  <c r="AU125" i="16"/>
  <c r="AS125" i="16"/>
  <c r="AG125" i="16"/>
  <c r="I125" i="16"/>
  <c r="J125" i="16" s="1"/>
  <c r="H125" i="16"/>
  <c r="E125" i="16"/>
  <c r="H124" i="16" s="1"/>
  <c r="I124" i="16" s="1"/>
  <c r="J124" i="16" s="1"/>
  <c r="AZ124" i="16"/>
  <c r="AW124" i="16"/>
  <c r="AV124" i="16"/>
  <c r="AS124" i="16"/>
  <c r="AG124" i="16"/>
  <c r="K124" i="16"/>
  <c r="L124" i="16" s="1"/>
  <c r="E124" i="16"/>
  <c r="AZ123" i="16"/>
  <c r="AW123" i="16"/>
  <c r="AS123" i="16"/>
  <c r="AG123" i="16"/>
  <c r="T123" i="16"/>
  <c r="K123" i="16"/>
  <c r="L123" i="16" s="1"/>
  <c r="H123" i="16"/>
  <c r="I123" i="16" s="1"/>
  <c r="J123" i="16" s="1"/>
  <c r="E123" i="16"/>
  <c r="B123" i="16"/>
  <c r="AV132" i="16" s="1"/>
  <c r="AZ122" i="16"/>
  <c r="AW122" i="16"/>
  <c r="AV122" i="16"/>
  <c r="AS122" i="16"/>
  <c r="AG122" i="16"/>
  <c r="T122" i="16"/>
  <c r="K122" i="16"/>
  <c r="L122" i="16" s="1"/>
  <c r="J122" i="16"/>
  <c r="I122" i="16"/>
  <c r="H122" i="16"/>
  <c r="E122" i="16"/>
  <c r="B122" i="16"/>
  <c r="T125" i="16" s="1"/>
  <c r="AZ121" i="16"/>
  <c r="AW121" i="16"/>
  <c r="AS121" i="16"/>
  <c r="AG121" i="16"/>
  <c r="T121" i="16"/>
  <c r="I121" i="16"/>
  <c r="J121" i="16" s="1"/>
  <c r="H121" i="16"/>
  <c r="B121" i="16"/>
  <c r="K129" i="16" s="1"/>
  <c r="L129" i="16" s="1"/>
  <c r="E117" i="16"/>
  <c r="AW116" i="16"/>
  <c r="AV116" i="16"/>
  <c r="AS116" i="16"/>
  <c r="AG116" i="16"/>
  <c r="T116" i="16"/>
  <c r="H116" i="16"/>
  <c r="I116" i="16" s="1"/>
  <c r="J116" i="16" s="1"/>
  <c r="E116" i="16"/>
  <c r="H115" i="16" s="1"/>
  <c r="I115" i="16" s="1"/>
  <c r="J115" i="16" s="1"/>
  <c r="AW115" i="16"/>
  <c r="AS115" i="16"/>
  <c r="AG115" i="16"/>
  <c r="E115" i="16"/>
  <c r="H114" i="16" s="1"/>
  <c r="I114" i="16" s="1"/>
  <c r="J114" i="16" s="1"/>
  <c r="AW114" i="16"/>
  <c r="AV114" i="16"/>
  <c r="AS114" i="16"/>
  <c r="AG114" i="16"/>
  <c r="T114" i="16"/>
  <c r="E114" i="16"/>
  <c r="AW113" i="16"/>
  <c r="AS113" i="16"/>
  <c r="AG113" i="16"/>
  <c r="T113" i="16"/>
  <c r="H113" i="16"/>
  <c r="I113" i="16" s="1"/>
  <c r="J113" i="16" s="1"/>
  <c r="E113" i="16"/>
  <c r="AW112" i="16"/>
  <c r="AV112" i="16"/>
  <c r="AS112" i="16"/>
  <c r="AG112" i="16"/>
  <c r="H112" i="16"/>
  <c r="I112" i="16" s="1"/>
  <c r="J112" i="16" s="1"/>
  <c r="E112" i="16"/>
  <c r="H111" i="16" s="1"/>
  <c r="I111" i="16" s="1"/>
  <c r="J111" i="16" s="1"/>
  <c r="AW111" i="16"/>
  <c r="AS111" i="16"/>
  <c r="AG111" i="16"/>
  <c r="E111" i="16"/>
  <c r="H110" i="16" s="1"/>
  <c r="I110" i="16" s="1"/>
  <c r="J110" i="16" s="1"/>
  <c r="AW110" i="16"/>
  <c r="AV110" i="16"/>
  <c r="AS110" i="16"/>
  <c r="AG110" i="16"/>
  <c r="T110" i="16"/>
  <c r="E110" i="16"/>
  <c r="AW109" i="16"/>
  <c r="AS109" i="16"/>
  <c r="AG109" i="16"/>
  <c r="T109" i="16"/>
  <c r="H109" i="16"/>
  <c r="I109" i="16" s="1"/>
  <c r="J109" i="16" s="1"/>
  <c r="E109" i="16"/>
  <c r="H108" i="16" s="1"/>
  <c r="AW108" i="16"/>
  <c r="AV108" i="16"/>
  <c r="AS108" i="16"/>
  <c r="AG108" i="16"/>
  <c r="I108" i="16"/>
  <c r="J108" i="16" s="1"/>
  <c r="E108" i="16"/>
  <c r="AW107" i="16"/>
  <c r="AV107" i="16"/>
  <c r="AS107" i="16"/>
  <c r="AG107" i="16"/>
  <c r="H107" i="16"/>
  <c r="I107" i="16" s="1"/>
  <c r="J107" i="16" s="1"/>
  <c r="E107" i="16"/>
  <c r="B107" i="16"/>
  <c r="AV115" i="16" s="1"/>
  <c r="AW106" i="16"/>
  <c r="AV106" i="16"/>
  <c r="AS106" i="16"/>
  <c r="AG106" i="16"/>
  <c r="T106" i="16"/>
  <c r="H106" i="16"/>
  <c r="I106" i="16" s="1"/>
  <c r="J106" i="16" s="1"/>
  <c r="E106" i="16"/>
  <c r="B106" i="16"/>
  <c r="T112" i="16" s="1"/>
  <c r="AW105" i="16"/>
  <c r="AV105" i="16"/>
  <c r="AS105" i="16"/>
  <c r="AG105" i="16"/>
  <c r="T105" i="16"/>
  <c r="H105" i="16"/>
  <c r="I105" i="16" s="1"/>
  <c r="J105" i="16" s="1"/>
  <c r="B105" i="16"/>
  <c r="AU112" i="16" s="1"/>
  <c r="E101" i="16"/>
  <c r="H100" i="16" s="1"/>
  <c r="AM100" i="16"/>
  <c r="AL100" i="16"/>
  <c r="J100" i="16"/>
  <c r="I100" i="16"/>
  <c r="E100" i="16"/>
  <c r="AM99" i="16"/>
  <c r="I99" i="16"/>
  <c r="J99" i="16" s="1"/>
  <c r="H99" i="16"/>
  <c r="E99" i="16"/>
  <c r="AM98" i="16"/>
  <c r="T98" i="16"/>
  <c r="H98" i="16"/>
  <c r="I98" i="16" s="1"/>
  <c r="J98" i="16" s="1"/>
  <c r="E98" i="16"/>
  <c r="AM97" i="16"/>
  <c r="T97" i="16"/>
  <c r="H97" i="16"/>
  <c r="I97" i="16" s="1"/>
  <c r="J97" i="16" s="1"/>
  <c r="E97" i="16"/>
  <c r="AM96" i="16"/>
  <c r="AL96" i="16"/>
  <c r="T96" i="16"/>
  <c r="H96" i="16"/>
  <c r="I96" i="16" s="1"/>
  <c r="J96" i="16" s="1"/>
  <c r="E96" i="16"/>
  <c r="AM95" i="16"/>
  <c r="AL95" i="16"/>
  <c r="H95" i="16"/>
  <c r="I95" i="16" s="1"/>
  <c r="J95" i="16" s="1"/>
  <c r="E95" i="16"/>
  <c r="AM94" i="16"/>
  <c r="AL94" i="16"/>
  <c r="H94" i="16"/>
  <c r="I94" i="16" s="1"/>
  <c r="J94" i="16" s="1"/>
  <c r="E94" i="16"/>
  <c r="H93" i="16" s="1"/>
  <c r="I93" i="16" s="1"/>
  <c r="J93" i="16" s="1"/>
  <c r="AM93" i="16"/>
  <c r="T93" i="16"/>
  <c r="E93" i="16"/>
  <c r="AM92" i="16"/>
  <c r="K92" i="16"/>
  <c r="L92" i="16" s="1"/>
  <c r="H92" i="16"/>
  <c r="I92" i="16" s="1"/>
  <c r="J92" i="16" s="1"/>
  <c r="E92" i="16"/>
  <c r="AM91" i="16"/>
  <c r="T91" i="16"/>
  <c r="H91" i="16"/>
  <c r="I91" i="16" s="1"/>
  <c r="J91" i="16" s="1"/>
  <c r="E91" i="16"/>
  <c r="H90" i="16" s="1"/>
  <c r="I90" i="16" s="1"/>
  <c r="J90" i="16" s="1"/>
  <c r="B91" i="16"/>
  <c r="AL93" i="16" s="1"/>
  <c r="AM90" i="16"/>
  <c r="T90" i="16"/>
  <c r="E90" i="16"/>
  <c r="B90" i="16"/>
  <c r="T95" i="16" s="1"/>
  <c r="AM89" i="16"/>
  <c r="AL89" i="16"/>
  <c r="T89" i="16"/>
  <c r="H89" i="16"/>
  <c r="I89" i="16" s="1"/>
  <c r="J89" i="16" s="1"/>
  <c r="B89" i="16"/>
  <c r="E85" i="16"/>
  <c r="H84" i="16" s="1"/>
  <c r="AT84" i="16"/>
  <c r="AP84" i="16"/>
  <c r="AA84" i="16"/>
  <c r="K84" i="16"/>
  <c r="I84" i="16"/>
  <c r="J84" i="16" s="1"/>
  <c r="E84" i="16"/>
  <c r="AT83" i="16"/>
  <c r="AR83" i="16"/>
  <c r="AP83" i="16"/>
  <c r="AA83" i="16"/>
  <c r="K83" i="16"/>
  <c r="H83" i="16"/>
  <c r="I83" i="16" s="1"/>
  <c r="J83" i="16" s="1"/>
  <c r="E83" i="16"/>
  <c r="AT82" i="16"/>
  <c r="AP82" i="16"/>
  <c r="AA82" i="16"/>
  <c r="H82" i="16"/>
  <c r="I82" i="16" s="1"/>
  <c r="J82" i="16" s="1"/>
  <c r="E82" i="16"/>
  <c r="AT81" i="16"/>
  <c r="AS81" i="16"/>
  <c r="AR81" i="16"/>
  <c r="AP81" i="16"/>
  <c r="AA81" i="16"/>
  <c r="I81" i="16"/>
  <c r="J81" i="16" s="1"/>
  <c r="H81" i="16"/>
  <c r="E81" i="16"/>
  <c r="H80" i="16" s="1"/>
  <c r="I80" i="16" s="1"/>
  <c r="AT80" i="16"/>
  <c r="AR80" i="16"/>
  <c r="AP80" i="16"/>
  <c r="AA80" i="16"/>
  <c r="K80" i="16"/>
  <c r="J80" i="16"/>
  <c r="E80" i="16"/>
  <c r="H79" i="16" s="1"/>
  <c r="I79" i="16" s="1"/>
  <c r="J79" i="16" s="1"/>
  <c r="AT79" i="16"/>
  <c r="AS79" i="16"/>
  <c r="AP79" i="16"/>
  <c r="AA79" i="16"/>
  <c r="K79" i="16"/>
  <c r="E79" i="16"/>
  <c r="AT78" i="16"/>
  <c r="AP78" i="16"/>
  <c r="AA78" i="16"/>
  <c r="H78" i="16"/>
  <c r="I78" i="16" s="1"/>
  <c r="J78" i="16" s="1"/>
  <c r="E78" i="16"/>
  <c r="AT77" i="16"/>
  <c r="AS77" i="16"/>
  <c r="AR77" i="16"/>
  <c r="AP77" i="16"/>
  <c r="AA77" i="16"/>
  <c r="K77" i="16"/>
  <c r="I77" i="16"/>
  <c r="J77" i="16" s="1"/>
  <c r="H77" i="16"/>
  <c r="E77" i="16"/>
  <c r="AT76" i="16"/>
  <c r="AS76" i="16"/>
  <c r="AP76" i="16"/>
  <c r="AA76" i="16"/>
  <c r="K76" i="16"/>
  <c r="H76" i="16"/>
  <c r="I76" i="16" s="1"/>
  <c r="J76" i="16" s="1"/>
  <c r="E76" i="16"/>
  <c r="AT75" i="16"/>
  <c r="AP75" i="16"/>
  <c r="AA75" i="16"/>
  <c r="I75" i="16"/>
  <c r="J75" i="16" s="1"/>
  <c r="H75" i="16"/>
  <c r="E75" i="16"/>
  <c r="B75" i="16"/>
  <c r="AS84" i="16" s="1"/>
  <c r="AT74" i="16"/>
  <c r="AS74" i="16"/>
  <c r="AR74" i="16"/>
  <c r="AP74" i="16"/>
  <c r="AA74" i="16"/>
  <c r="H74" i="16"/>
  <c r="I74" i="16" s="1"/>
  <c r="J74" i="16" s="1"/>
  <c r="E74" i="16"/>
  <c r="H73" i="16" s="1"/>
  <c r="I73" i="16" s="1"/>
  <c r="J73" i="16" s="1"/>
  <c r="B74" i="16"/>
  <c r="AT73" i="16"/>
  <c r="AS73" i="16"/>
  <c r="AP73" i="16"/>
  <c r="AA73" i="16"/>
  <c r="K73" i="16"/>
  <c r="B73" i="16"/>
  <c r="AR84" i="16" s="1"/>
  <c r="E70" i="16"/>
  <c r="H69" i="16" s="1"/>
  <c r="I69" i="16" s="1"/>
  <c r="J69" i="16" s="1"/>
  <c r="AT69" i="16"/>
  <c r="AP69" i="16"/>
  <c r="AA69" i="16"/>
  <c r="T69" i="16"/>
  <c r="E69" i="16"/>
  <c r="AT68" i="16"/>
  <c r="AR68" i="16"/>
  <c r="AP68" i="16"/>
  <c r="AA68" i="16"/>
  <c r="H68" i="16"/>
  <c r="I68" i="16" s="1"/>
  <c r="J68" i="16" s="1"/>
  <c r="E68" i="16"/>
  <c r="H67" i="16" s="1"/>
  <c r="I67" i="16" s="1"/>
  <c r="J67" i="16" s="1"/>
  <c r="AT67" i="16"/>
  <c r="AS67" i="16"/>
  <c r="AP67" i="16"/>
  <c r="AA67" i="16"/>
  <c r="T67" i="16"/>
  <c r="K67" i="16"/>
  <c r="L67" i="16" s="1"/>
  <c r="E67" i="16"/>
  <c r="AT66" i="16"/>
  <c r="AP66" i="16"/>
  <c r="AA66" i="16"/>
  <c r="I66" i="16"/>
  <c r="J66" i="16" s="1"/>
  <c r="H66" i="16"/>
  <c r="E66" i="16"/>
  <c r="AT65" i="16"/>
  <c r="AP65" i="16"/>
  <c r="AA65" i="16"/>
  <c r="T65" i="16"/>
  <c r="H65" i="16"/>
  <c r="I65" i="16" s="1"/>
  <c r="J65" i="16" s="1"/>
  <c r="E65" i="16"/>
  <c r="AT64" i="16"/>
  <c r="AS64" i="16"/>
  <c r="AR64" i="16"/>
  <c r="AP64" i="16"/>
  <c r="AA64" i="16"/>
  <c r="H64" i="16"/>
  <c r="I64" i="16" s="1"/>
  <c r="J64" i="16" s="1"/>
  <c r="E64" i="16"/>
  <c r="H63" i="16" s="1"/>
  <c r="AT63" i="16"/>
  <c r="AS63" i="16"/>
  <c r="AP63" i="16"/>
  <c r="AA63" i="16"/>
  <c r="T63" i="16"/>
  <c r="K63" i="16"/>
  <c r="L63" i="16" s="1"/>
  <c r="I63" i="16"/>
  <c r="J63" i="16" s="1"/>
  <c r="E63" i="16"/>
  <c r="AT62" i="16"/>
  <c r="AP62" i="16"/>
  <c r="AA62" i="16"/>
  <c r="J62" i="16"/>
  <c r="H62" i="16"/>
  <c r="I62" i="16" s="1"/>
  <c r="E62" i="16"/>
  <c r="H61" i="16" s="1"/>
  <c r="I61" i="16" s="1"/>
  <c r="J61" i="16" s="1"/>
  <c r="AT61" i="16"/>
  <c r="AP61" i="16"/>
  <c r="AA61" i="16"/>
  <c r="T61" i="16"/>
  <c r="K61" i="16"/>
  <c r="L61" i="16" s="1"/>
  <c r="E61" i="16"/>
  <c r="AT60" i="16"/>
  <c r="AS60" i="16"/>
  <c r="AR60" i="16"/>
  <c r="AP60" i="16"/>
  <c r="AA60" i="16"/>
  <c r="T60" i="16"/>
  <c r="H60" i="16"/>
  <c r="I60" i="16" s="1"/>
  <c r="J60" i="16" s="1"/>
  <c r="E60" i="16"/>
  <c r="H59" i="16" s="1"/>
  <c r="I59" i="16" s="1"/>
  <c r="J59" i="16" s="1"/>
  <c r="B60" i="16"/>
  <c r="AT59" i="16"/>
  <c r="AR59" i="16"/>
  <c r="AP59" i="16"/>
  <c r="AA59" i="16"/>
  <c r="L59" i="16"/>
  <c r="R59" i="16" s="1"/>
  <c r="K59" i="16"/>
  <c r="E59" i="16"/>
  <c r="H58" i="16" s="1"/>
  <c r="I58" i="16" s="1"/>
  <c r="J58" i="16" s="1"/>
  <c r="B59" i="16"/>
  <c r="T68" i="16" s="1"/>
  <c r="AT58" i="16"/>
  <c r="AP58" i="16"/>
  <c r="AA58" i="16"/>
  <c r="T58" i="16"/>
  <c r="B58" i="16"/>
  <c r="AR67" i="16" s="1"/>
  <c r="E54" i="16"/>
  <c r="AT53" i="16"/>
  <c r="AR53" i="16"/>
  <c r="AP53" i="16"/>
  <c r="AG53" i="16"/>
  <c r="AA53" i="16"/>
  <c r="H53" i="16"/>
  <c r="I53" i="16" s="1"/>
  <c r="J53" i="16" s="1"/>
  <c r="E53" i="16"/>
  <c r="H52" i="16" s="1"/>
  <c r="AT52" i="16"/>
  <c r="AR52" i="16"/>
  <c r="AP52" i="16"/>
  <c r="AG52" i="16"/>
  <c r="AA52" i="16"/>
  <c r="L52" i="16"/>
  <c r="I52" i="16"/>
  <c r="J52" i="16" s="1"/>
  <c r="E52" i="16"/>
  <c r="AT51" i="16"/>
  <c r="AP51" i="16"/>
  <c r="AG51" i="16"/>
  <c r="AA51" i="16"/>
  <c r="T51" i="16"/>
  <c r="H51" i="16"/>
  <c r="I51" i="16" s="1"/>
  <c r="J51" i="16" s="1"/>
  <c r="E51" i="16"/>
  <c r="AT50" i="16"/>
  <c r="AR50" i="16"/>
  <c r="AP50" i="16"/>
  <c r="AG50" i="16"/>
  <c r="AA50" i="16"/>
  <c r="H50" i="16"/>
  <c r="I50" i="16" s="1"/>
  <c r="J50" i="16" s="1"/>
  <c r="E50" i="16"/>
  <c r="AT49" i="16"/>
  <c r="AR49" i="16"/>
  <c r="AP49" i="16"/>
  <c r="AG49" i="16"/>
  <c r="AA49" i="16"/>
  <c r="L49" i="16"/>
  <c r="K49" i="16"/>
  <c r="H49" i="16"/>
  <c r="I49" i="16" s="1"/>
  <c r="J49" i="16" s="1"/>
  <c r="E49" i="16"/>
  <c r="AT48" i="16"/>
  <c r="AP48" i="16"/>
  <c r="AG48" i="16"/>
  <c r="AA48" i="16"/>
  <c r="T48" i="16"/>
  <c r="H48" i="16"/>
  <c r="I48" i="16" s="1"/>
  <c r="J48" i="16" s="1"/>
  <c r="E48" i="16"/>
  <c r="AT47" i="16"/>
  <c r="AR47" i="16"/>
  <c r="AP47" i="16"/>
  <c r="AG47" i="16"/>
  <c r="AA47" i="16"/>
  <c r="T47" i="16"/>
  <c r="I47" i="16"/>
  <c r="J47" i="16" s="1"/>
  <c r="H47" i="16"/>
  <c r="E47" i="16"/>
  <c r="AT46" i="16"/>
  <c r="AP46" i="16"/>
  <c r="AG46" i="16"/>
  <c r="AA46" i="16"/>
  <c r="L46" i="16"/>
  <c r="R46" i="16" s="1"/>
  <c r="K46" i="16"/>
  <c r="H46" i="16"/>
  <c r="I46" i="16" s="1"/>
  <c r="J46" i="16" s="1"/>
  <c r="E46" i="16"/>
  <c r="AT45" i="16"/>
  <c r="AP45" i="16"/>
  <c r="AG45" i="16"/>
  <c r="AA45" i="16"/>
  <c r="T45" i="16"/>
  <c r="H45" i="16"/>
  <c r="I45" i="16" s="1"/>
  <c r="J45" i="16" s="1"/>
  <c r="E45" i="16"/>
  <c r="AT44" i="16"/>
  <c r="AS44" i="16"/>
  <c r="AR44" i="16"/>
  <c r="AP44" i="16"/>
  <c r="AG44" i="16"/>
  <c r="AA44" i="16"/>
  <c r="T44" i="16"/>
  <c r="H44" i="16"/>
  <c r="I44" i="16" s="1"/>
  <c r="J44" i="16" s="1"/>
  <c r="E44" i="16"/>
  <c r="H43" i="16" s="1"/>
  <c r="I43" i="16" s="1"/>
  <c r="J43" i="16" s="1"/>
  <c r="B44" i="16"/>
  <c r="AT43" i="16"/>
  <c r="AR43" i="16"/>
  <c r="AP43" i="16"/>
  <c r="AG43" i="16"/>
  <c r="AA43" i="16"/>
  <c r="L43" i="16"/>
  <c r="R43" i="16" s="1"/>
  <c r="K43" i="16"/>
  <c r="E43" i="16"/>
  <c r="B43" i="16"/>
  <c r="T53" i="16" s="1"/>
  <c r="AT42" i="16"/>
  <c r="AP42" i="16"/>
  <c r="AG42" i="16"/>
  <c r="AA42" i="16"/>
  <c r="T42" i="16"/>
  <c r="K42" i="16"/>
  <c r="L42" i="16" s="1"/>
  <c r="I42" i="16"/>
  <c r="J42" i="16" s="1"/>
  <c r="H42" i="16"/>
  <c r="B42" i="16"/>
  <c r="K52" i="16" s="1"/>
  <c r="E38" i="16"/>
  <c r="AT37" i="16"/>
  <c r="AS37" i="16"/>
  <c r="AP37" i="16"/>
  <c r="AA37" i="16"/>
  <c r="H37" i="16"/>
  <c r="I37" i="16" s="1"/>
  <c r="J37" i="16" s="1"/>
  <c r="E37" i="16"/>
  <c r="H36" i="16" s="1"/>
  <c r="AT36" i="16"/>
  <c r="AS36" i="16"/>
  <c r="AP36" i="16"/>
  <c r="AA36" i="16"/>
  <c r="I36" i="16"/>
  <c r="J36" i="16" s="1"/>
  <c r="E36" i="16"/>
  <c r="AT35" i="16"/>
  <c r="AP35" i="16"/>
  <c r="AA35" i="16"/>
  <c r="H35" i="16"/>
  <c r="I35" i="16" s="1"/>
  <c r="J35" i="16" s="1"/>
  <c r="E35" i="16"/>
  <c r="AT34" i="16"/>
  <c r="AS34" i="16"/>
  <c r="AP34" i="16"/>
  <c r="AA34" i="16"/>
  <c r="H34" i="16"/>
  <c r="I34" i="16" s="1"/>
  <c r="J34" i="16" s="1"/>
  <c r="E34" i="16"/>
  <c r="H33" i="16" s="1"/>
  <c r="I33" i="16" s="1"/>
  <c r="J33" i="16" s="1"/>
  <c r="AT33" i="16"/>
  <c r="AS33" i="16"/>
  <c r="AP33" i="16"/>
  <c r="AA33" i="16"/>
  <c r="E33" i="16"/>
  <c r="AT32" i="16"/>
  <c r="AP32" i="16"/>
  <c r="AA32" i="16"/>
  <c r="I32" i="16"/>
  <c r="J32" i="16" s="1"/>
  <c r="H32" i="16"/>
  <c r="E32" i="16"/>
  <c r="AT31" i="16"/>
  <c r="AP31" i="16"/>
  <c r="AA31" i="16"/>
  <c r="H31" i="16"/>
  <c r="I31" i="16" s="1"/>
  <c r="J31" i="16" s="1"/>
  <c r="E31" i="16"/>
  <c r="AT30" i="16"/>
  <c r="AS30" i="16"/>
  <c r="AP30" i="16"/>
  <c r="AA30" i="16"/>
  <c r="H30" i="16"/>
  <c r="I30" i="16" s="1"/>
  <c r="J30" i="16" s="1"/>
  <c r="E30" i="16"/>
  <c r="H29" i="16" s="1"/>
  <c r="I29" i="16" s="1"/>
  <c r="J29" i="16" s="1"/>
  <c r="AT29" i="16"/>
  <c r="AP29" i="16"/>
  <c r="AA29" i="16"/>
  <c r="E29" i="16"/>
  <c r="H28" i="16" s="1"/>
  <c r="I28" i="16" s="1"/>
  <c r="J28" i="16" s="1"/>
  <c r="AT28" i="16"/>
  <c r="AP28" i="16"/>
  <c r="AA28" i="16"/>
  <c r="E28" i="16"/>
  <c r="H27" i="16" s="1"/>
  <c r="I27" i="16" s="1"/>
  <c r="J27" i="16" s="1"/>
  <c r="B28" i="16"/>
  <c r="AS29" i="16" s="1"/>
  <c r="AT27" i="16"/>
  <c r="AP27" i="16"/>
  <c r="AA27" i="16"/>
  <c r="E27" i="16"/>
  <c r="B27" i="16"/>
  <c r="T31" i="16" s="1"/>
  <c r="AT26" i="16"/>
  <c r="AS26" i="16"/>
  <c r="AP26" i="16"/>
  <c r="AA26" i="16"/>
  <c r="I26" i="16"/>
  <c r="J26" i="16" s="1"/>
  <c r="H26" i="16"/>
  <c r="B26" i="16"/>
  <c r="K33" i="16" s="1"/>
  <c r="L33" i="16" s="1"/>
  <c r="E148" i="14"/>
  <c r="H147" i="14" s="1"/>
  <c r="I147" i="14" s="1"/>
  <c r="J147" i="14" s="1"/>
  <c r="AW147" i="14"/>
  <c r="AS147" i="14"/>
  <c r="AG147" i="14"/>
  <c r="T147" i="14"/>
  <c r="E147" i="14"/>
  <c r="AW146" i="14"/>
  <c r="AS146" i="14"/>
  <c r="AG146" i="14"/>
  <c r="H146" i="14"/>
  <c r="I146" i="14" s="1"/>
  <c r="J146" i="14" s="1"/>
  <c r="E146" i="14"/>
  <c r="H145" i="14" s="1"/>
  <c r="I145" i="14" s="1"/>
  <c r="J145" i="14" s="1"/>
  <c r="AW145" i="14"/>
  <c r="AV145" i="14"/>
  <c r="AS145" i="14"/>
  <c r="AG145" i="14"/>
  <c r="E145" i="14"/>
  <c r="AW144" i="14"/>
  <c r="AS144" i="14"/>
  <c r="AG144" i="14"/>
  <c r="I144" i="14"/>
  <c r="J144" i="14" s="1"/>
  <c r="H144" i="14"/>
  <c r="E144" i="14"/>
  <c r="AW143" i="14"/>
  <c r="AS143" i="14"/>
  <c r="AG143" i="14"/>
  <c r="T143" i="14"/>
  <c r="H143" i="14"/>
  <c r="I143" i="14" s="1"/>
  <c r="J143" i="14" s="1"/>
  <c r="E143" i="14"/>
  <c r="AW142" i="14"/>
  <c r="AS142" i="14"/>
  <c r="AG142" i="14"/>
  <c r="H142" i="14"/>
  <c r="I142" i="14" s="1"/>
  <c r="J142" i="14" s="1"/>
  <c r="E142" i="14"/>
  <c r="H141" i="14" s="1"/>
  <c r="I141" i="14" s="1"/>
  <c r="J141" i="14" s="1"/>
  <c r="AW141" i="14"/>
  <c r="AV141" i="14"/>
  <c r="AS141" i="14"/>
  <c r="AG141" i="14"/>
  <c r="T141" i="14"/>
  <c r="E141" i="14"/>
  <c r="AW140" i="14"/>
  <c r="AV140" i="14"/>
  <c r="AS140" i="14"/>
  <c r="AG140" i="14"/>
  <c r="T140" i="14"/>
  <c r="H140" i="14"/>
  <c r="I140" i="14" s="1"/>
  <c r="J140" i="14" s="1"/>
  <c r="E140" i="14"/>
  <c r="AW139" i="14"/>
  <c r="AV139" i="14"/>
  <c r="AS139" i="14"/>
  <c r="AG139" i="14"/>
  <c r="H139" i="14"/>
  <c r="I139" i="14" s="1"/>
  <c r="J139" i="14" s="1"/>
  <c r="E139" i="14"/>
  <c r="AW138" i="14"/>
  <c r="AV138" i="14"/>
  <c r="AS138" i="14"/>
  <c r="AG138" i="14"/>
  <c r="T138" i="14"/>
  <c r="I138" i="14"/>
  <c r="J138" i="14" s="1"/>
  <c r="H138" i="14"/>
  <c r="E138" i="14"/>
  <c r="H137" i="14" s="1"/>
  <c r="I137" i="14" s="1"/>
  <c r="J137" i="14" s="1"/>
  <c r="B138" i="14"/>
  <c r="AV137" i="14" s="1"/>
  <c r="AW137" i="14"/>
  <c r="AS137" i="14"/>
  <c r="AG137" i="14"/>
  <c r="T137" i="14"/>
  <c r="E137" i="14"/>
  <c r="H136" i="14" s="1"/>
  <c r="I136" i="14" s="1"/>
  <c r="J136" i="14" s="1"/>
  <c r="B137" i="14"/>
  <c r="AW136" i="14"/>
  <c r="AV136" i="14"/>
  <c r="AU136" i="14"/>
  <c r="AS136" i="14"/>
  <c r="AG136" i="14"/>
  <c r="T136" i="14"/>
  <c r="B136" i="14"/>
  <c r="K141" i="14" s="1"/>
  <c r="L141" i="14" s="1"/>
  <c r="E133" i="14"/>
  <c r="H132" i="14" s="1"/>
  <c r="I132" i="14" s="1"/>
  <c r="J132" i="14" s="1"/>
  <c r="AZ132" i="14"/>
  <c r="AW132" i="14"/>
  <c r="AV132" i="14"/>
  <c r="AU132" i="14"/>
  <c r="AS132" i="14"/>
  <c r="AG132" i="14"/>
  <c r="L132" i="14"/>
  <c r="K132" i="14"/>
  <c r="E132" i="14"/>
  <c r="H131" i="14" s="1"/>
  <c r="I131" i="14" s="1"/>
  <c r="J131" i="14" s="1"/>
  <c r="AZ131" i="14"/>
  <c r="AW131" i="14"/>
  <c r="AV131" i="14"/>
  <c r="AS131" i="14"/>
  <c r="AG131" i="14"/>
  <c r="T131" i="14"/>
  <c r="E131" i="14"/>
  <c r="H130" i="14" s="1"/>
  <c r="I130" i="14" s="1"/>
  <c r="J130" i="14" s="1"/>
  <c r="AZ130" i="14"/>
  <c r="AW130" i="14"/>
  <c r="AV130" i="14"/>
  <c r="AS130" i="14"/>
  <c r="AG130" i="14"/>
  <c r="E130" i="14"/>
  <c r="H129" i="14" s="1"/>
  <c r="I129" i="14" s="1"/>
  <c r="J129" i="14" s="1"/>
  <c r="AZ129" i="14"/>
  <c r="AW129" i="14"/>
  <c r="AS129" i="14"/>
  <c r="AG129" i="14"/>
  <c r="T129" i="14"/>
  <c r="K129" i="14"/>
  <c r="L129" i="14" s="1"/>
  <c r="E129" i="14"/>
  <c r="AZ128" i="14"/>
  <c r="AW128" i="14"/>
  <c r="AV128" i="14"/>
  <c r="AU128" i="14"/>
  <c r="AS128" i="14"/>
  <c r="AG128" i="14"/>
  <c r="L128" i="14"/>
  <c r="R128" i="14" s="1"/>
  <c r="K128" i="14"/>
  <c r="I128" i="14"/>
  <c r="J128" i="14" s="1"/>
  <c r="H128" i="14"/>
  <c r="E128" i="14"/>
  <c r="H127" i="14" s="1"/>
  <c r="I127" i="14" s="1"/>
  <c r="J127" i="14" s="1"/>
  <c r="AZ127" i="14"/>
  <c r="AW127" i="14"/>
  <c r="AU127" i="14"/>
  <c r="AS127" i="14"/>
  <c r="AG127" i="14"/>
  <c r="T127" i="14"/>
  <c r="K127" i="14"/>
  <c r="L127" i="14" s="1"/>
  <c r="E127" i="14"/>
  <c r="AZ126" i="14"/>
  <c r="AW126" i="14"/>
  <c r="AV126" i="14"/>
  <c r="AU126" i="14"/>
  <c r="AS126" i="14"/>
  <c r="AG126" i="14"/>
  <c r="H126" i="14"/>
  <c r="I126" i="14" s="1"/>
  <c r="J126" i="14" s="1"/>
  <c r="E126" i="14"/>
  <c r="AZ125" i="14"/>
  <c r="AW125" i="14"/>
  <c r="AU125" i="14"/>
  <c r="AS125" i="14"/>
  <c r="AG125" i="14"/>
  <c r="L125" i="14"/>
  <c r="K125" i="14"/>
  <c r="H125" i="14"/>
  <c r="I125" i="14" s="1"/>
  <c r="J125" i="14" s="1"/>
  <c r="E125" i="14"/>
  <c r="H124" i="14" s="1"/>
  <c r="I124" i="14" s="1"/>
  <c r="J124" i="14" s="1"/>
  <c r="AZ124" i="14"/>
  <c r="AW124" i="14"/>
  <c r="AS124" i="14"/>
  <c r="AG124" i="14"/>
  <c r="T124" i="14"/>
  <c r="E124" i="14"/>
  <c r="AZ123" i="14"/>
  <c r="AW123" i="14"/>
  <c r="AV123" i="14"/>
  <c r="AU123" i="14"/>
  <c r="AS123" i="14"/>
  <c r="AG123" i="14"/>
  <c r="K123" i="14"/>
  <c r="L123" i="14" s="1"/>
  <c r="H123" i="14"/>
  <c r="I123" i="14" s="1"/>
  <c r="J123" i="14" s="1"/>
  <c r="E123" i="14"/>
  <c r="H122" i="14" s="1"/>
  <c r="I122" i="14" s="1"/>
  <c r="J122" i="14" s="1"/>
  <c r="B123" i="14"/>
  <c r="AV127" i="14" s="1"/>
  <c r="AZ122" i="14"/>
  <c r="AW122" i="14"/>
  <c r="AU122" i="14"/>
  <c r="AS122" i="14"/>
  <c r="AG122" i="14"/>
  <c r="T122" i="14"/>
  <c r="K122" i="14"/>
  <c r="L122" i="14" s="1"/>
  <c r="E122" i="14"/>
  <c r="H121" i="14" s="1"/>
  <c r="I121" i="14" s="1"/>
  <c r="J121" i="14" s="1"/>
  <c r="B122" i="14"/>
  <c r="T123" i="14" s="1"/>
  <c r="AZ121" i="14"/>
  <c r="AW121" i="14"/>
  <c r="AV121" i="14"/>
  <c r="AS121" i="14"/>
  <c r="AG121" i="14"/>
  <c r="T121" i="14"/>
  <c r="B121" i="14"/>
  <c r="AU130" i="14" s="1"/>
  <c r="E117" i="14"/>
  <c r="AW116" i="14"/>
  <c r="AV116" i="14"/>
  <c r="AS116" i="14"/>
  <c r="AG116" i="14"/>
  <c r="H116" i="14"/>
  <c r="I116" i="14" s="1"/>
  <c r="J116" i="14" s="1"/>
  <c r="E116" i="14"/>
  <c r="H115" i="14" s="1"/>
  <c r="I115" i="14" s="1"/>
  <c r="J115" i="14" s="1"/>
  <c r="AW115" i="14"/>
  <c r="AV115" i="14"/>
  <c r="AS115" i="14"/>
  <c r="AG115" i="14"/>
  <c r="E115" i="14"/>
  <c r="AW114" i="14"/>
  <c r="AV114" i="14"/>
  <c r="AS114" i="14"/>
  <c r="AG114" i="14"/>
  <c r="H114" i="14"/>
  <c r="I114" i="14" s="1"/>
  <c r="J114" i="14" s="1"/>
  <c r="E114" i="14"/>
  <c r="AW113" i="14"/>
  <c r="AV113" i="14"/>
  <c r="AS113" i="14"/>
  <c r="AG113" i="14"/>
  <c r="I113" i="14"/>
  <c r="J113" i="14" s="1"/>
  <c r="H113" i="14"/>
  <c r="E113" i="14"/>
  <c r="AW112" i="14"/>
  <c r="AV112" i="14"/>
  <c r="AS112" i="14"/>
  <c r="AG112" i="14"/>
  <c r="I112" i="14"/>
  <c r="J112" i="14" s="1"/>
  <c r="H112" i="14"/>
  <c r="E112" i="14"/>
  <c r="AW111" i="14"/>
  <c r="AV111" i="14"/>
  <c r="AS111" i="14"/>
  <c r="AG111" i="14"/>
  <c r="I111" i="14"/>
  <c r="J111" i="14" s="1"/>
  <c r="H111" i="14"/>
  <c r="E111" i="14"/>
  <c r="AW110" i="14"/>
  <c r="AV110" i="14"/>
  <c r="AS110" i="14"/>
  <c r="AG110" i="14"/>
  <c r="H110" i="14"/>
  <c r="I110" i="14" s="1"/>
  <c r="J110" i="14" s="1"/>
  <c r="E110" i="14"/>
  <c r="H109" i="14" s="1"/>
  <c r="AW109" i="14"/>
  <c r="AV109" i="14"/>
  <c r="AS109" i="14"/>
  <c r="AG109" i="14"/>
  <c r="I109" i="14"/>
  <c r="J109" i="14" s="1"/>
  <c r="E109" i="14"/>
  <c r="H108" i="14" s="1"/>
  <c r="AW108" i="14"/>
  <c r="AS108" i="14"/>
  <c r="AG108" i="14"/>
  <c r="I108" i="14"/>
  <c r="J108" i="14" s="1"/>
  <c r="E108" i="14"/>
  <c r="H107" i="14" s="1"/>
  <c r="I107" i="14" s="1"/>
  <c r="J107" i="14" s="1"/>
  <c r="AW107" i="14"/>
  <c r="AS107" i="14"/>
  <c r="AG107" i="14"/>
  <c r="T107" i="14"/>
  <c r="E107" i="14"/>
  <c r="B107" i="14"/>
  <c r="AV108" i="14" s="1"/>
  <c r="AW106" i="14"/>
  <c r="AU106" i="14"/>
  <c r="AS106" i="14"/>
  <c r="AG106" i="14"/>
  <c r="T106" i="14"/>
  <c r="J106" i="14"/>
  <c r="I106" i="14"/>
  <c r="H106" i="14"/>
  <c r="E106" i="14"/>
  <c r="H105" i="14" s="1"/>
  <c r="I105" i="14" s="1"/>
  <c r="J105" i="14" s="1"/>
  <c r="B106" i="14"/>
  <c r="AW105" i="14"/>
  <c r="AV105" i="14"/>
  <c r="AS105" i="14"/>
  <c r="AG105" i="14"/>
  <c r="B105" i="14"/>
  <c r="E101" i="14"/>
  <c r="AM100" i="14"/>
  <c r="K100" i="14"/>
  <c r="L100" i="14" s="1"/>
  <c r="H100" i="14"/>
  <c r="I100" i="14" s="1"/>
  <c r="J100" i="14" s="1"/>
  <c r="E100" i="14"/>
  <c r="H99" i="14" s="1"/>
  <c r="I99" i="14" s="1"/>
  <c r="J99" i="14" s="1"/>
  <c r="AM99" i="14"/>
  <c r="AK99" i="14"/>
  <c r="K99" i="14"/>
  <c r="E99" i="14"/>
  <c r="AM98" i="14"/>
  <c r="AK98" i="14"/>
  <c r="H98" i="14"/>
  <c r="I98" i="14" s="1"/>
  <c r="J98" i="14" s="1"/>
  <c r="E98" i="14"/>
  <c r="H97" i="14" s="1"/>
  <c r="I97" i="14" s="1"/>
  <c r="J97" i="14" s="1"/>
  <c r="AM97" i="14"/>
  <c r="AL97" i="14"/>
  <c r="E97" i="14"/>
  <c r="H96" i="14" s="1"/>
  <c r="I96" i="14" s="1"/>
  <c r="J96" i="14" s="1"/>
  <c r="AM96" i="14"/>
  <c r="AK96" i="14"/>
  <c r="K96" i="14"/>
  <c r="E96" i="14"/>
  <c r="AM95" i="14"/>
  <c r="AL95" i="14"/>
  <c r="K95" i="14"/>
  <c r="H95" i="14"/>
  <c r="I95" i="14" s="1"/>
  <c r="J95" i="14" s="1"/>
  <c r="E95" i="14"/>
  <c r="AM94" i="14"/>
  <c r="AK94" i="14"/>
  <c r="H94" i="14"/>
  <c r="I94" i="14" s="1"/>
  <c r="J94" i="14" s="1"/>
  <c r="E94" i="14"/>
  <c r="AM93" i="14"/>
  <c r="L93" i="14"/>
  <c r="K93" i="14"/>
  <c r="H93" i="14"/>
  <c r="I93" i="14" s="1"/>
  <c r="J93" i="14" s="1"/>
  <c r="E93" i="14"/>
  <c r="H92" i="14" s="1"/>
  <c r="I92" i="14" s="1"/>
  <c r="J92" i="14" s="1"/>
  <c r="AM92" i="14"/>
  <c r="AK92" i="14"/>
  <c r="T92" i="14"/>
  <c r="E92" i="14"/>
  <c r="AM91" i="14"/>
  <c r="K91" i="14"/>
  <c r="H91" i="14"/>
  <c r="I91" i="14" s="1"/>
  <c r="J91" i="14" s="1"/>
  <c r="E91" i="14"/>
  <c r="H90" i="14" s="1"/>
  <c r="I90" i="14" s="1"/>
  <c r="J90" i="14" s="1"/>
  <c r="B91" i="14"/>
  <c r="AL94" i="14" s="1"/>
  <c r="AM90" i="14"/>
  <c r="AL90" i="14"/>
  <c r="T90" i="14"/>
  <c r="E90" i="14"/>
  <c r="H89" i="14" s="1"/>
  <c r="B90" i="14"/>
  <c r="AM89" i="14"/>
  <c r="AL89" i="14"/>
  <c r="AK89" i="14"/>
  <c r="I89" i="14"/>
  <c r="J89" i="14" s="1"/>
  <c r="B89" i="14"/>
  <c r="AK95" i="14" s="1"/>
  <c r="E85" i="14"/>
  <c r="H84" i="14" s="1"/>
  <c r="I84" i="14" s="1"/>
  <c r="J84" i="14" s="1"/>
  <c r="AT84" i="14"/>
  <c r="AP84" i="14"/>
  <c r="AA84" i="14"/>
  <c r="L84" i="14"/>
  <c r="K84" i="14"/>
  <c r="E84" i="14"/>
  <c r="AT83" i="14"/>
  <c r="AR83" i="14"/>
  <c r="AP83" i="14"/>
  <c r="AA83" i="14"/>
  <c r="H83" i="14"/>
  <c r="I83" i="14" s="1"/>
  <c r="J83" i="14" s="1"/>
  <c r="E83" i="14"/>
  <c r="AT82" i="14"/>
  <c r="AP82" i="14"/>
  <c r="AA82" i="14"/>
  <c r="I82" i="14"/>
  <c r="J82" i="14" s="1"/>
  <c r="H82" i="14"/>
  <c r="E82" i="14"/>
  <c r="AT81" i="14"/>
  <c r="AP81" i="14"/>
  <c r="AA81" i="14"/>
  <c r="I81" i="14"/>
  <c r="J81" i="14" s="1"/>
  <c r="H81" i="14"/>
  <c r="E81" i="14"/>
  <c r="AT80" i="14"/>
  <c r="AP80" i="14"/>
  <c r="AA80" i="14"/>
  <c r="I80" i="14"/>
  <c r="J80" i="14" s="1"/>
  <c r="H80" i="14"/>
  <c r="E80" i="14"/>
  <c r="AT79" i="14"/>
  <c r="AR79" i="14"/>
  <c r="AP79" i="14"/>
  <c r="AA79" i="14"/>
  <c r="H79" i="14"/>
  <c r="I79" i="14" s="1"/>
  <c r="J79" i="14" s="1"/>
  <c r="E79" i="14"/>
  <c r="AT78" i="14"/>
  <c r="AP78" i="14"/>
  <c r="AA78" i="14"/>
  <c r="K78" i="14"/>
  <c r="I78" i="14"/>
  <c r="J78" i="14" s="1"/>
  <c r="H78" i="14"/>
  <c r="E78" i="14"/>
  <c r="H77" i="14" s="1"/>
  <c r="I77" i="14" s="1"/>
  <c r="J77" i="14" s="1"/>
  <c r="AT77" i="14"/>
  <c r="AP77" i="14"/>
  <c r="AA77" i="14"/>
  <c r="E77" i="14"/>
  <c r="AT76" i="14"/>
  <c r="AP76" i="14"/>
  <c r="AA76" i="14"/>
  <c r="J76" i="14"/>
  <c r="I76" i="14"/>
  <c r="H76" i="14"/>
  <c r="E76" i="14"/>
  <c r="AT75" i="14"/>
  <c r="AP75" i="14"/>
  <c r="AA75" i="14"/>
  <c r="I75" i="14"/>
  <c r="J75" i="14" s="1"/>
  <c r="H75" i="14"/>
  <c r="E75" i="14"/>
  <c r="B75" i="14"/>
  <c r="AS81" i="14" s="1"/>
  <c r="AT74" i="14"/>
  <c r="AR74" i="14"/>
  <c r="AP74" i="14"/>
  <c r="AA74" i="14"/>
  <c r="K74" i="14"/>
  <c r="J74" i="14"/>
  <c r="I74" i="14"/>
  <c r="H74" i="14"/>
  <c r="E74" i="14"/>
  <c r="H73" i="14" s="1"/>
  <c r="I73" i="14" s="1"/>
  <c r="J73" i="14" s="1"/>
  <c r="B74" i="14"/>
  <c r="T76" i="14" s="1"/>
  <c r="AT73" i="14"/>
  <c r="AP73" i="14"/>
  <c r="AA73" i="14"/>
  <c r="K73" i="14"/>
  <c r="B73" i="14"/>
  <c r="AR81" i="14" s="1"/>
  <c r="E70" i="14"/>
  <c r="AT69" i="14"/>
  <c r="AS69" i="14"/>
  <c r="AP69" i="14"/>
  <c r="AA69" i="14"/>
  <c r="T69" i="14"/>
  <c r="I69" i="14"/>
  <c r="J69" i="14" s="1"/>
  <c r="H69" i="14"/>
  <c r="E69" i="14"/>
  <c r="H68" i="14" s="1"/>
  <c r="I68" i="14" s="1"/>
  <c r="J68" i="14" s="1"/>
  <c r="AT68" i="14"/>
  <c r="AP68" i="14"/>
  <c r="AA68" i="14"/>
  <c r="T68" i="14"/>
  <c r="K68" i="14"/>
  <c r="L68" i="14" s="1"/>
  <c r="E68" i="14"/>
  <c r="H67" i="14" s="1"/>
  <c r="I67" i="14" s="1"/>
  <c r="J67" i="14" s="1"/>
  <c r="AT67" i="14"/>
  <c r="AR67" i="14"/>
  <c r="AP67" i="14"/>
  <c r="AA67" i="14"/>
  <c r="T67" i="14"/>
  <c r="K67" i="14"/>
  <c r="L67" i="14" s="1"/>
  <c r="E67" i="14"/>
  <c r="H66" i="14" s="1"/>
  <c r="I66" i="14" s="1"/>
  <c r="J66" i="14" s="1"/>
  <c r="AT66" i="14"/>
  <c r="AP66" i="14"/>
  <c r="AA66" i="14"/>
  <c r="T66" i="14"/>
  <c r="K66" i="14"/>
  <c r="L66" i="14" s="1"/>
  <c r="E66" i="14"/>
  <c r="AT65" i="14"/>
  <c r="AR65" i="14"/>
  <c r="AP65" i="14"/>
  <c r="AA65" i="14"/>
  <c r="T65" i="14"/>
  <c r="J65" i="14"/>
  <c r="I65" i="14"/>
  <c r="H65" i="14"/>
  <c r="E65" i="14"/>
  <c r="H64" i="14" s="1"/>
  <c r="I64" i="14" s="1"/>
  <c r="AT64" i="14"/>
  <c r="AR64" i="14"/>
  <c r="AP64" i="14"/>
  <c r="AA64" i="14"/>
  <c r="T64" i="14"/>
  <c r="K64" i="14"/>
  <c r="L64" i="14" s="1"/>
  <c r="J64" i="14"/>
  <c r="E64" i="14"/>
  <c r="H63" i="14" s="1"/>
  <c r="I63" i="14" s="1"/>
  <c r="J63" i="14" s="1"/>
  <c r="AT63" i="14"/>
  <c r="AR63" i="14"/>
  <c r="AP63" i="14"/>
  <c r="AA63" i="14"/>
  <c r="T63" i="14"/>
  <c r="K63" i="14"/>
  <c r="L63" i="14" s="1"/>
  <c r="E63" i="14"/>
  <c r="H62" i="14" s="1"/>
  <c r="I62" i="14" s="1"/>
  <c r="J62" i="14" s="1"/>
  <c r="AT62" i="14"/>
  <c r="AP62" i="14"/>
  <c r="AA62" i="14"/>
  <c r="T62" i="14"/>
  <c r="L62" i="14"/>
  <c r="K62" i="14"/>
  <c r="E62" i="14"/>
  <c r="AT61" i="14"/>
  <c r="AS61" i="14"/>
  <c r="AR61" i="14"/>
  <c r="AP61" i="14"/>
  <c r="AA61" i="14"/>
  <c r="K61" i="14"/>
  <c r="L61" i="14" s="1"/>
  <c r="H61" i="14"/>
  <c r="I61" i="14" s="1"/>
  <c r="J61" i="14" s="1"/>
  <c r="E61" i="14"/>
  <c r="H60" i="14" s="1"/>
  <c r="I60" i="14" s="1"/>
  <c r="J60" i="14" s="1"/>
  <c r="AT60" i="14"/>
  <c r="AS60" i="14"/>
  <c r="AR60" i="14"/>
  <c r="AP60" i="14"/>
  <c r="AA60" i="14"/>
  <c r="K60" i="14"/>
  <c r="L60" i="14" s="1"/>
  <c r="E60" i="14"/>
  <c r="H59" i="14" s="1"/>
  <c r="I59" i="14" s="1"/>
  <c r="J59" i="14" s="1"/>
  <c r="B60" i="14"/>
  <c r="AS67" i="14" s="1"/>
  <c r="AT59" i="14"/>
  <c r="AS59" i="14"/>
  <c r="AP59" i="14"/>
  <c r="AA59" i="14"/>
  <c r="E59" i="14"/>
  <c r="B59" i="14"/>
  <c r="T61" i="14" s="1"/>
  <c r="AT58" i="14"/>
  <c r="AS58" i="14"/>
  <c r="AP58" i="14"/>
  <c r="AA58" i="14"/>
  <c r="T58" i="14"/>
  <c r="I58" i="14"/>
  <c r="J58" i="14" s="1"/>
  <c r="H58" i="14"/>
  <c r="B58" i="14"/>
  <c r="K59" i="14" s="1"/>
  <c r="L59" i="14" s="1"/>
  <c r="E54" i="14"/>
  <c r="AT53" i="14"/>
  <c r="AS53" i="14"/>
  <c r="AP53" i="14"/>
  <c r="AG53" i="14"/>
  <c r="AA53" i="14"/>
  <c r="H53" i="14"/>
  <c r="I53" i="14" s="1"/>
  <c r="J53" i="14" s="1"/>
  <c r="E53" i="14"/>
  <c r="AT52" i="14"/>
  <c r="AS52" i="14"/>
  <c r="AP52" i="14"/>
  <c r="AG52" i="14"/>
  <c r="AA52" i="14"/>
  <c r="T52" i="14"/>
  <c r="H52" i="14"/>
  <c r="I52" i="14" s="1"/>
  <c r="J52" i="14" s="1"/>
  <c r="E52" i="14"/>
  <c r="AT51" i="14"/>
  <c r="AP51" i="14"/>
  <c r="AG51" i="14"/>
  <c r="AA51" i="14"/>
  <c r="H51" i="14"/>
  <c r="I51" i="14" s="1"/>
  <c r="J51" i="14" s="1"/>
  <c r="E51" i="14"/>
  <c r="AT50" i="14"/>
  <c r="AS50" i="14"/>
  <c r="AR50" i="14"/>
  <c r="AP50" i="14"/>
  <c r="AG50" i="14"/>
  <c r="AA50" i="14"/>
  <c r="H50" i="14"/>
  <c r="I50" i="14" s="1"/>
  <c r="J50" i="14" s="1"/>
  <c r="E50" i="14"/>
  <c r="H49" i="14" s="1"/>
  <c r="I49" i="14" s="1"/>
  <c r="J49" i="14" s="1"/>
  <c r="AT49" i="14"/>
  <c r="AS49" i="14"/>
  <c r="AP49" i="14"/>
  <c r="AG49" i="14"/>
  <c r="AA49" i="14"/>
  <c r="T49" i="14"/>
  <c r="E49" i="14"/>
  <c r="AT48" i="14"/>
  <c r="AS48" i="14"/>
  <c r="AP48" i="14"/>
  <c r="AG48" i="14"/>
  <c r="AA48" i="14"/>
  <c r="T48" i="14"/>
  <c r="J48" i="14"/>
  <c r="I48" i="14"/>
  <c r="H48" i="14"/>
  <c r="E48" i="14"/>
  <c r="AT47" i="14"/>
  <c r="AR47" i="14"/>
  <c r="AP47" i="14"/>
  <c r="AG47" i="14"/>
  <c r="AA47" i="14"/>
  <c r="K47" i="14"/>
  <c r="L47" i="14" s="1"/>
  <c r="H47" i="14"/>
  <c r="I47" i="14" s="1"/>
  <c r="J47" i="14" s="1"/>
  <c r="E47" i="14"/>
  <c r="H46" i="14" s="1"/>
  <c r="I46" i="14" s="1"/>
  <c r="J46" i="14" s="1"/>
  <c r="AT46" i="14"/>
  <c r="AS46" i="14"/>
  <c r="AP46" i="14"/>
  <c r="AG46" i="14"/>
  <c r="AA46" i="14"/>
  <c r="E46" i="14"/>
  <c r="AT45" i="14"/>
  <c r="AS45" i="14"/>
  <c r="AP45" i="14"/>
  <c r="AG45" i="14"/>
  <c r="AA45" i="14"/>
  <c r="T45" i="14"/>
  <c r="J45" i="14"/>
  <c r="I45" i="14"/>
  <c r="H45" i="14"/>
  <c r="E45" i="14"/>
  <c r="H44" i="14" s="1"/>
  <c r="I44" i="14" s="1"/>
  <c r="J44" i="14" s="1"/>
  <c r="AT44" i="14"/>
  <c r="AP44" i="14"/>
  <c r="AG44" i="14"/>
  <c r="AA44" i="14"/>
  <c r="L44" i="14"/>
  <c r="K44" i="14"/>
  <c r="E44" i="14"/>
  <c r="H43" i="14" s="1"/>
  <c r="I43" i="14" s="1"/>
  <c r="J43" i="14" s="1"/>
  <c r="B44" i="14"/>
  <c r="AS51" i="14" s="1"/>
  <c r="AT43" i="14"/>
  <c r="AS43" i="14"/>
  <c r="AP43" i="14"/>
  <c r="AG43" i="14"/>
  <c r="AA43" i="14"/>
  <c r="T43" i="14"/>
  <c r="E43" i="14"/>
  <c r="B43" i="14"/>
  <c r="T51" i="14" s="1"/>
  <c r="AT42" i="14"/>
  <c r="AS42" i="14"/>
  <c r="AR42" i="14"/>
  <c r="AP42" i="14"/>
  <c r="AG42" i="14"/>
  <c r="AA42" i="14"/>
  <c r="T42" i="14"/>
  <c r="H42" i="14"/>
  <c r="I42" i="14" s="1"/>
  <c r="J42" i="14" s="1"/>
  <c r="B42" i="14"/>
  <c r="AR51" i="14" s="1"/>
  <c r="E38" i="14"/>
  <c r="AT37" i="14"/>
  <c r="AP37" i="14"/>
  <c r="AA37" i="14"/>
  <c r="I37" i="14"/>
  <c r="J37" i="14" s="1"/>
  <c r="H37" i="14"/>
  <c r="E37" i="14"/>
  <c r="AT36" i="14"/>
  <c r="AP36" i="14"/>
  <c r="AA36" i="14"/>
  <c r="T36" i="14"/>
  <c r="K36" i="14"/>
  <c r="L36" i="14" s="1"/>
  <c r="R36" i="14" s="1"/>
  <c r="H36" i="14"/>
  <c r="I36" i="14" s="1"/>
  <c r="J36" i="14" s="1"/>
  <c r="E36" i="14"/>
  <c r="H35" i="14" s="1"/>
  <c r="I35" i="14" s="1"/>
  <c r="AT35" i="14"/>
  <c r="AR35" i="14"/>
  <c r="AP35" i="14"/>
  <c r="AA35" i="14"/>
  <c r="T35" i="14"/>
  <c r="J35" i="14"/>
  <c r="E35" i="14"/>
  <c r="H34" i="14" s="1"/>
  <c r="I34" i="14" s="1"/>
  <c r="AT34" i="14"/>
  <c r="AR34" i="14"/>
  <c r="AP34" i="14"/>
  <c r="AA34" i="14"/>
  <c r="T34" i="14"/>
  <c r="K34" i="14"/>
  <c r="L34" i="14" s="1"/>
  <c r="J34" i="14"/>
  <c r="E34" i="14"/>
  <c r="H33" i="14" s="1"/>
  <c r="I33" i="14" s="1"/>
  <c r="J33" i="14" s="1"/>
  <c r="AT33" i="14"/>
  <c r="AR33" i="14"/>
  <c r="AP33" i="14"/>
  <c r="AA33" i="14"/>
  <c r="T33" i="14"/>
  <c r="K33" i="14"/>
  <c r="L33" i="14" s="1"/>
  <c r="E33" i="14"/>
  <c r="H32" i="14" s="1"/>
  <c r="I32" i="14" s="1"/>
  <c r="J32" i="14" s="1"/>
  <c r="AT32" i="14"/>
  <c r="AP32" i="14"/>
  <c r="AA32" i="14"/>
  <c r="T32" i="14"/>
  <c r="K32" i="14"/>
  <c r="L32" i="14" s="1"/>
  <c r="E32" i="14"/>
  <c r="H31" i="14" s="1"/>
  <c r="I31" i="14" s="1"/>
  <c r="AT31" i="14"/>
  <c r="AR31" i="14"/>
  <c r="AP31" i="14"/>
  <c r="AA31" i="14"/>
  <c r="T31" i="14"/>
  <c r="J31" i="14"/>
  <c r="E31" i="14"/>
  <c r="H30" i="14" s="1"/>
  <c r="I30" i="14" s="1"/>
  <c r="J30" i="14" s="1"/>
  <c r="AT30" i="14"/>
  <c r="AR30" i="14"/>
  <c r="AP30" i="14"/>
  <c r="AA30" i="14"/>
  <c r="T30" i="14"/>
  <c r="K30" i="14"/>
  <c r="L30" i="14" s="1"/>
  <c r="E30" i="14"/>
  <c r="H29" i="14" s="1"/>
  <c r="I29" i="14" s="1"/>
  <c r="J29" i="14" s="1"/>
  <c r="AT29" i="14"/>
  <c r="AS29" i="14"/>
  <c r="AR29" i="14"/>
  <c r="AP29" i="14"/>
  <c r="AA29" i="14"/>
  <c r="T29" i="14"/>
  <c r="K29" i="14"/>
  <c r="L29" i="14" s="1"/>
  <c r="E29" i="14"/>
  <c r="H28" i="14" s="1"/>
  <c r="I28" i="14" s="1"/>
  <c r="J28" i="14" s="1"/>
  <c r="AT28" i="14"/>
  <c r="AR28" i="14"/>
  <c r="AP28" i="14"/>
  <c r="AA28" i="14"/>
  <c r="R28" i="14"/>
  <c r="L28" i="14"/>
  <c r="K28" i="14"/>
  <c r="E28" i="14"/>
  <c r="H27" i="14" s="1"/>
  <c r="I27" i="14" s="1"/>
  <c r="J27" i="14" s="1"/>
  <c r="B28" i="14"/>
  <c r="AS37" i="14" s="1"/>
  <c r="AT27" i="14"/>
  <c r="AS27" i="14"/>
  <c r="AP27" i="14"/>
  <c r="AA27" i="14"/>
  <c r="L27" i="14"/>
  <c r="K27" i="14"/>
  <c r="E27" i="14"/>
  <c r="B27" i="14"/>
  <c r="T27" i="14" s="1"/>
  <c r="AT26" i="14"/>
  <c r="AP26" i="14"/>
  <c r="AA26" i="14"/>
  <c r="K26" i="14"/>
  <c r="L26" i="14" s="1"/>
  <c r="R26" i="14" s="1"/>
  <c r="I26" i="14"/>
  <c r="J26" i="14" s="1"/>
  <c r="H26" i="14"/>
  <c r="B26" i="14"/>
  <c r="AR37" i="14" s="1"/>
  <c r="E148" i="13"/>
  <c r="AW147" i="13"/>
  <c r="AV147" i="13"/>
  <c r="AS147" i="13"/>
  <c r="AG147" i="13"/>
  <c r="T147" i="13"/>
  <c r="I147" i="13"/>
  <c r="J147" i="13" s="1"/>
  <c r="H147" i="13"/>
  <c r="E147" i="13"/>
  <c r="AW146" i="13"/>
  <c r="AS146" i="13"/>
  <c r="AG146" i="13"/>
  <c r="T146" i="13"/>
  <c r="K146" i="13"/>
  <c r="L146" i="13" s="1"/>
  <c r="R146" i="13" s="1"/>
  <c r="H146" i="13"/>
  <c r="I146" i="13" s="1"/>
  <c r="J146" i="13" s="1"/>
  <c r="E146" i="13"/>
  <c r="H145" i="13" s="1"/>
  <c r="I145" i="13" s="1"/>
  <c r="AW145" i="13"/>
  <c r="AU145" i="13"/>
  <c r="AS145" i="13"/>
  <c r="AG145" i="13"/>
  <c r="T145" i="13"/>
  <c r="K145" i="13"/>
  <c r="L145" i="13" s="1"/>
  <c r="J145" i="13"/>
  <c r="E145" i="13"/>
  <c r="H144" i="13" s="1"/>
  <c r="I144" i="13" s="1"/>
  <c r="J144" i="13" s="1"/>
  <c r="AW144" i="13"/>
  <c r="AS144" i="13"/>
  <c r="AG144" i="13"/>
  <c r="T144" i="13"/>
  <c r="K144" i="13"/>
  <c r="L144" i="13" s="1"/>
  <c r="E144" i="13"/>
  <c r="AW143" i="13"/>
  <c r="AU143" i="13"/>
  <c r="AS143" i="13"/>
  <c r="AG143" i="13"/>
  <c r="T143" i="13"/>
  <c r="J143" i="13"/>
  <c r="I143" i="13"/>
  <c r="H143" i="13"/>
  <c r="E143" i="13"/>
  <c r="H142" i="13" s="1"/>
  <c r="I142" i="13" s="1"/>
  <c r="J142" i="13" s="1"/>
  <c r="AW142" i="13"/>
  <c r="AU142" i="13"/>
  <c r="AS142" i="13"/>
  <c r="AG142" i="13"/>
  <c r="T142" i="13"/>
  <c r="K142" i="13"/>
  <c r="L142" i="13" s="1"/>
  <c r="R142" i="13" s="1"/>
  <c r="E142" i="13"/>
  <c r="H141" i="13" s="1"/>
  <c r="I141" i="13" s="1"/>
  <c r="J141" i="13" s="1"/>
  <c r="AW141" i="13"/>
  <c r="AU141" i="13"/>
  <c r="AS141" i="13"/>
  <c r="AG141" i="13"/>
  <c r="T141" i="13"/>
  <c r="K141" i="13"/>
  <c r="L141" i="13" s="1"/>
  <c r="E141" i="13"/>
  <c r="H140" i="13" s="1"/>
  <c r="I140" i="13" s="1"/>
  <c r="J140" i="13" s="1"/>
  <c r="AW140" i="13"/>
  <c r="AS140" i="13"/>
  <c r="AG140" i="13"/>
  <c r="T140" i="13"/>
  <c r="L140" i="13"/>
  <c r="K140" i="13"/>
  <c r="E140" i="13"/>
  <c r="H139" i="13" s="1"/>
  <c r="I139" i="13" s="1"/>
  <c r="J139" i="13" s="1"/>
  <c r="AW139" i="13"/>
  <c r="AV139" i="13"/>
  <c r="AU139" i="13"/>
  <c r="AS139" i="13"/>
  <c r="AG139" i="13"/>
  <c r="K139" i="13"/>
  <c r="L139" i="13" s="1"/>
  <c r="E139" i="13"/>
  <c r="H138" i="13" s="1"/>
  <c r="I138" i="13" s="1"/>
  <c r="J138" i="13" s="1"/>
  <c r="AW138" i="13"/>
  <c r="AV138" i="13"/>
  <c r="AU138" i="13"/>
  <c r="AS138" i="13"/>
  <c r="AG138" i="13"/>
  <c r="L138" i="13"/>
  <c r="K138" i="13"/>
  <c r="E138" i="13"/>
  <c r="B138" i="13"/>
  <c r="AV145" i="13" s="1"/>
  <c r="AW137" i="13"/>
  <c r="AV137" i="13"/>
  <c r="AS137" i="13"/>
  <c r="AG137" i="13"/>
  <c r="H137" i="13"/>
  <c r="I137" i="13" s="1"/>
  <c r="J137" i="13" s="1"/>
  <c r="E137" i="13"/>
  <c r="B137" i="13"/>
  <c r="T139" i="13" s="1"/>
  <c r="AW136" i="13"/>
  <c r="AV136" i="13"/>
  <c r="AS136" i="13"/>
  <c r="AG136" i="13"/>
  <c r="T136" i="13"/>
  <c r="H136" i="13"/>
  <c r="I136" i="13" s="1"/>
  <c r="J136" i="13" s="1"/>
  <c r="B136" i="13"/>
  <c r="K137" i="13" s="1"/>
  <c r="L137" i="13" s="1"/>
  <c r="E133" i="13"/>
  <c r="H132" i="13" s="1"/>
  <c r="I132" i="13" s="1"/>
  <c r="J132" i="13" s="1"/>
  <c r="AZ132" i="13"/>
  <c r="AW132" i="13"/>
  <c r="AS132" i="13"/>
  <c r="AG132" i="13"/>
  <c r="K132" i="13"/>
  <c r="L132" i="13" s="1"/>
  <c r="E132" i="13"/>
  <c r="AZ131" i="13"/>
  <c r="AW131" i="13"/>
  <c r="AU131" i="13"/>
  <c r="AS131" i="13"/>
  <c r="AG131" i="13"/>
  <c r="H131" i="13"/>
  <c r="I131" i="13" s="1"/>
  <c r="J131" i="13" s="1"/>
  <c r="E131" i="13"/>
  <c r="AZ130" i="13"/>
  <c r="AW130" i="13"/>
  <c r="AS130" i="13"/>
  <c r="AG130" i="13"/>
  <c r="H130" i="13"/>
  <c r="I130" i="13" s="1"/>
  <c r="J130" i="13" s="1"/>
  <c r="E130" i="13"/>
  <c r="H129" i="13" s="1"/>
  <c r="AZ129" i="13"/>
  <c r="AW129" i="13"/>
  <c r="AS129" i="13"/>
  <c r="AG129" i="13"/>
  <c r="T129" i="13"/>
  <c r="I129" i="13"/>
  <c r="J129" i="13" s="1"/>
  <c r="E129" i="13"/>
  <c r="AZ128" i="13"/>
  <c r="AW128" i="13"/>
  <c r="AU128" i="13"/>
  <c r="AS128" i="13"/>
  <c r="AG128" i="13"/>
  <c r="H128" i="13"/>
  <c r="I128" i="13" s="1"/>
  <c r="J128" i="13" s="1"/>
  <c r="E128" i="13"/>
  <c r="H127" i="13" s="1"/>
  <c r="AZ127" i="13"/>
  <c r="AW127" i="13"/>
  <c r="AS127" i="13"/>
  <c r="AG127" i="13"/>
  <c r="I127" i="13"/>
  <c r="J127" i="13" s="1"/>
  <c r="E127" i="13"/>
  <c r="AZ126" i="13"/>
  <c r="AW126" i="13"/>
  <c r="AU126" i="13"/>
  <c r="AS126" i="13"/>
  <c r="AG126" i="13"/>
  <c r="I126" i="13"/>
  <c r="J126" i="13" s="1"/>
  <c r="H126" i="13"/>
  <c r="E126" i="13"/>
  <c r="H125" i="13" s="1"/>
  <c r="I125" i="13" s="1"/>
  <c r="J125" i="13" s="1"/>
  <c r="AZ125" i="13"/>
  <c r="AW125" i="13"/>
  <c r="AS125" i="13"/>
  <c r="AG125" i="13"/>
  <c r="T125" i="13"/>
  <c r="K125" i="13"/>
  <c r="L125" i="13" s="1"/>
  <c r="E125" i="13"/>
  <c r="AZ124" i="13"/>
  <c r="AW124" i="13"/>
  <c r="AS124" i="13"/>
  <c r="AG124" i="13"/>
  <c r="H124" i="13"/>
  <c r="I124" i="13" s="1"/>
  <c r="J124" i="13" s="1"/>
  <c r="E124" i="13"/>
  <c r="AZ123" i="13"/>
  <c r="AW123" i="13"/>
  <c r="AU123" i="13"/>
  <c r="AS123" i="13"/>
  <c r="AG123" i="13"/>
  <c r="T123" i="13"/>
  <c r="J123" i="13"/>
  <c r="I123" i="13"/>
  <c r="H123" i="13"/>
  <c r="E123" i="13"/>
  <c r="H122" i="13" s="1"/>
  <c r="I122" i="13" s="1"/>
  <c r="J122" i="13" s="1"/>
  <c r="B123" i="13"/>
  <c r="AV130" i="13" s="1"/>
  <c r="AZ122" i="13"/>
  <c r="AW122" i="13"/>
  <c r="AS122" i="13"/>
  <c r="AG122" i="13"/>
  <c r="E122" i="13"/>
  <c r="B122" i="13"/>
  <c r="AZ121" i="13"/>
  <c r="AW121" i="13"/>
  <c r="AU121" i="13"/>
  <c r="AS121" i="13"/>
  <c r="AG121" i="13"/>
  <c r="H121" i="13"/>
  <c r="I121" i="13" s="1"/>
  <c r="J121" i="13" s="1"/>
  <c r="B121" i="13"/>
  <c r="K126" i="13" s="1"/>
  <c r="L126" i="13" s="1"/>
  <c r="E117" i="13"/>
  <c r="AW116" i="13"/>
  <c r="AS116" i="13"/>
  <c r="AG116" i="13"/>
  <c r="T116" i="13"/>
  <c r="I116" i="13"/>
  <c r="J116" i="13" s="1"/>
  <c r="H116" i="13"/>
  <c r="E116" i="13"/>
  <c r="H115" i="13" s="1"/>
  <c r="I115" i="13" s="1"/>
  <c r="AW115" i="13"/>
  <c r="AS115" i="13"/>
  <c r="AG115" i="13"/>
  <c r="K115" i="13"/>
  <c r="L115" i="13" s="1"/>
  <c r="R115" i="13" s="1"/>
  <c r="J115" i="13"/>
  <c r="E115" i="13"/>
  <c r="H114" i="13" s="1"/>
  <c r="I114" i="13" s="1"/>
  <c r="J114" i="13" s="1"/>
  <c r="AW114" i="13"/>
  <c r="AS114" i="13"/>
  <c r="AG114" i="13"/>
  <c r="T114" i="13"/>
  <c r="K114" i="13"/>
  <c r="L114" i="13" s="1"/>
  <c r="E114" i="13"/>
  <c r="H113" i="13" s="1"/>
  <c r="I113" i="13" s="1"/>
  <c r="J113" i="13" s="1"/>
  <c r="AW113" i="13"/>
  <c r="AU113" i="13"/>
  <c r="AS113" i="13"/>
  <c r="AG113" i="13"/>
  <c r="T113" i="13"/>
  <c r="E113" i="13"/>
  <c r="H112" i="13" s="1"/>
  <c r="I112" i="13" s="1"/>
  <c r="J112" i="13" s="1"/>
  <c r="AW112" i="13"/>
  <c r="AU112" i="13"/>
  <c r="AS112" i="13"/>
  <c r="AG112" i="13"/>
  <c r="K112" i="13"/>
  <c r="L112" i="13" s="1"/>
  <c r="E112" i="13"/>
  <c r="H111" i="13" s="1"/>
  <c r="I111" i="13" s="1"/>
  <c r="AW111" i="13"/>
  <c r="AU111" i="13"/>
  <c r="AS111" i="13"/>
  <c r="AG111" i="13"/>
  <c r="K111" i="13"/>
  <c r="L111" i="13" s="1"/>
  <c r="J111" i="13"/>
  <c r="E111" i="13"/>
  <c r="H110" i="13" s="1"/>
  <c r="I110" i="13" s="1"/>
  <c r="J110" i="13" s="1"/>
  <c r="AW110" i="13"/>
  <c r="AS110" i="13"/>
  <c r="AG110" i="13"/>
  <c r="T110" i="13"/>
  <c r="K110" i="13"/>
  <c r="L110" i="13" s="1"/>
  <c r="E110" i="13"/>
  <c r="AW109" i="13"/>
  <c r="AU109" i="13"/>
  <c r="AS109" i="13"/>
  <c r="AG109" i="13"/>
  <c r="T109" i="13"/>
  <c r="H109" i="13"/>
  <c r="I109" i="13" s="1"/>
  <c r="J109" i="13" s="1"/>
  <c r="E109" i="13"/>
  <c r="AW108" i="13"/>
  <c r="AV108" i="13"/>
  <c r="AU108" i="13"/>
  <c r="AS108" i="13"/>
  <c r="AG108" i="13"/>
  <c r="T108" i="13"/>
  <c r="K108" i="13"/>
  <c r="L108" i="13" s="1"/>
  <c r="H108" i="13"/>
  <c r="I108" i="13" s="1"/>
  <c r="J108" i="13" s="1"/>
  <c r="E108" i="13"/>
  <c r="H107" i="13" s="1"/>
  <c r="I107" i="13" s="1"/>
  <c r="J107" i="13" s="1"/>
  <c r="AW107" i="13"/>
  <c r="AS107" i="13"/>
  <c r="AG107" i="13"/>
  <c r="L107" i="13"/>
  <c r="K107" i="13"/>
  <c r="E107" i="13"/>
  <c r="B107" i="13"/>
  <c r="AV115" i="13" s="1"/>
  <c r="AW106" i="13"/>
  <c r="AS106" i="13"/>
  <c r="AG106" i="13"/>
  <c r="T106" i="13"/>
  <c r="R106" i="13"/>
  <c r="K106" i="13"/>
  <c r="L106" i="13" s="1"/>
  <c r="H106" i="13"/>
  <c r="I106" i="13" s="1"/>
  <c r="J106" i="13" s="1"/>
  <c r="E106" i="13"/>
  <c r="B106" i="13"/>
  <c r="T112" i="13" s="1"/>
  <c r="AW105" i="13"/>
  <c r="AS105" i="13"/>
  <c r="AG105" i="13"/>
  <c r="T105" i="13"/>
  <c r="I105" i="13"/>
  <c r="J105" i="13" s="1"/>
  <c r="H105" i="13"/>
  <c r="B105" i="13"/>
  <c r="AU115" i="13" s="1"/>
  <c r="E101" i="13"/>
  <c r="H100" i="13" s="1"/>
  <c r="I100" i="13" s="1"/>
  <c r="AM100" i="13"/>
  <c r="AL100" i="13"/>
  <c r="J100" i="13"/>
  <c r="E100" i="13"/>
  <c r="AM99" i="13"/>
  <c r="AL99" i="13"/>
  <c r="I99" i="13"/>
  <c r="J99" i="13" s="1"/>
  <c r="H99" i="13"/>
  <c r="E99" i="13"/>
  <c r="H98" i="13" s="1"/>
  <c r="I98" i="13" s="1"/>
  <c r="J98" i="13" s="1"/>
  <c r="AM98" i="13"/>
  <c r="T98" i="13"/>
  <c r="E98" i="13"/>
  <c r="AM97" i="13"/>
  <c r="H97" i="13"/>
  <c r="I97" i="13" s="1"/>
  <c r="J97" i="13" s="1"/>
  <c r="E97" i="13"/>
  <c r="AM96" i="13"/>
  <c r="AL96" i="13"/>
  <c r="T96" i="13"/>
  <c r="J96" i="13"/>
  <c r="I96" i="13"/>
  <c r="H96" i="13"/>
  <c r="E96" i="13"/>
  <c r="AM95" i="13"/>
  <c r="AL95" i="13"/>
  <c r="H95" i="13"/>
  <c r="I95" i="13" s="1"/>
  <c r="J95" i="13" s="1"/>
  <c r="E95" i="13"/>
  <c r="H94" i="13" s="1"/>
  <c r="I94" i="13" s="1"/>
  <c r="J94" i="13" s="1"/>
  <c r="AM94" i="13"/>
  <c r="AL94" i="13"/>
  <c r="E94" i="13"/>
  <c r="H93" i="13" s="1"/>
  <c r="I93" i="13" s="1"/>
  <c r="J93" i="13" s="1"/>
  <c r="AM93" i="13"/>
  <c r="E93" i="13"/>
  <c r="AM92" i="13"/>
  <c r="AL92" i="13"/>
  <c r="K92" i="13"/>
  <c r="L92" i="13" s="1"/>
  <c r="H92" i="13"/>
  <c r="I92" i="13" s="1"/>
  <c r="J92" i="13" s="1"/>
  <c r="E92" i="13"/>
  <c r="AM91" i="13"/>
  <c r="T91" i="13"/>
  <c r="H91" i="13"/>
  <c r="I91" i="13" s="1"/>
  <c r="J91" i="13" s="1"/>
  <c r="E91" i="13"/>
  <c r="B91" i="13"/>
  <c r="AL93" i="13" s="1"/>
  <c r="AM90" i="13"/>
  <c r="AL90" i="13"/>
  <c r="T90" i="13"/>
  <c r="H90" i="13"/>
  <c r="I90" i="13" s="1"/>
  <c r="J90" i="13" s="1"/>
  <c r="E90" i="13"/>
  <c r="B90" i="13"/>
  <c r="T95" i="13" s="1"/>
  <c r="AM89" i="13"/>
  <c r="AL89" i="13"/>
  <c r="T89" i="13"/>
  <c r="H89" i="13"/>
  <c r="I89" i="13" s="1"/>
  <c r="J89" i="13" s="1"/>
  <c r="B89" i="13"/>
  <c r="AK95" i="13" s="1"/>
  <c r="E85" i="13"/>
  <c r="AT84" i="13"/>
  <c r="AP84" i="13"/>
  <c r="AA84" i="13"/>
  <c r="J84" i="13"/>
  <c r="I84" i="13"/>
  <c r="H84" i="13"/>
  <c r="E84" i="13"/>
  <c r="AT83" i="13"/>
  <c r="AS83" i="13"/>
  <c r="AP83" i="13"/>
  <c r="AA83" i="13"/>
  <c r="T83" i="13"/>
  <c r="K83" i="13"/>
  <c r="L83" i="13" s="1"/>
  <c r="I83" i="13"/>
  <c r="J83" i="13" s="1"/>
  <c r="H83" i="13"/>
  <c r="E83" i="13"/>
  <c r="H82" i="13" s="1"/>
  <c r="I82" i="13" s="1"/>
  <c r="J82" i="13" s="1"/>
  <c r="AT82" i="13"/>
  <c r="AR82" i="13"/>
  <c r="AP82" i="13"/>
  <c r="AA82" i="13"/>
  <c r="T82" i="13"/>
  <c r="E82" i="13"/>
  <c r="H81" i="13" s="1"/>
  <c r="I81" i="13" s="1"/>
  <c r="AT81" i="13"/>
  <c r="AR81" i="13"/>
  <c r="AP81" i="13"/>
  <c r="AA81" i="13"/>
  <c r="K81" i="13"/>
  <c r="L81" i="13" s="1"/>
  <c r="J81" i="13"/>
  <c r="E81" i="13"/>
  <c r="H80" i="13" s="1"/>
  <c r="I80" i="13" s="1"/>
  <c r="J80" i="13" s="1"/>
  <c r="AT80" i="13"/>
  <c r="AR80" i="13"/>
  <c r="AP80" i="13"/>
  <c r="AA80" i="13"/>
  <c r="K80" i="13"/>
  <c r="L80" i="13" s="1"/>
  <c r="E80" i="13"/>
  <c r="H79" i="13" s="1"/>
  <c r="I79" i="13" s="1"/>
  <c r="J79" i="13" s="1"/>
  <c r="AT79" i="13"/>
  <c r="AP79" i="13"/>
  <c r="AA79" i="13"/>
  <c r="T79" i="13"/>
  <c r="K79" i="13"/>
  <c r="L79" i="13" s="1"/>
  <c r="E79" i="13"/>
  <c r="H78" i="13" s="1"/>
  <c r="I78" i="13" s="1"/>
  <c r="J78" i="13" s="1"/>
  <c r="AT78" i="13"/>
  <c r="AR78" i="13"/>
  <c r="AP78" i="13"/>
  <c r="AA78" i="13"/>
  <c r="T78" i="13"/>
  <c r="E78" i="13"/>
  <c r="AT77" i="13"/>
  <c r="AR77" i="13"/>
  <c r="AP77" i="13"/>
  <c r="AA77" i="13"/>
  <c r="K77" i="13"/>
  <c r="L77" i="13" s="1"/>
  <c r="H77" i="13"/>
  <c r="I77" i="13" s="1"/>
  <c r="J77" i="13" s="1"/>
  <c r="E77" i="13"/>
  <c r="H76" i="13" s="1"/>
  <c r="I76" i="13" s="1"/>
  <c r="J76" i="13" s="1"/>
  <c r="AT76" i="13"/>
  <c r="AS76" i="13"/>
  <c r="AP76" i="13"/>
  <c r="AA76" i="13"/>
  <c r="L76" i="13"/>
  <c r="K76" i="13"/>
  <c r="E76" i="13"/>
  <c r="AT75" i="13"/>
  <c r="AR75" i="13"/>
  <c r="AP75" i="13"/>
  <c r="AA75" i="13"/>
  <c r="R75" i="13"/>
  <c r="L75" i="13"/>
  <c r="K75" i="13"/>
  <c r="H75" i="13"/>
  <c r="I75" i="13" s="1"/>
  <c r="J75" i="13" s="1"/>
  <c r="E75" i="13"/>
  <c r="B75" i="13"/>
  <c r="AS84" i="13" s="1"/>
  <c r="AT74" i="13"/>
  <c r="AS74" i="13"/>
  <c r="AR74" i="13"/>
  <c r="AP74" i="13"/>
  <c r="AA74" i="13"/>
  <c r="K74" i="13"/>
  <c r="H74" i="13"/>
  <c r="I74" i="13" s="1"/>
  <c r="J74" i="13" s="1"/>
  <c r="E74" i="13"/>
  <c r="B74" i="13"/>
  <c r="T74" i="13" s="1"/>
  <c r="AT73" i="13"/>
  <c r="AS73" i="13"/>
  <c r="AP73" i="13"/>
  <c r="AA73" i="13"/>
  <c r="O73" i="13"/>
  <c r="L73" i="13"/>
  <c r="R73" i="13" s="1"/>
  <c r="K73" i="13"/>
  <c r="J73" i="13"/>
  <c r="I73" i="13"/>
  <c r="H73" i="13"/>
  <c r="B73" i="13"/>
  <c r="AR84" i="13" s="1"/>
  <c r="E70" i="13"/>
  <c r="H69" i="13" s="1"/>
  <c r="I69" i="13" s="1"/>
  <c r="J69" i="13" s="1"/>
  <c r="AT69" i="13"/>
  <c r="AP69" i="13"/>
  <c r="AA69" i="13"/>
  <c r="E69" i="13"/>
  <c r="AT68" i="13"/>
  <c r="AR68" i="13"/>
  <c r="AP68" i="13"/>
  <c r="AA68" i="13"/>
  <c r="H68" i="13"/>
  <c r="I68" i="13" s="1"/>
  <c r="J68" i="13" s="1"/>
  <c r="E68" i="13"/>
  <c r="AT67" i="13"/>
  <c r="AS67" i="13"/>
  <c r="AP67" i="13"/>
  <c r="AA67" i="13"/>
  <c r="I67" i="13"/>
  <c r="J67" i="13" s="1"/>
  <c r="H67" i="13"/>
  <c r="E67" i="13"/>
  <c r="H66" i="13" s="1"/>
  <c r="I66" i="13" s="1"/>
  <c r="J66" i="13" s="1"/>
  <c r="AT66" i="13"/>
  <c r="AR66" i="13"/>
  <c r="AP66" i="13"/>
  <c r="AA66" i="13"/>
  <c r="E66" i="13"/>
  <c r="H65" i="13" s="1"/>
  <c r="I65" i="13" s="1"/>
  <c r="J65" i="13" s="1"/>
  <c r="AT65" i="13"/>
  <c r="AP65" i="13"/>
  <c r="AA65" i="13"/>
  <c r="K65" i="13"/>
  <c r="L65" i="13" s="1"/>
  <c r="E65" i="13"/>
  <c r="AT64" i="13"/>
  <c r="AP64" i="13"/>
  <c r="AA64" i="13"/>
  <c r="H64" i="13"/>
  <c r="I64" i="13" s="1"/>
  <c r="J64" i="13" s="1"/>
  <c r="E64" i="13"/>
  <c r="AT63" i="13"/>
  <c r="AP63" i="13"/>
  <c r="AA63" i="13"/>
  <c r="I63" i="13"/>
  <c r="J63" i="13" s="1"/>
  <c r="H63" i="13"/>
  <c r="E63" i="13"/>
  <c r="AT62" i="13"/>
  <c r="AR62" i="13"/>
  <c r="AP62" i="13"/>
  <c r="AA62" i="13"/>
  <c r="H62" i="13"/>
  <c r="I62" i="13" s="1"/>
  <c r="J62" i="13" s="1"/>
  <c r="E62" i="13"/>
  <c r="AT61" i="13"/>
  <c r="AP61" i="13"/>
  <c r="AA61" i="13"/>
  <c r="T61" i="13"/>
  <c r="H61" i="13"/>
  <c r="I61" i="13" s="1"/>
  <c r="J61" i="13" s="1"/>
  <c r="E61" i="13"/>
  <c r="AT60" i="13"/>
  <c r="AP60" i="13"/>
  <c r="AA60" i="13"/>
  <c r="T60" i="13"/>
  <c r="I60" i="13"/>
  <c r="J60" i="13" s="1"/>
  <c r="H60" i="13"/>
  <c r="E60" i="13"/>
  <c r="H59" i="13" s="1"/>
  <c r="I59" i="13" s="1"/>
  <c r="B60" i="13"/>
  <c r="AS63" i="13" s="1"/>
  <c r="AT59" i="13"/>
  <c r="AR59" i="13"/>
  <c r="AP59" i="13"/>
  <c r="AA59" i="13"/>
  <c r="T59" i="13"/>
  <c r="K59" i="13"/>
  <c r="L59" i="13" s="1"/>
  <c r="J59" i="13"/>
  <c r="E59" i="13"/>
  <c r="H58" i="13" s="1"/>
  <c r="I58" i="13" s="1"/>
  <c r="J58" i="13" s="1"/>
  <c r="B59" i="13"/>
  <c r="T68" i="13" s="1"/>
  <c r="AT58" i="13"/>
  <c r="AP58" i="13"/>
  <c r="AA58" i="13"/>
  <c r="T58" i="13"/>
  <c r="B58" i="13"/>
  <c r="AR67" i="13" s="1"/>
  <c r="E54" i="13"/>
  <c r="H53" i="13" s="1"/>
  <c r="I53" i="13" s="1"/>
  <c r="J53" i="13" s="1"/>
  <c r="AT53" i="13"/>
  <c r="AP53" i="13"/>
  <c r="AG53" i="13"/>
  <c r="AA53" i="13"/>
  <c r="K53" i="13"/>
  <c r="L53" i="13" s="1"/>
  <c r="E53" i="13"/>
  <c r="H52" i="13" s="1"/>
  <c r="I52" i="13" s="1"/>
  <c r="J52" i="13" s="1"/>
  <c r="AT52" i="13"/>
  <c r="AR52" i="13"/>
  <c r="AP52" i="13"/>
  <c r="AG52" i="13"/>
  <c r="AA52" i="13"/>
  <c r="E52" i="13"/>
  <c r="H51" i="13" s="1"/>
  <c r="I51" i="13" s="1"/>
  <c r="J51" i="13" s="1"/>
  <c r="AT51" i="13"/>
  <c r="AP51" i="13"/>
  <c r="AG51" i="13"/>
  <c r="AA51" i="13"/>
  <c r="T51" i="13"/>
  <c r="E51" i="13"/>
  <c r="AT50" i="13"/>
  <c r="AP50" i="13"/>
  <c r="AG50" i="13"/>
  <c r="AA50" i="13"/>
  <c r="K50" i="13"/>
  <c r="L50" i="13" s="1"/>
  <c r="J50" i="13"/>
  <c r="I50" i="13"/>
  <c r="H50" i="13"/>
  <c r="E50" i="13"/>
  <c r="H49" i="13" s="1"/>
  <c r="I49" i="13" s="1"/>
  <c r="J49" i="13" s="1"/>
  <c r="AT49" i="13"/>
  <c r="AR49" i="13"/>
  <c r="AP49" i="13"/>
  <c r="AG49" i="13"/>
  <c r="AA49" i="13"/>
  <c r="L49" i="13"/>
  <c r="K49" i="13"/>
  <c r="E49" i="13"/>
  <c r="AT48" i="13"/>
  <c r="AP48" i="13"/>
  <c r="AG48" i="13"/>
  <c r="AA48" i="13"/>
  <c r="K48" i="13"/>
  <c r="L48" i="13" s="1"/>
  <c r="H48" i="13"/>
  <c r="I48" i="13" s="1"/>
  <c r="J48" i="13" s="1"/>
  <c r="E48" i="13"/>
  <c r="H47" i="13" s="1"/>
  <c r="AT47" i="13"/>
  <c r="AP47" i="13"/>
  <c r="AG47" i="13"/>
  <c r="AA47" i="13"/>
  <c r="I47" i="13"/>
  <c r="J47" i="13" s="1"/>
  <c r="E47" i="13"/>
  <c r="AT46" i="13"/>
  <c r="AP46" i="13"/>
  <c r="AG46" i="13"/>
  <c r="AA46" i="13"/>
  <c r="L46" i="13"/>
  <c r="K46" i="13"/>
  <c r="H46" i="13"/>
  <c r="I46" i="13" s="1"/>
  <c r="J46" i="13" s="1"/>
  <c r="E46" i="13"/>
  <c r="AT45" i="13"/>
  <c r="AP45" i="13"/>
  <c r="AG45" i="13"/>
  <c r="AA45" i="13"/>
  <c r="K45" i="13"/>
  <c r="L45" i="13" s="1"/>
  <c r="H45" i="13"/>
  <c r="I45" i="13" s="1"/>
  <c r="J45" i="13" s="1"/>
  <c r="E45" i="13"/>
  <c r="H44" i="13" s="1"/>
  <c r="I44" i="13" s="1"/>
  <c r="J44" i="13" s="1"/>
  <c r="AT44" i="13"/>
  <c r="AP44" i="13"/>
  <c r="AG44" i="13"/>
  <c r="AA44" i="13"/>
  <c r="E44" i="13"/>
  <c r="B44" i="13"/>
  <c r="AS44" i="13" s="1"/>
  <c r="AT43" i="13"/>
  <c r="AR43" i="13"/>
  <c r="AP43" i="13"/>
  <c r="AG43" i="13"/>
  <c r="AA43" i="13"/>
  <c r="L43" i="13"/>
  <c r="K43" i="13"/>
  <c r="H43" i="13"/>
  <c r="I43" i="13" s="1"/>
  <c r="J43" i="13" s="1"/>
  <c r="E43" i="13"/>
  <c r="B43" i="13"/>
  <c r="T47" i="13" s="1"/>
  <c r="AT42" i="13"/>
  <c r="AR42" i="13"/>
  <c r="AP42" i="13"/>
  <c r="AG42" i="13"/>
  <c r="AA42" i="13"/>
  <c r="T42" i="13"/>
  <c r="H42" i="13"/>
  <c r="I42" i="13" s="1"/>
  <c r="J42" i="13" s="1"/>
  <c r="B42" i="13"/>
  <c r="K52" i="13" s="1"/>
  <c r="L52" i="13" s="1"/>
  <c r="E38" i="13"/>
  <c r="AT37" i="13"/>
  <c r="AS37" i="13"/>
  <c r="AP37" i="13"/>
  <c r="AA37" i="13"/>
  <c r="H37" i="13"/>
  <c r="I37" i="13" s="1"/>
  <c r="J37" i="13" s="1"/>
  <c r="E37" i="13"/>
  <c r="H36" i="13" s="1"/>
  <c r="I36" i="13" s="1"/>
  <c r="J36" i="13" s="1"/>
  <c r="AT36" i="13"/>
  <c r="AS36" i="13"/>
  <c r="AP36" i="13"/>
  <c r="AA36" i="13"/>
  <c r="E36" i="13"/>
  <c r="H35" i="13" s="1"/>
  <c r="I35" i="13" s="1"/>
  <c r="J35" i="13" s="1"/>
  <c r="AT35" i="13"/>
  <c r="AP35" i="13"/>
  <c r="AA35" i="13"/>
  <c r="E35" i="13"/>
  <c r="AT34" i="13"/>
  <c r="AS34" i="13"/>
  <c r="AP34" i="13"/>
  <c r="AA34" i="13"/>
  <c r="H34" i="13"/>
  <c r="I34" i="13" s="1"/>
  <c r="J34" i="13" s="1"/>
  <c r="E34" i="13"/>
  <c r="AT33" i="13"/>
  <c r="AS33" i="13"/>
  <c r="AP33" i="13"/>
  <c r="AA33" i="13"/>
  <c r="H33" i="13"/>
  <c r="I33" i="13" s="1"/>
  <c r="J33" i="13" s="1"/>
  <c r="E33" i="13"/>
  <c r="AT32" i="13"/>
  <c r="AP32" i="13"/>
  <c r="AA32" i="13"/>
  <c r="I32" i="13"/>
  <c r="J32" i="13" s="1"/>
  <c r="H32" i="13"/>
  <c r="E32" i="13"/>
  <c r="H31" i="13" s="1"/>
  <c r="I31" i="13" s="1"/>
  <c r="J31" i="13" s="1"/>
  <c r="AT31" i="13"/>
  <c r="AP31" i="13"/>
  <c r="AA31" i="13"/>
  <c r="E31" i="13"/>
  <c r="AT30" i="13"/>
  <c r="AS30" i="13"/>
  <c r="AP30" i="13"/>
  <c r="AA30" i="13"/>
  <c r="I30" i="13"/>
  <c r="J30" i="13" s="1"/>
  <c r="H30" i="13"/>
  <c r="E30" i="13"/>
  <c r="AT29" i="13"/>
  <c r="AP29" i="13"/>
  <c r="AA29" i="13"/>
  <c r="I29" i="13"/>
  <c r="J29" i="13" s="1"/>
  <c r="H29" i="13"/>
  <c r="E29" i="13"/>
  <c r="AT28" i="13"/>
  <c r="AS28" i="13"/>
  <c r="AP28" i="13"/>
  <c r="AA28" i="13"/>
  <c r="H28" i="13"/>
  <c r="I28" i="13" s="1"/>
  <c r="J28" i="13" s="1"/>
  <c r="E28" i="13"/>
  <c r="B28" i="13"/>
  <c r="AS29" i="13" s="1"/>
  <c r="AT27" i="13"/>
  <c r="AS27" i="13"/>
  <c r="AP27" i="13"/>
  <c r="AA27" i="13"/>
  <c r="T27" i="13"/>
  <c r="J27" i="13"/>
  <c r="I27" i="13"/>
  <c r="H27" i="13"/>
  <c r="E27" i="13"/>
  <c r="B27" i="13"/>
  <c r="AT26" i="13"/>
  <c r="AS26" i="13"/>
  <c r="AP26" i="13"/>
  <c r="AA26" i="13"/>
  <c r="K26" i="13"/>
  <c r="L26" i="13" s="1"/>
  <c r="H26" i="13"/>
  <c r="I26" i="13" s="1"/>
  <c r="J26" i="13" s="1"/>
  <c r="B26" i="13"/>
  <c r="E148" i="12"/>
  <c r="H147" i="12" s="1"/>
  <c r="I147" i="12" s="1"/>
  <c r="J147" i="12" s="1"/>
  <c r="AW147" i="12"/>
  <c r="AS147" i="12"/>
  <c r="AG147" i="12"/>
  <c r="E147" i="12"/>
  <c r="AW146" i="12"/>
  <c r="AU146" i="12"/>
  <c r="AS146" i="12"/>
  <c r="AG146" i="12"/>
  <c r="H146" i="12"/>
  <c r="I146" i="12" s="1"/>
  <c r="J146" i="12" s="1"/>
  <c r="E146" i="12"/>
  <c r="AW145" i="12"/>
  <c r="AS145" i="12"/>
  <c r="AG145" i="12"/>
  <c r="I145" i="12"/>
  <c r="J145" i="12" s="1"/>
  <c r="H145" i="12"/>
  <c r="E145" i="12"/>
  <c r="AW144" i="12"/>
  <c r="AU144" i="12"/>
  <c r="AS144" i="12"/>
  <c r="AG144" i="12"/>
  <c r="I144" i="12"/>
  <c r="J144" i="12" s="1"/>
  <c r="H144" i="12"/>
  <c r="E144" i="12"/>
  <c r="H143" i="12" s="1"/>
  <c r="I143" i="12" s="1"/>
  <c r="J143" i="12" s="1"/>
  <c r="AW143" i="12"/>
  <c r="AS143" i="12"/>
  <c r="AG143" i="12"/>
  <c r="K143" i="12"/>
  <c r="L143" i="12" s="1"/>
  <c r="E143" i="12"/>
  <c r="AW142" i="12"/>
  <c r="AS142" i="12"/>
  <c r="AG142" i="12"/>
  <c r="H142" i="12"/>
  <c r="I142" i="12" s="1"/>
  <c r="J142" i="12" s="1"/>
  <c r="E142" i="12"/>
  <c r="AW141" i="12"/>
  <c r="AS141" i="12"/>
  <c r="AG141" i="12"/>
  <c r="I141" i="12"/>
  <c r="J141" i="12" s="1"/>
  <c r="H141" i="12"/>
  <c r="E141" i="12"/>
  <c r="AW140" i="12"/>
  <c r="AU140" i="12"/>
  <c r="AS140" i="12"/>
  <c r="AG140" i="12"/>
  <c r="H140" i="12"/>
  <c r="I140" i="12" s="1"/>
  <c r="J140" i="12" s="1"/>
  <c r="E140" i="12"/>
  <c r="H139" i="12" s="1"/>
  <c r="I139" i="12" s="1"/>
  <c r="J139" i="12" s="1"/>
  <c r="AW139" i="12"/>
  <c r="AS139" i="12"/>
  <c r="AG139" i="12"/>
  <c r="T139" i="12"/>
  <c r="E139" i="12"/>
  <c r="AW138" i="12"/>
  <c r="AS138" i="12"/>
  <c r="AG138" i="12"/>
  <c r="T138" i="12"/>
  <c r="I138" i="12"/>
  <c r="J138" i="12" s="1"/>
  <c r="H138" i="12"/>
  <c r="E138" i="12"/>
  <c r="B138" i="12"/>
  <c r="AV141" i="12" s="1"/>
  <c r="AW137" i="12"/>
  <c r="AU137" i="12"/>
  <c r="AS137" i="12"/>
  <c r="AG137" i="12"/>
  <c r="K137" i="12"/>
  <c r="L137" i="12" s="1"/>
  <c r="J137" i="12"/>
  <c r="H137" i="12"/>
  <c r="I137" i="12" s="1"/>
  <c r="E137" i="12"/>
  <c r="H136" i="12" s="1"/>
  <c r="I136" i="12" s="1"/>
  <c r="J136" i="12" s="1"/>
  <c r="B137" i="12"/>
  <c r="T146" i="12" s="1"/>
  <c r="AW136" i="12"/>
  <c r="AS136" i="12"/>
  <c r="AG136" i="12"/>
  <c r="T136" i="12"/>
  <c r="B136" i="12"/>
  <c r="AU145" i="12" s="1"/>
  <c r="E133" i="12"/>
  <c r="AZ132" i="12"/>
  <c r="AW132" i="12"/>
  <c r="AV132" i="12"/>
  <c r="AS132" i="12"/>
  <c r="AG132" i="12"/>
  <c r="H132" i="12"/>
  <c r="I132" i="12" s="1"/>
  <c r="J132" i="12" s="1"/>
  <c r="E132" i="12"/>
  <c r="AZ131" i="12"/>
  <c r="AW131" i="12"/>
  <c r="AS131" i="12"/>
  <c r="AG131" i="12"/>
  <c r="T131" i="12"/>
  <c r="J131" i="12"/>
  <c r="I131" i="12"/>
  <c r="H131" i="12"/>
  <c r="E131" i="12"/>
  <c r="AZ130" i="12"/>
  <c r="AW130" i="12"/>
  <c r="AS130" i="12"/>
  <c r="AG130" i="12"/>
  <c r="I130" i="12"/>
  <c r="J130" i="12" s="1"/>
  <c r="H130" i="12"/>
  <c r="E130" i="12"/>
  <c r="AZ129" i="12"/>
  <c r="AW129" i="12"/>
  <c r="AS129" i="12"/>
  <c r="AG129" i="12"/>
  <c r="L129" i="12"/>
  <c r="K129" i="12"/>
  <c r="H129" i="12"/>
  <c r="I129" i="12" s="1"/>
  <c r="J129" i="12" s="1"/>
  <c r="E129" i="12"/>
  <c r="AZ128" i="12"/>
  <c r="AW128" i="12"/>
  <c r="AS128" i="12"/>
  <c r="AG128" i="12"/>
  <c r="T128" i="12"/>
  <c r="H128" i="12"/>
  <c r="I128" i="12" s="1"/>
  <c r="J128" i="12" s="1"/>
  <c r="E128" i="12"/>
  <c r="AZ127" i="12"/>
  <c r="AW127" i="12"/>
  <c r="AV127" i="12"/>
  <c r="AU127" i="12"/>
  <c r="AS127" i="12"/>
  <c r="AG127" i="12"/>
  <c r="T127" i="12"/>
  <c r="K127" i="12"/>
  <c r="L127" i="12" s="1"/>
  <c r="H127" i="12"/>
  <c r="I127" i="12" s="1"/>
  <c r="J127" i="12" s="1"/>
  <c r="E127" i="12"/>
  <c r="H126" i="12" s="1"/>
  <c r="I126" i="12" s="1"/>
  <c r="J126" i="12" s="1"/>
  <c r="AZ126" i="12"/>
  <c r="AW126" i="12"/>
  <c r="AV126" i="12"/>
  <c r="AS126" i="12"/>
  <c r="AG126" i="12"/>
  <c r="T126" i="12"/>
  <c r="E126" i="12"/>
  <c r="AZ125" i="12"/>
  <c r="AW125" i="12"/>
  <c r="AV125" i="12"/>
  <c r="AU125" i="12"/>
  <c r="AS125" i="12"/>
  <c r="AG125" i="12"/>
  <c r="H125" i="12"/>
  <c r="I125" i="12" s="1"/>
  <c r="J125" i="12" s="1"/>
  <c r="E125" i="12"/>
  <c r="AZ124" i="12"/>
  <c r="AW124" i="12"/>
  <c r="AS124" i="12"/>
  <c r="AG124" i="12"/>
  <c r="K124" i="12"/>
  <c r="L124" i="12" s="1"/>
  <c r="J124" i="12"/>
  <c r="I124" i="12"/>
  <c r="H124" i="12"/>
  <c r="E124" i="12"/>
  <c r="H123" i="12" s="1"/>
  <c r="I123" i="12" s="1"/>
  <c r="J123" i="12" s="1"/>
  <c r="AZ123" i="12"/>
  <c r="AW123" i="12"/>
  <c r="AS123" i="12"/>
  <c r="AG123" i="12"/>
  <c r="R123" i="12"/>
  <c r="K123" i="12"/>
  <c r="L123" i="12" s="1"/>
  <c r="E123" i="12"/>
  <c r="B123" i="12"/>
  <c r="AV124" i="12" s="1"/>
  <c r="AZ122" i="12"/>
  <c r="AW122" i="12"/>
  <c r="AV122" i="12"/>
  <c r="AU122" i="12"/>
  <c r="AS122" i="12"/>
  <c r="AG122" i="12"/>
  <c r="T122" i="12"/>
  <c r="K122" i="12"/>
  <c r="L122" i="12" s="1"/>
  <c r="H122" i="12"/>
  <c r="I122" i="12" s="1"/>
  <c r="J122" i="12" s="1"/>
  <c r="E122" i="12"/>
  <c r="H121" i="12" s="1"/>
  <c r="I121" i="12" s="1"/>
  <c r="J121" i="12" s="1"/>
  <c r="B122" i="12"/>
  <c r="T125" i="12" s="1"/>
  <c r="AZ121" i="12"/>
  <c r="AW121" i="12"/>
  <c r="AV121" i="12"/>
  <c r="AS121" i="12"/>
  <c r="AG121" i="12"/>
  <c r="T121" i="12"/>
  <c r="K121" i="12"/>
  <c r="L121" i="12" s="1"/>
  <c r="B121" i="12"/>
  <c r="AU132" i="12" s="1"/>
  <c r="E117" i="12"/>
  <c r="AW116" i="12"/>
  <c r="AV116" i="12"/>
  <c r="AS116" i="12"/>
  <c r="AG116" i="12"/>
  <c r="H116" i="12"/>
  <c r="I116" i="12" s="1"/>
  <c r="J116" i="12" s="1"/>
  <c r="E116" i="12"/>
  <c r="AW115" i="12"/>
  <c r="AV115" i="12"/>
  <c r="AS115" i="12"/>
  <c r="AG115" i="12"/>
  <c r="I115" i="12"/>
  <c r="J115" i="12" s="1"/>
  <c r="H115" i="12"/>
  <c r="E115" i="12"/>
  <c r="AW114" i="12"/>
  <c r="AV114" i="12"/>
  <c r="AS114" i="12"/>
  <c r="AG114" i="12"/>
  <c r="T114" i="12"/>
  <c r="H114" i="12"/>
  <c r="I114" i="12" s="1"/>
  <c r="J114" i="12" s="1"/>
  <c r="E114" i="12"/>
  <c r="AW113" i="12"/>
  <c r="AS113" i="12"/>
  <c r="AG113" i="12"/>
  <c r="T113" i="12"/>
  <c r="H113" i="12"/>
  <c r="I113" i="12" s="1"/>
  <c r="J113" i="12" s="1"/>
  <c r="E113" i="12"/>
  <c r="AW112" i="12"/>
  <c r="AS112" i="12"/>
  <c r="AG112" i="12"/>
  <c r="I112" i="12"/>
  <c r="J112" i="12" s="1"/>
  <c r="H112" i="12"/>
  <c r="E112" i="12"/>
  <c r="AW111" i="12"/>
  <c r="AS111" i="12"/>
  <c r="AG111" i="12"/>
  <c r="I111" i="12"/>
  <c r="J111" i="12" s="1"/>
  <c r="H111" i="12"/>
  <c r="E111" i="12"/>
  <c r="AW110" i="12"/>
  <c r="AV110" i="12"/>
  <c r="AS110" i="12"/>
  <c r="AG110" i="12"/>
  <c r="T110" i="12"/>
  <c r="H110" i="12"/>
  <c r="I110" i="12" s="1"/>
  <c r="J110" i="12" s="1"/>
  <c r="E110" i="12"/>
  <c r="AW109" i="12"/>
  <c r="AS109" i="12"/>
  <c r="AG109" i="12"/>
  <c r="T109" i="12"/>
  <c r="H109" i="12"/>
  <c r="I109" i="12" s="1"/>
  <c r="J109" i="12" s="1"/>
  <c r="E109" i="12"/>
  <c r="H108" i="12" s="1"/>
  <c r="I108" i="12" s="1"/>
  <c r="J108" i="12" s="1"/>
  <c r="AW108" i="12"/>
  <c r="AU108" i="12"/>
  <c r="AS108" i="12"/>
  <c r="AG108" i="12"/>
  <c r="K108" i="12"/>
  <c r="L108" i="12" s="1"/>
  <c r="E108" i="12"/>
  <c r="H107" i="12" s="1"/>
  <c r="I107" i="12" s="1"/>
  <c r="AW107" i="12"/>
  <c r="AS107" i="12"/>
  <c r="AG107" i="12"/>
  <c r="K107" i="12"/>
  <c r="L107" i="12" s="1"/>
  <c r="J107" i="12"/>
  <c r="E107" i="12"/>
  <c r="H106" i="12" s="1"/>
  <c r="I106" i="12" s="1"/>
  <c r="J106" i="12" s="1"/>
  <c r="B107" i="12"/>
  <c r="AV111" i="12" s="1"/>
  <c r="AW106" i="12"/>
  <c r="AS106" i="12"/>
  <c r="AG106" i="12"/>
  <c r="E106" i="12"/>
  <c r="B106" i="12"/>
  <c r="T116" i="12" s="1"/>
  <c r="AW105" i="12"/>
  <c r="AV105" i="12"/>
  <c r="AS105" i="12"/>
  <c r="AG105" i="12"/>
  <c r="T105" i="12"/>
  <c r="H105" i="12"/>
  <c r="I105" i="12" s="1"/>
  <c r="J105" i="12" s="1"/>
  <c r="B105" i="12"/>
  <c r="AU115" i="12" s="1"/>
  <c r="E101" i="12"/>
  <c r="AM100" i="12"/>
  <c r="I100" i="12"/>
  <c r="J100" i="12" s="1"/>
  <c r="H100" i="12"/>
  <c r="E100" i="12"/>
  <c r="AM99" i="12"/>
  <c r="AK99" i="12"/>
  <c r="K99" i="12"/>
  <c r="L99" i="12" s="1"/>
  <c r="H99" i="12"/>
  <c r="I99" i="12" s="1"/>
  <c r="J99" i="12" s="1"/>
  <c r="E99" i="12"/>
  <c r="AM98" i="12"/>
  <c r="T98" i="12"/>
  <c r="H98" i="12"/>
  <c r="I98" i="12" s="1"/>
  <c r="J98" i="12" s="1"/>
  <c r="E98" i="12"/>
  <c r="AM97" i="12"/>
  <c r="J97" i="12"/>
  <c r="H97" i="12"/>
  <c r="I97" i="12" s="1"/>
  <c r="E97" i="12"/>
  <c r="AM96" i="12"/>
  <c r="AL96" i="12"/>
  <c r="T96" i="12"/>
  <c r="H96" i="12"/>
  <c r="I96" i="12" s="1"/>
  <c r="J96" i="12" s="1"/>
  <c r="E96" i="12"/>
  <c r="AM95" i="12"/>
  <c r="H95" i="12"/>
  <c r="I95" i="12" s="1"/>
  <c r="J95" i="12" s="1"/>
  <c r="E95" i="12"/>
  <c r="H94" i="12" s="1"/>
  <c r="I94" i="12" s="1"/>
  <c r="J94" i="12" s="1"/>
  <c r="AM94" i="12"/>
  <c r="AL94" i="12"/>
  <c r="AK94" i="12"/>
  <c r="E94" i="12"/>
  <c r="AM93" i="12"/>
  <c r="T93" i="12"/>
  <c r="H93" i="12"/>
  <c r="I93" i="12" s="1"/>
  <c r="J93" i="12" s="1"/>
  <c r="E93" i="12"/>
  <c r="AM92" i="12"/>
  <c r="H92" i="12"/>
  <c r="I92" i="12" s="1"/>
  <c r="J92" i="12" s="1"/>
  <c r="E92" i="12"/>
  <c r="H91" i="12" s="1"/>
  <c r="I91" i="12" s="1"/>
  <c r="J91" i="12" s="1"/>
  <c r="AM91" i="12"/>
  <c r="E91" i="12"/>
  <c r="H90" i="12" s="1"/>
  <c r="I90" i="12" s="1"/>
  <c r="B91" i="12"/>
  <c r="AL93" i="12" s="1"/>
  <c r="AM90" i="12"/>
  <c r="AL90" i="12"/>
  <c r="J90" i="12"/>
  <c r="E90" i="12"/>
  <c r="B90" i="12"/>
  <c r="T95" i="12" s="1"/>
  <c r="AM89" i="12"/>
  <c r="AL89" i="12"/>
  <c r="T89" i="12"/>
  <c r="K89" i="12"/>
  <c r="L89" i="12" s="1"/>
  <c r="I89" i="12"/>
  <c r="J89" i="12" s="1"/>
  <c r="H89" i="12"/>
  <c r="B89" i="12"/>
  <c r="AK96" i="12" s="1"/>
  <c r="E85" i="12"/>
  <c r="AT84" i="12"/>
  <c r="AR84" i="12"/>
  <c r="AP84" i="12"/>
  <c r="AA84" i="12"/>
  <c r="T84" i="12"/>
  <c r="I84" i="12"/>
  <c r="J84" i="12" s="1"/>
  <c r="H84" i="12"/>
  <c r="E84" i="12"/>
  <c r="AT83" i="12"/>
  <c r="AR83" i="12"/>
  <c r="AP83" i="12"/>
  <c r="AA83" i="12"/>
  <c r="T83" i="12"/>
  <c r="K83" i="12"/>
  <c r="L83" i="12" s="1"/>
  <c r="H83" i="12"/>
  <c r="I83" i="12" s="1"/>
  <c r="J83" i="12" s="1"/>
  <c r="E83" i="12"/>
  <c r="H82" i="12" s="1"/>
  <c r="I82" i="12" s="1"/>
  <c r="J82" i="12" s="1"/>
  <c r="AT82" i="12"/>
  <c r="AR82" i="12"/>
  <c r="AP82" i="12"/>
  <c r="AA82" i="12"/>
  <c r="T82" i="12"/>
  <c r="L82" i="12"/>
  <c r="K82" i="12"/>
  <c r="E82" i="12"/>
  <c r="H81" i="12" s="1"/>
  <c r="I81" i="12" s="1"/>
  <c r="AT81" i="12"/>
  <c r="AP81" i="12"/>
  <c r="AA81" i="12"/>
  <c r="R81" i="12"/>
  <c r="K81" i="12"/>
  <c r="L81" i="12" s="1"/>
  <c r="J81" i="12"/>
  <c r="E81" i="12"/>
  <c r="AT80" i="12"/>
  <c r="AS80" i="12"/>
  <c r="AR80" i="12"/>
  <c r="AP80" i="12"/>
  <c r="AA80" i="12"/>
  <c r="T80" i="12"/>
  <c r="H80" i="12"/>
  <c r="I80" i="12" s="1"/>
  <c r="J80" i="12" s="1"/>
  <c r="E80" i="12"/>
  <c r="AT79" i="12"/>
  <c r="AS79" i="12"/>
  <c r="AR79" i="12"/>
  <c r="AP79" i="12"/>
  <c r="AA79" i="12"/>
  <c r="T79" i="12"/>
  <c r="K79" i="12"/>
  <c r="L79" i="12" s="1"/>
  <c r="H79" i="12"/>
  <c r="I79" i="12" s="1"/>
  <c r="J79" i="12" s="1"/>
  <c r="E79" i="12"/>
  <c r="H78" i="12" s="1"/>
  <c r="I78" i="12" s="1"/>
  <c r="AT78" i="12"/>
  <c r="AR78" i="12"/>
  <c r="AP78" i="12"/>
  <c r="AA78" i="12"/>
  <c r="T78" i="12"/>
  <c r="L78" i="12"/>
  <c r="K78" i="12"/>
  <c r="J78" i="12"/>
  <c r="E78" i="12"/>
  <c r="H77" i="12" s="1"/>
  <c r="I77" i="12" s="1"/>
  <c r="J77" i="12" s="1"/>
  <c r="AT77" i="12"/>
  <c r="AP77" i="12"/>
  <c r="AA77" i="12"/>
  <c r="T77" i="12"/>
  <c r="L77" i="12"/>
  <c r="K77" i="12"/>
  <c r="E77" i="12"/>
  <c r="AT76" i="12"/>
  <c r="AS76" i="12"/>
  <c r="AP76" i="12"/>
  <c r="AA76" i="12"/>
  <c r="R76" i="12"/>
  <c r="K76" i="12"/>
  <c r="L76" i="12" s="1"/>
  <c r="H76" i="12"/>
  <c r="I76" i="12" s="1"/>
  <c r="J76" i="12" s="1"/>
  <c r="E76" i="12"/>
  <c r="AT75" i="12"/>
  <c r="AS75" i="12"/>
  <c r="AR75" i="12"/>
  <c r="AP75" i="12"/>
  <c r="AA75" i="12"/>
  <c r="T75" i="12"/>
  <c r="I75" i="12"/>
  <c r="J75" i="12" s="1"/>
  <c r="H75" i="12"/>
  <c r="E75" i="12"/>
  <c r="B75" i="12"/>
  <c r="AS81" i="12" s="1"/>
  <c r="AT74" i="12"/>
  <c r="AS74" i="12"/>
  <c r="AR74" i="12"/>
  <c r="AP74" i="12"/>
  <c r="AA74" i="12"/>
  <c r="T74" i="12"/>
  <c r="I74" i="12"/>
  <c r="J74" i="12" s="1"/>
  <c r="H74" i="12"/>
  <c r="E74" i="12"/>
  <c r="H73" i="12" s="1"/>
  <c r="I73" i="12" s="1"/>
  <c r="J73" i="12" s="1"/>
  <c r="B74" i="12"/>
  <c r="T81" i="12" s="1"/>
  <c r="AT73" i="12"/>
  <c r="AP73" i="12"/>
  <c r="AA73" i="12"/>
  <c r="T73" i="12"/>
  <c r="B73" i="12"/>
  <c r="K84" i="12" s="1"/>
  <c r="L84" i="12" s="1"/>
  <c r="E70" i="12"/>
  <c r="AT69" i="12"/>
  <c r="AS69" i="12"/>
  <c r="AR69" i="12"/>
  <c r="AP69" i="12"/>
  <c r="AA69" i="12"/>
  <c r="T69" i="12"/>
  <c r="I69" i="12"/>
  <c r="J69" i="12" s="1"/>
  <c r="H69" i="12"/>
  <c r="E69" i="12"/>
  <c r="H68" i="12" s="1"/>
  <c r="I68" i="12" s="1"/>
  <c r="J68" i="12" s="1"/>
  <c r="AT68" i="12"/>
  <c r="AS68" i="12"/>
  <c r="AP68" i="12"/>
  <c r="AA68" i="12"/>
  <c r="E68" i="12"/>
  <c r="H67" i="12" s="1"/>
  <c r="I67" i="12" s="1"/>
  <c r="J67" i="12" s="1"/>
  <c r="AT67" i="12"/>
  <c r="AS67" i="12"/>
  <c r="AP67" i="12"/>
  <c r="AA67" i="12"/>
  <c r="T67" i="12"/>
  <c r="E67" i="12"/>
  <c r="AT66" i="12"/>
  <c r="AS66" i="12"/>
  <c r="AP66" i="12"/>
  <c r="AA66" i="12"/>
  <c r="I66" i="12"/>
  <c r="J66" i="12" s="1"/>
  <c r="H66" i="12"/>
  <c r="E66" i="12"/>
  <c r="AT65" i="12"/>
  <c r="AS65" i="12"/>
  <c r="AP65" i="12"/>
  <c r="AA65" i="12"/>
  <c r="H65" i="12"/>
  <c r="I65" i="12" s="1"/>
  <c r="J65" i="12" s="1"/>
  <c r="E65" i="12"/>
  <c r="AT64" i="12"/>
  <c r="AS64" i="12"/>
  <c r="AP64" i="12"/>
  <c r="AA64" i="12"/>
  <c r="H64" i="12"/>
  <c r="I64" i="12" s="1"/>
  <c r="J64" i="12" s="1"/>
  <c r="E64" i="12"/>
  <c r="H63" i="12" s="1"/>
  <c r="I63" i="12" s="1"/>
  <c r="J63" i="12" s="1"/>
  <c r="AT63" i="12"/>
  <c r="AS63" i="12"/>
  <c r="AP63" i="12"/>
  <c r="AA63" i="12"/>
  <c r="T63" i="12"/>
  <c r="E63" i="12"/>
  <c r="AT62" i="12"/>
  <c r="AS62" i="12"/>
  <c r="AP62" i="12"/>
  <c r="AA62" i="12"/>
  <c r="J62" i="12"/>
  <c r="I62" i="12"/>
  <c r="H62" i="12"/>
  <c r="E62" i="12"/>
  <c r="H61" i="12" s="1"/>
  <c r="AT61" i="12"/>
  <c r="AS61" i="12"/>
  <c r="AP61" i="12"/>
  <c r="AA61" i="12"/>
  <c r="I61" i="12"/>
  <c r="J61" i="12" s="1"/>
  <c r="E61" i="12"/>
  <c r="AT60" i="12"/>
  <c r="AS60" i="12"/>
  <c r="AP60" i="12"/>
  <c r="AA60" i="12"/>
  <c r="T60" i="12"/>
  <c r="I60" i="12"/>
  <c r="J60" i="12" s="1"/>
  <c r="H60" i="12"/>
  <c r="E60" i="12"/>
  <c r="B60" i="12"/>
  <c r="AT59" i="12"/>
  <c r="AS59" i="12"/>
  <c r="AP59" i="12"/>
  <c r="AA59" i="12"/>
  <c r="T59" i="12"/>
  <c r="H59" i="12"/>
  <c r="I59" i="12" s="1"/>
  <c r="J59" i="12" s="1"/>
  <c r="E59" i="12"/>
  <c r="B59" i="12"/>
  <c r="T65" i="12" s="1"/>
  <c r="AT58" i="12"/>
  <c r="AS58" i="12"/>
  <c r="AR58" i="12"/>
  <c r="AP58" i="12"/>
  <c r="AA58" i="12"/>
  <c r="T58" i="12"/>
  <c r="I58" i="12"/>
  <c r="J58" i="12" s="1"/>
  <c r="H58" i="12"/>
  <c r="B58" i="12"/>
  <c r="E54" i="12"/>
  <c r="AT53" i="12"/>
  <c r="AS53" i="12"/>
  <c r="AP53" i="12"/>
  <c r="AG53" i="12"/>
  <c r="AA53" i="12"/>
  <c r="K53" i="12"/>
  <c r="L53" i="12" s="1"/>
  <c r="J53" i="12"/>
  <c r="I53" i="12"/>
  <c r="H53" i="12"/>
  <c r="E53" i="12"/>
  <c r="AT52" i="12"/>
  <c r="AS52" i="12"/>
  <c r="AR52" i="12"/>
  <c r="AP52" i="12"/>
  <c r="AG52" i="12"/>
  <c r="AA52" i="12"/>
  <c r="I52" i="12"/>
  <c r="J52" i="12" s="1"/>
  <c r="H52" i="12"/>
  <c r="E52" i="12"/>
  <c r="H51" i="12" s="1"/>
  <c r="AT51" i="12"/>
  <c r="AS51" i="12"/>
  <c r="AP51" i="12"/>
  <c r="AG51" i="12"/>
  <c r="AA51" i="12"/>
  <c r="K51" i="12"/>
  <c r="L51" i="12" s="1"/>
  <c r="I51" i="12"/>
  <c r="J51" i="12" s="1"/>
  <c r="E51" i="12"/>
  <c r="AT50" i="12"/>
  <c r="AS50" i="12"/>
  <c r="AP50" i="12"/>
  <c r="AG50" i="12"/>
  <c r="AA50" i="12"/>
  <c r="R50" i="12"/>
  <c r="K50" i="12"/>
  <c r="L50" i="12" s="1"/>
  <c r="J50" i="12"/>
  <c r="I50" i="12"/>
  <c r="H50" i="12"/>
  <c r="E50" i="12"/>
  <c r="AT49" i="12"/>
  <c r="AS49" i="12"/>
  <c r="AR49" i="12"/>
  <c r="AP49" i="12"/>
  <c r="AG49" i="12"/>
  <c r="AA49" i="12"/>
  <c r="K49" i="12"/>
  <c r="L49" i="12" s="1"/>
  <c r="H49" i="12"/>
  <c r="I49" i="12" s="1"/>
  <c r="J49" i="12" s="1"/>
  <c r="E49" i="12"/>
  <c r="AT48" i="12"/>
  <c r="AS48" i="12"/>
  <c r="AR48" i="12"/>
  <c r="AP48" i="12"/>
  <c r="AG48" i="12"/>
  <c r="AA48" i="12"/>
  <c r="J48" i="12"/>
  <c r="H48" i="12"/>
  <c r="I48" i="12" s="1"/>
  <c r="E48" i="12"/>
  <c r="AT47" i="12"/>
  <c r="AS47" i="12"/>
  <c r="AR47" i="12"/>
  <c r="AP47" i="12"/>
  <c r="AG47" i="12"/>
  <c r="AA47" i="12"/>
  <c r="T47" i="12"/>
  <c r="J47" i="12"/>
  <c r="I47" i="12"/>
  <c r="H47" i="12"/>
  <c r="E47" i="12"/>
  <c r="AT46" i="12"/>
  <c r="AR46" i="12"/>
  <c r="AP46" i="12"/>
  <c r="AG46" i="12"/>
  <c r="AA46" i="12"/>
  <c r="T46" i="12"/>
  <c r="K46" i="12"/>
  <c r="L46" i="12" s="1"/>
  <c r="H46" i="12"/>
  <c r="I46" i="12" s="1"/>
  <c r="J46" i="12" s="1"/>
  <c r="E46" i="12"/>
  <c r="AT45" i="12"/>
  <c r="AS45" i="12"/>
  <c r="AR45" i="12"/>
  <c r="AP45" i="12"/>
  <c r="AG45" i="12"/>
  <c r="AA45" i="12"/>
  <c r="H45" i="12"/>
  <c r="I45" i="12" s="1"/>
  <c r="J45" i="12" s="1"/>
  <c r="E45" i="12"/>
  <c r="AT44" i="12"/>
  <c r="AS44" i="12"/>
  <c r="AR44" i="12"/>
  <c r="AP44" i="12"/>
  <c r="AG44" i="12"/>
  <c r="AA44" i="12"/>
  <c r="T44" i="12"/>
  <c r="I44" i="12"/>
  <c r="J44" i="12" s="1"/>
  <c r="H44" i="12"/>
  <c r="E44" i="12"/>
  <c r="B44" i="12"/>
  <c r="AS46" i="12" s="1"/>
  <c r="AT43" i="12"/>
  <c r="AS43" i="12"/>
  <c r="AR43" i="12"/>
  <c r="AP43" i="12"/>
  <c r="AG43" i="12"/>
  <c r="AA43" i="12"/>
  <c r="K43" i="12"/>
  <c r="L43" i="12" s="1"/>
  <c r="H43" i="12"/>
  <c r="I43" i="12" s="1"/>
  <c r="J43" i="12" s="1"/>
  <c r="E43" i="12"/>
  <c r="H42" i="12" s="1"/>
  <c r="B43" i="12"/>
  <c r="T48" i="12" s="1"/>
  <c r="AT42" i="12"/>
  <c r="AS42" i="12"/>
  <c r="AP42" i="12"/>
  <c r="AG42" i="12"/>
  <c r="AA42" i="12"/>
  <c r="K42" i="12"/>
  <c r="L42" i="12" s="1"/>
  <c r="I42" i="12"/>
  <c r="J42" i="12" s="1"/>
  <c r="B42" i="12"/>
  <c r="AR53" i="12" s="1"/>
  <c r="E38" i="12"/>
  <c r="H37" i="12" s="1"/>
  <c r="I37" i="12" s="1"/>
  <c r="J37" i="12" s="1"/>
  <c r="AT37" i="12"/>
  <c r="AP37" i="12"/>
  <c r="AA37" i="12"/>
  <c r="L37" i="12"/>
  <c r="K37" i="12"/>
  <c r="E37" i="12"/>
  <c r="H36" i="12" s="1"/>
  <c r="I36" i="12" s="1"/>
  <c r="J36" i="12" s="1"/>
  <c r="AT36" i="12"/>
  <c r="AP36" i="12"/>
  <c r="AA36" i="12"/>
  <c r="E36" i="12"/>
  <c r="AT35" i="12"/>
  <c r="AS35" i="12"/>
  <c r="AP35" i="12"/>
  <c r="AA35" i="12"/>
  <c r="H35" i="12"/>
  <c r="I35" i="12" s="1"/>
  <c r="J35" i="12" s="1"/>
  <c r="E35" i="12"/>
  <c r="AT34" i="12"/>
  <c r="AS34" i="12"/>
  <c r="AR34" i="12"/>
  <c r="AP34" i="12"/>
  <c r="AA34" i="12"/>
  <c r="H34" i="12"/>
  <c r="I34" i="12" s="1"/>
  <c r="J34" i="12" s="1"/>
  <c r="E34" i="12"/>
  <c r="H33" i="12" s="1"/>
  <c r="I33" i="12" s="1"/>
  <c r="J33" i="12" s="1"/>
  <c r="AT33" i="12"/>
  <c r="AP33" i="12"/>
  <c r="AA33" i="12"/>
  <c r="T33" i="12"/>
  <c r="K33" i="12"/>
  <c r="E33" i="12"/>
  <c r="AT32" i="12"/>
  <c r="AP32" i="12"/>
  <c r="AA32" i="12"/>
  <c r="I32" i="12"/>
  <c r="J32" i="12" s="1"/>
  <c r="H32" i="12"/>
  <c r="E32" i="12"/>
  <c r="AT31" i="12"/>
  <c r="AS31" i="12"/>
  <c r="AP31" i="12"/>
  <c r="AA31" i="12"/>
  <c r="H31" i="12"/>
  <c r="I31" i="12" s="1"/>
  <c r="J31" i="12" s="1"/>
  <c r="E31" i="12"/>
  <c r="AT30" i="12"/>
  <c r="AS30" i="12"/>
  <c r="AR30" i="12"/>
  <c r="AP30" i="12"/>
  <c r="AA30" i="12"/>
  <c r="J30" i="12"/>
  <c r="I30" i="12"/>
  <c r="H30" i="12"/>
  <c r="E30" i="12"/>
  <c r="AT29" i="12"/>
  <c r="AP29" i="12"/>
  <c r="AA29" i="12"/>
  <c r="I29" i="12"/>
  <c r="J29" i="12" s="1"/>
  <c r="H29" i="12"/>
  <c r="E29" i="12"/>
  <c r="H28" i="12" s="1"/>
  <c r="I28" i="12" s="1"/>
  <c r="J28" i="12" s="1"/>
  <c r="AT28" i="12"/>
  <c r="AR28" i="12"/>
  <c r="AP28" i="12"/>
  <c r="AA28" i="12"/>
  <c r="T28" i="12"/>
  <c r="E28" i="12"/>
  <c r="H27" i="12" s="1"/>
  <c r="I27" i="12" s="1"/>
  <c r="J27" i="12" s="1"/>
  <c r="B28" i="12"/>
  <c r="AS37" i="12" s="1"/>
  <c r="AT27" i="12"/>
  <c r="AR27" i="12"/>
  <c r="AP27" i="12"/>
  <c r="AA27" i="12"/>
  <c r="K27" i="12"/>
  <c r="E27" i="12"/>
  <c r="H26" i="12" s="1"/>
  <c r="I26" i="12" s="1"/>
  <c r="J26" i="12" s="1"/>
  <c r="B27" i="12"/>
  <c r="L33" i="12" s="1"/>
  <c r="R33" i="12" s="1"/>
  <c r="AT26" i="12"/>
  <c r="AP26" i="12"/>
  <c r="AA26" i="12"/>
  <c r="K26" i="12"/>
  <c r="L26" i="12" s="1"/>
  <c r="B26" i="12"/>
  <c r="K29" i="12" s="1"/>
  <c r="E148" i="10"/>
  <c r="AW147" i="10"/>
  <c r="AV147" i="10"/>
  <c r="AS147" i="10"/>
  <c r="AG147" i="10"/>
  <c r="T147" i="10"/>
  <c r="I147" i="10"/>
  <c r="J147" i="10" s="1"/>
  <c r="H147" i="10"/>
  <c r="E147" i="10"/>
  <c r="H146" i="10" s="1"/>
  <c r="I146" i="10" s="1"/>
  <c r="J146" i="10" s="1"/>
  <c r="AW146" i="10"/>
  <c r="AV146" i="10"/>
  <c r="AU146" i="10"/>
  <c r="AS146" i="10"/>
  <c r="AG146" i="10"/>
  <c r="E146" i="10"/>
  <c r="H145" i="10" s="1"/>
  <c r="I145" i="10" s="1"/>
  <c r="J145" i="10" s="1"/>
  <c r="AW145" i="10"/>
  <c r="AV145" i="10"/>
  <c r="AS145" i="10"/>
  <c r="AG145" i="10"/>
  <c r="T145" i="10"/>
  <c r="E145" i="10"/>
  <c r="AW144" i="10"/>
  <c r="AS144" i="10"/>
  <c r="AG144" i="10"/>
  <c r="I144" i="10"/>
  <c r="J144" i="10" s="1"/>
  <c r="H144" i="10"/>
  <c r="E144" i="10"/>
  <c r="AW143" i="10"/>
  <c r="AV143" i="10"/>
  <c r="AS143" i="10"/>
  <c r="AG143" i="10"/>
  <c r="H143" i="10"/>
  <c r="I143" i="10" s="1"/>
  <c r="J143" i="10" s="1"/>
  <c r="E143" i="10"/>
  <c r="AW142" i="10"/>
  <c r="AV142" i="10"/>
  <c r="AS142" i="10"/>
  <c r="AG142" i="10"/>
  <c r="H142" i="10"/>
  <c r="I142" i="10" s="1"/>
  <c r="J142" i="10" s="1"/>
  <c r="E142" i="10"/>
  <c r="H141" i="10" s="1"/>
  <c r="I141" i="10" s="1"/>
  <c r="J141" i="10" s="1"/>
  <c r="AW141" i="10"/>
  <c r="AV141" i="10"/>
  <c r="AS141" i="10"/>
  <c r="AG141" i="10"/>
  <c r="T141" i="10"/>
  <c r="E141" i="10"/>
  <c r="AW140" i="10"/>
  <c r="AS140" i="10"/>
  <c r="AG140" i="10"/>
  <c r="J140" i="10"/>
  <c r="I140" i="10"/>
  <c r="H140" i="10"/>
  <c r="E140" i="10"/>
  <c r="H139" i="10" s="1"/>
  <c r="I139" i="10" s="1"/>
  <c r="J139" i="10" s="1"/>
  <c r="AW139" i="10"/>
  <c r="AS139" i="10"/>
  <c r="AG139" i="10"/>
  <c r="E139" i="10"/>
  <c r="AW138" i="10"/>
  <c r="AV138" i="10"/>
  <c r="AS138" i="10"/>
  <c r="AG138" i="10"/>
  <c r="T138" i="10"/>
  <c r="J138" i="10"/>
  <c r="I138" i="10"/>
  <c r="H138" i="10"/>
  <c r="E138" i="10"/>
  <c r="B138" i="10"/>
  <c r="AV144" i="10" s="1"/>
  <c r="AW137" i="10"/>
  <c r="AV137" i="10"/>
  <c r="AS137" i="10"/>
  <c r="AG137" i="10"/>
  <c r="T137" i="10"/>
  <c r="H137" i="10"/>
  <c r="I137" i="10" s="1"/>
  <c r="J137" i="10" s="1"/>
  <c r="E137" i="10"/>
  <c r="B137" i="10"/>
  <c r="T143" i="10" s="1"/>
  <c r="AW136" i="10"/>
  <c r="AV136" i="10"/>
  <c r="AU136" i="10"/>
  <c r="AS136" i="10"/>
  <c r="AG136" i="10"/>
  <c r="T136" i="10"/>
  <c r="I136" i="10"/>
  <c r="J136" i="10" s="1"/>
  <c r="H136" i="10"/>
  <c r="B136" i="10"/>
  <c r="AU147" i="10" s="1"/>
  <c r="E133" i="10"/>
  <c r="AZ132" i="10"/>
  <c r="AW132" i="10"/>
  <c r="AV132" i="10"/>
  <c r="AS132" i="10"/>
  <c r="AG132" i="10"/>
  <c r="T132" i="10"/>
  <c r="H132" i="10"/>
  <c r="I132" i="10" s="1"/>
  <c r="J132" i="10" s="1"/>
  <c r="E132" i="10"/>
  <c r="AZ131" i="10"/>
  <c r="AW131" i="10"/>
  <c r="AV131" i="10"/>
  <c r="AS131" i="10"/>
  <c r="AG131" i="10"/>
  <c r="T131" i="10"/>
  <c r="I131" i="10"/>
  <c r="J131" i="10" s="1"/>
  <c r="H131" i="10"/>
  <c r="E131" i="10"/>
  <c r="H130" i="10" s="1"/>
  <c r="I130" i="10" s="1"/>
  <c r="J130" i="10" s="1"/>
  <c r="AZ130" i="10"/>
  <c r="AW130" i="10"/>
  <c r="AV130" i="10"/>
  <c r="AS130" i="10"/>
  <c r="AG130" i="10"/>
  <c r="T130" i="10"/>
  <c r="E130" i="10"/>
  <c r="AZ129" i="10"/>
  <c r="AW129" i="10"/>
  <c r="AV129" i="10"/>
  <c r="AS129" i="10"/>
  <c r="AG129" i="10"/>
  <c r="H129" i="10"/>
  <c r="I129" i="10" s="1"/>
  <c r="J129" i="10" s="1"/>
  <c r="E129" i="10"/>
  <c r="AZ128" i="10"/>
  <c r="AW128" i="10"/>
  <c r="AS128" i="10"/>
  <c r="AG128" i="10"/>
  <c r="J128" i="10"/>
  <c r="I128" i="10"/>
  <c r="H128" i="10"/>
  <c r="E128" i="10"/>
  <c r="AZ127" i="10"/>
  <c r="AW127" i="10"/>
  <c r="AS127" i="10"/>
  <c r="AG127" i="10"/>
  <c r="H127" i="10"/>
  <c r="I127" i="10" s="1"/>
  <c r="J127" i="10" s="1"/>
  <c r="E127" i="10"/>
  <c r="H126" i="10" s="1"/>
  <c r="I126" i="10" s="1"/>
  <c r="J126" i="10" s="1"/>
  <c r="AZ126" i="10"/>
  <c r="AW126" i="10"/>
  <c r="AS126" i="10"/>
  <c r="AG126" i="10"/>
  <c r="T126" i="10"/>
  <c r="E126" i="10"/>
  <c r="AZ125" i="10"/>
  <c r="AW125" i="10"/>
  <c r="AV125" i="10"/>
  <c r="AS125" i="10"/>
  <c r="AG125" i="10"/>
  <c r="H125" i="10"/>
  <c r="I125" i="10" s="1"/>
  <c r="J125" i="10" s="1"/>
  <c r="E125" i="10"/>
  <c r="H124" i="10" s="1"/>
  <c r="I124" i="10" s="1"/>
  <c r="J124" i="10" s="1"/>
  <c r="AZ124" i="10"/>
  <c r="AW124" i="10"/>
  <c r="AS124" i="10"/>
  <c r="AG124" i="10"/>
  <c r="T124" i="10"/>
  <c r="E124" i="10"/>
  <c r="AZ123" i="10"/>
  <c r="AW123" i="10"/>
  <c r="AV123" i="10"/>
  <c r="AS123" i="10"/>
  <c r="AG123" i="10"/>
  <c r="H123" i="10"/>
  <c r="I123" i="10" s="1"/>
  <c r="J123" i="10" s="1"/>
  <c r="E123" i="10"/>
  <c r="B123" i="10"/>
  <c r="AV127" i="10" s="1"/>
  <c r="AZ122" i="10"/>
  <c r="AW122" i="10"/>
  <c r="AS122" i="10"/>
  <c r="AG122" i="10"/>
  <c r="H122" i="10"/>
  <c r="I122" i="10" s="1"/>
  <c r="J122" i="10" s="1"/>
  <c r="E122" i="10"/>
  <c r="B122" i="10"/>
  <c r="T123" i="10" s="1"/>
  <c r="AZ121" i="10"/>
  <c r="AW121" i="10"/>
  <c r="AV121" i="10"/>
  <c r="AS121" i="10"/>
  <c r="AG121" i="10"/>
  <c r="T121" i="10"/>
  <c r="H121" i="10"/>
  <c r="I121" i="10" s="1"/>
  <c r="J121" i="10" s="1"/>
  <c r="B121" i="10"/>
  <c r="E117" i="10"/>
  <c r="H116" i="10" s="1"/>
  <c r="I116" i="10" s="1"/>
  <c r="J116" i="10" s="1"/>
  <c r="AW116" i="10"/>
  <c r="AV116" i="10"/>
  <c r="AS116" i="10"/>
  <c r="AG116" i="10"/>
  <c r="E116" i="10"/>
  <c r="H115" i="10" s="1"/>
  <c r="I115" i="10" s="1"/>
  <c r="J115" i="10" s="1"/>
  <c r="AW115" i="10"/>
  <c r="AV115" i="10"/>
  <c r="AS115" i="10"/>
  <c r="AG115" i="10"/>
  <c r="T115" i="10"/>
  <c r="E115" i="10"/>
  <c r="AW114" i="10"/>
  <c r="AU114" i="10"/>
  <c r="AS114" i="10"/>
  <c r="AG114" i="10"/>
  <c r="T114" i="10"/>
  <c r="H114" i="10"/>
  <c r="I114" i="10" s="1"/>
  <c r="J114" i="10" s="1"/>
  <c r="E114" i="10"/>
  <c r="H113" i="10" s="1"/>
  <c r="I113" i="10" s="1"/>
  <c r="J113" i="10" s="1"/>
  <c r="AW113" i="10"/>
  <c r="AS113" i="10"/>
  <c r="AG113" i="10"/>
  <c r="K113" i="10"/>
  <c r="L113" i="10" s="1"/>
  <c r="E113" i="10"/>
  <c r="AW112" i="10"/>
  <c r="AV112" i="10"/>
  <c r="AS112" i="10"/>
  <c r="AG112" i="10"/>
  <c r="T112" i="10"/>
  <c r="J112" i="10"/>
  <c r="I112" i="10"/>
  <c r="H112" i="10"/>
  <c r="E112" i="10"/>
  <c r="AW111" i="10"/>
  <c r="AS111" i="10"/>
  <c r="AG111" i="10"/>
  <c r="T111" i="10"/>
  <c r="I111" i="10"/>
  <c r="J111" i="10" s="1"/>
  <c r="H111" i="10"/>
  <c r="E111" i="10"/>
  <c r="AW110" i="10"/>
  <c r="AU110" i="10"/>
  <c r="AS110" i="10"/>
  <c r="AG110" i="10"/>
  <c r="T110" i="10"/>
  <c r="J110" i="10"/>
  <c r="I110" i="10"/>
  <c r="H110" i="10"/>
  <c r="E110" i="10"/>
  <c r="H109" i="10" s="1"/>
  <c r="I109" i="10" s="1"/>
  <c r="AW109" i="10"/>
  <c r="AS109" i="10"/>
  <c r="AG109" i="10"/>
  <c r="T109" i="10"/>
  <c r="L109" i="10"/>
  <c r="K109" i="10"/>
  <c r="J109" i="10"/>
  <c r="E109" i="10"/>
  <c r="H108" i="10" s="1"/>
  <c r="I108" i="10" s="1"/>
  <c r="J108" i="10" s="1"/>
  <c r="AW108" i="10"/>
  <c r="AS108" i="10"/>
  <c r="AG108" i="10"/>
  <c r="K108" i="10"/>
  <c r="L108" i="10" s="1"/>
  <c r="E108" i="10"/>
  <c r="H107" i="10" s="1"/>
  <c r="I107" i="10" s="1"/>
  <c r="J107" i="10" s="1"/>
  <c r="AW107" i="10"/>
  <c r="AS107" i="10"/>
  <c r="AG107" i="10"/>
  <c r="T107" i="10"/>
  <c r="E107" i="10"/>
  <c r="B107" i="10"/>
  <c r="AV108" i="10" s="1"/>
  <c r="AW106" i="10"/>
  <c r="AV106" i="10"/>
  <c r="AS106" i="10"/>
  <c r="AG106" i="10"/>
  <c r="T106" i="10"/>
  <c r="I106" i="10"/>
  <c r="J106" i="10" s="1"/>
  <c r="H106" i="10"/>
  <c r="E106" i="10"/>
  <c r="B106" i="10"/>
  <c r="T113" i="10" s="1"/>
  <c r="AW105" i="10"/>
  <c r="AV105" i="10"/>
  <c r="AS105" i="10"/>
  <c r="AG105" i="10"/>
  <c r="T105" i="10"/>
  <c r="I105" i="10"/>
  <c r="J105" i="10" s="1"/>
  <c r="H105" i="10"/>
  <c r="B105" i="10"/>
  <c r="E101" i="10"/>
  <c r="AM100" i="10"/>
  <c r="T100" i="10"/>
  <c r="K100" i="10"/>
  <c r="L100" i="10" s="1"/>
  <c r="H100" i="10"/>
  <c r="I100" i="10" s="1"/>
  <c r="J100" i="10" s="1"/>
  <c r="E100" i="10"/>
  <c r="AM99" i="10"/>
  <c r="T99" i="10"/>
  <c r="H99" i="10"/>
  <c r="I99" i="10" s="1"/>
  <c r="J99" i="10" s="1"/>
  <c r="E99" i="10"/>
  <c r="H98" i="10" s="1"/>
  <c r="I98" i="10" s="1"/>
  <c r="J98" i="10" s="1"/>
  <c r="AM98" i="10"/>
  <c r="AL98" i="10"/>
  <c r="AK98" i="10"/>
  <c r="T98" i="10"/>
  <c r="E98" i="10"/>
  <c r="AM97" i="10"/>
  <c r="T97" i="10"/>
  <c r="H97" i="10"/>
  <c r="I97" i="10" s="1"/>
  <c r="J97" i="10" s="1"/>
  <c r="E97" i="10"/>
  <c r="H96" i="10" s="1"/>
  <c r="I96" i="10" s="1"/>
  <c r="J96" i="10" s="1"/>
  <c r="AM96" i="10"/>
  <c r="AK96" i="10"/>
  <c r="E96" i="10"/>
  <c r="AM95" i="10"/>
  <c r="L95" i="10"/>
  <c r="K95" i="10"/>
  <c r="H95" i="10"/>
  <c r="I95" i="10" s="1"/>
  <c r="J95" i="10" s="1"/>
  <c r="E95" i="10"/>
  <c r="H94" i="10" s="1"/>
  <c r="I94" i="10" s="1"/>
  <c r="J94" i="10" s="1"/>
  <c r="AM94" i="10"/>
  <c r="T94" i="10"/>
  <c r="E94" i="10"/>
  <c r="AM93" i="10"/>
  <c r="L93" i="10"/>
  <c r="K93" i="10"/>
  <c r="H93" i="10"/>
  <c r="I93" i="10" s="1"/>
  <c r="J93" i="10" s="1"/>
  <c r="E93" i="10"/>
  <c r="H92" i="10" s="1"/>
  <c r="I92" i="10" s="1"/>
  <c r="J92" i="10" s="1"/>
  <c r="AM92" i="10"/>
  <c r="T92" i="10"/>
  <c r="E92" i="10"/>
  <c r="H91" i="10" s="1"/>
  <c r="I91" i="10" s="1"/>
  <c r="J91" i="10" s="1"/>
  <c r="AM91" i="10"/>
  <c r="AK91" i="10"/>
  <c r="E91" i="10"/>
  <c r="B91" i="10"/>
  <c r="R100" i="10" s="1"/>
  <c r="AM90" i="10"/>
  <c r="T90" i="10"/>
  <c r="I90" i="10"/>
  <c r="J90" i="10" s="1"/>
  <c r="H90" i="10"/>
  <c r="E90" i="10"/>
  <c r="H89" i="10" s="1"/>
  <c r="I89" i="10" s="1"/>
  <c r="B90" i="10"/>
  <c r="T96" i="10" s="1"/>
  <c r="AM89" i="10"/>
  <c r="AL89" i="10"/>
  <c r="AK89" i="10"/>
  <c r="T89" i="10"/>
  <c r="K89" i="10"/>
  <c r="L89" i="10" s="1"/>
  <c r="J89" i="10"/>
  <c r="B89" i="10"/>
  <c r="E85" i="10"/>
  <c r="H84" i="10" s="1"/>
  <c r="I84" i="10" s="1"/>
  <c r="J84" i="10" s="1"/>
  <c r="AT84" i="10"/>
  <c r="AP84" i="10"/>
  <c r="AA84" i="10"/>
  <c r="K84" i="10"/>
  <c r="E84" i="10"/>
  <c r="H83" i="10" s="1"/>
  <c r="I83" i="10" s="1"/>
  <c r="J83" i="10" s="1"/>
  <c r="AT83" i="10"/>
  <c r="AP83" i="10"/>
  <c r="AA83" i="10"/>
  <c r="E83" i="10"/>
  <c r="H82" i="10" s="1"/>
  <c r="AT82" i="10"/>
  <c r="AP82" i="10"/>
  <c r="AA82" i="10"/>
  <c r="K82" i="10"/>
  <c r="L82" i="10" s="1"/>
  <c r="J82" i="10"/>
  <c r="I82" i="10"/>
  <c r="E82" i="10"/>
  <c r="AT81" i="10"/>
  <c r="AP81" i="10"/>
  <c r="AA81" i="10"/>
  <c r="I81" i="10"/>
  <c r="J81" i="10" s="1"/>
  <c r="H81" i="10"/>
  <c r="E81" i="10"/>
  <c r="AT80" i="10"/>
  <c r="AP80" i="10"/>
  <c r="AA80" i="10"/>
  <c r="I80" i="10"/>
  <c r="J80" i="10" s="1"/>
  <c r="H80" i="10"/>
  <c r="E80" i="10"/>
  <c r="AT79" i="10"/>
  <c r="AR79" i="10"/>
  <c r="AP79" i="10"/>
  <c r="AA79" i="10"/>
  <c r="H79" i="10"/>
  <c r="I79" i="10" s="1"/>
  <c r="J79" i="10" s="1"/>
  <c r="E79" i="10"/>
  <c r="H78" i="10" s="1"/>
  <c r="I78" i="10" s="1"/>
  <c r="J78" i="10" s="1"/>
  <c r="AT78" i="10"/>
  <c r="AP78" i="10"/>
  <c r="AA78" i="10"/>
  <c r="K78" i="10"/>
  <c r="E78" i="10"/>
  <c r="AT77" i="10"/>
  <c r="AS77" i="10"/>
  <c r="AP77" i="10"/>
  <c r="AA77" i="10"/>
  <c r="K77" i="10"/>
  <c r="J77" i="10"/>
  <c r="I77" i="10"/>
  <c r="H77" i="10"/>
  <c r="E77" i="10"/>
  <c r="AT76" i="10"/>
  <c r="AR76" i="10"/>
  <c r="AP76" i="10"/>
  <c r="AA76" i="10"/>
  <c r="J76" i="10"/>
  <c r="I76" i="10"/>
  <c r="H76" i="10"/>
  <c r="E76" i="10"/>
  <c r="AT75" i="10"/>
  <c r="AR75" i="10"/>
  <c r="AP75" i="10"/>
  <c r="AA75" i="10"/>
  <c r="K75" i="10"/>
  <c r="H75" i="10"/>
  <c r="I75" i="10" s="1"/>
  <c r="J75" i="10" s="1"/>
  <c r="E75" i="10"/>
  <c r="H74" i="10" s="1"/>
  <c r="I74" i="10" s="1"/>
  <c r="J74" i="10" s="1"/>
  <c r="B75" i="10"/>
  <c r="AT74" i="10"/>
  <c r="AR74" i="10"/>
  <c r="AP74" i="10"/>
  <c r="AA74" i="10"/>
  <c r="K74" i="10"/>
  <c r="L74" i="10" s="1"/>
  <c r="E74" i="10"/>
  <c r="H73" i="10" s="1"/>
  <c r="I73" i="10" s="1"/>
  <c r="J73" i="10" s="1"/>
  <c r="B74" i="10"/>
  <c r="T79" i="10" s="1"/>
  <c r="AT73" i="10"/>
  <c r="AP73" i="10"/>
  <c r="AA73" i="10"/>
  <c r="K73" i="10"/>
  <c r="B73" i="10"/>
  <c r="AR81" i="10" s="1"/>
  <c r="E70" i="10"/>
  <c r="AT69" i="10"/>
  <c r="AP69" i="10"/>
  <c r="AA69" i="10"/>
  <c r="T69" i="10"/>
  <c r="H69" i="10"/>
  <c r="I69" i="10" s="1"/>
  <c r="J69" i="10" s="1"/>
  <c r="E69" i="10"/>
  <c r="AT68" i="10"/>
  <c r="AP68" i="10"/>
  <c r="AA68" i="10"/>
  <c r="H68" i="10"/>
  <c r="I68" i="10" s="1"/>
  <c r="J68" i="10" s="1"/>
  <c r="E68" i="10"/>
  <c r="H67" i="10" s="1"/>
  <c r="I67" i="10" s="1"/>
  <c r="J67" i="10" s="1"/>
  <c r="AT67" i="10"/>
  <c r="AP67" i="10"/>
  <c r="AA67" i="10"/>
  <c r="E67" i="10"/>
  <c r="AT66" i="10"/>
  <c r="AS66" i="10"/>
  <c r="AP66" i="10"/>
  <c r="AA66" i="10"/>
  <c r="H66" i="10"/>
  <c r="I66" i="10" s="1"/>
  <c r="J66" i="10" s="1"/>
  <c r="E66" i="10"/>
  <c r="AT65" i="10"/>
  <c r="AP65" i="10"/>
  <c r="AA65" i="10"/>
  <c r="T65" i="10"/>
  <c r="I65" i="10"/>
  <c r="J65" i="10" s="1"/>
  <c r="H65" i="10"/>
  <c r="E65" i="10"/>
  <c r="AT64" i="10"/>
  <c r="AP64" i="10"/>
  <c r="AA64" i="10"/>
  <c r="L64" i="10"/>
  <c r="K64" i="10"/>
  <c r="H64" i="10"/>
  <c r="I64" i="10" s="1"/>
  <c r="J64" i="10" s="1"/>
  <c r="E64" i="10"/>
  <c r="H63" i="10" s="1"/>
  <c r="I63" i="10" s="1"/>
  <c r="AT63" i="10"/>
  <c r="AP63" i="10"/>
  <c r="AA63" i="10"/>
  <c r="J63" i="10"/>
  <c r="E63" i="10"/>
  <c r="H62" i="10" s="1"/>
  <c r="I62" i="10" s="1"/>
  <c r="J62" i="10" s="1"/>
  <c r="AT62" i="10"/>
  <c r="AS62" i="10"/>
  <c r="AP62" i="10"/>
  <c r="AA62" i="10"/>
  <c r="E62" i="10"/>
  <c r="AT61" i="10"/>
  <c r="AS61" i="10"/>
  <c r="AP61" i="10"/>
  <c r="AA61" i="10"/>
  <c r="I61" i="10"/>
  <c r="J61" i="10" s="1"/>
  <c r="H61" i="10"/>
  <c r="E61" i="10"/>
  <c r="H60" i="10" s="1"/>
  <c r="AT60" i="10"/>
  <c r="AP60" i="10"/>
  <c r="AA60" i="10"/>
  <c r="J60" i="10"/>
  <c r="I60" i="10"/>
  <c r="E60" i="10"/>
  <c r="B60" i="10"/>
  <c r="AS60" i="10" s="1"/>
  <c r="AT59" i="10"/>
  <c r="AP59" i="10"/>
  <c r="AA59" i="10"/>
  <c r="T59" i="10"/>
  <c r="H59" i="10"/>
  <c r="I59" i="10" s="1"/>
  <c r="J59" i="10" s="1"/>
  <c r="E59" i="10"/>
  <c r="B59" i="10"/>
  <c r="AT58" i="10"/>
  <c r="AS58" i="10"/>
  <c r="AR58" i="10"/>
  <c r="AP58" i="10"/>
  <c r="AA58" i="10"/>
  <c r="H58" i="10"/>
  <c r="I58" i="10" s="1"/>
  <c r="J58" i="10" s="1"/>
  <c r="B58" i="10"/>
  <c r="AR69" i="10" s="1"/>
  <c r="E54" i="10"/>
  <c r="H53" i="10" s="1"/>
  <c r="I53" i="10" s="1"/>
  <c r="AT53" i="10"/>
  <c r="AP53" i="10"/>
  <c r="AG53" i="10"/>
  <c r="AA53" i="10"/>
  <c r="K53" i="10"/>
  <c r="L53" i="10" s="1"/>
  <c r="J53" i="10"/>
  <c r="E53" i="10"/>
  <c r="AT52" i="10"/>
  <c r="AP52" i="10"/>
  <c r="AG52" i="10"/>
  <c r="AA52" i="10"/>
  <c r="H52" i="10"/>
  <c r="I52" i="10" s="1"/>
  <c r="J52" i="10" s="1"/>
  <c r="E52" i="10"/>
  <c r="H51" i="10" s="1"/>
  <c r="I51" i="10" s="1"/>
  <c r="J51" i="10" s="1"/>
  <c r="AT51" i="10"/>
  <c r="AS51" i="10"/>
  <c r="AR51" i="10"/>
  <c r="AP51" i="10"/>
  <c r="AG51" i="10"/>
  <c r="AA51" i="10"/>
  <c r="E51" i="10"/>
  <c r="H50" i="10" s="1"/>
  <c r="I50" i="10" s="1"/>
  <c r="J50" i="10" s="1"/>
  <c r="AT50" i="10"/>
  <c r="AP50" i="10"/>
  <c r="AG50" i="10"/>
  <c r="AA50" i="10"/>
  <c r="K50" i="10"/>
  <c r="L50" i="10" s="1"/>
  <c r="E50" i="10"/>
  <c r="H49" i="10" s="1"/>
  <c r="I49" i="10" s="1"/>
  <c r="J49" i="10" s="1"/>
  <c r="AT49" i="10"/>
  <c r="AP49" i="10"/>
  <c r="AG49" i="10"/>
  <c r="AA49" i="10"/>
  <c r="E49" i="10"/>
  <c r="AT48" i="10"/>
  <c r="AS48" i="10"/>
  <c r="AR48" i="10"/>
  <c r="AP48" i="10"/>
  <c r="AG48" i="10"/>
  <c r="AA48" i="10"/>
  <c r="K48" i="10"/>
  <c r="L48" i="10" s="1"/>
  <c r="H48" i="10"/>
  <c r="I48" i="10" s="1"/>
  <c r="J48" i="10" s="1"/>
  <c r="E48" i="10"/>
  <c r="H47" i="10" s="1"/>
  <c r="AT47" i="10"/>
  <c r="AS47" i="10"/>
  <c r="AP47" i="10"/>
  <c r="AG47" i="10"/>
  <c r="AA47" i="10"/>
  <c r="I47" i="10"/>
  <c r="J47" i="10" s="1"/>
  <c r="E47" i="10"/>
  <c r="H46" i="10" s="1"/>
  <c r="I46" i="10" s="1"/>
  <c r="J46" i="10" s="1"/>
  <c r="AT46" i="10"/>
  <c r="AP46" i="10"/>
  <c r="AG46" i="10"/>
  <c r="AA46" i="10"/>
  <c r="T46" i="10"/>
  <c r="E46" i="10"/>
  <c r="AT45" i="10"/>
  <c r="AS45" i="10"/>
  <c r="AR45" i="10"/>
  <c r="AP45" i="10"/>
  <c r="AG45" i="10"/>
  <c r="AA45" i="10"/>
  <c r="K45" i="10"/>
  <c r="L45" i="10" s="1"/>
  <c r="I45" i="10"/>
  <c r="J45" i="10" s="1"/>
  <c r="H45" i="10"/>
  <c r="E45" i="10"/>
  <c r="H44" i="10" s="1"/>
  <c r="I44" i="10" s="1"/>
  <c r="J44" i="10" s="1"/>
  <c r="AT44" i="10"/>
  <c r="AS44" i="10"/>
  <c r="AP44" i="10"/>
  <c r="AG44" i="10"/>
  <c r="AA44" i="10"/>
  <c r="E44" i="10"/>
  <c r="H43" i="10" s="1"/>
  <c r="I43" i="10" s="1"/>
  <c r="J43" i="10" s="1"/>
  <c r="B44" i="10"/>
  <c r="AS53" i="10" s="1"/>
  <c r="AT43" i="10"/>
  <c r="AP43" i="10"/>
  <c r="AG43" i="10"/>
  <c r="AA43" i="10"/>
  <c r="E43" i="10"/>
  <c r="B43" i="10"/>
  <c r="T48" i="10" s="1"/>
  <c r="AT42" i="10"/>
  <c r="AS42" i="10"/>
  <c r="AR42" i="10"/>
  <c r="AP42" i="10"/>
  <c r="AG42" i="10"/>
  <c r="AA42" i="10"/>
  <c r="I42" i="10"/>
  <c r="J42" i="10" s="1"/>
  <c r="H42" i="10"/>
  <c r="B42" i="10"/>
  <c r="AR47" i="10" s="1"/>
  <c r="E38" i="10"/>
  <c r="H37" i="10" s="1"/>
  <c r="I37" i="10" s="1"/>
  <c r="J37" i="10" s="1"/>
  <c r="AT37" i="10"/>
  <c r="AP37" i="10"/>
  <c r="AA37" i="10"/>
  <c r="K37" i="10"/>
  <c r="L37" i="10" s="1"/>
  <c r="E37" i="10"/>
  <c r="AT36" i="10"/>
  <c r="AR36" i="10"/>
  <c r="AP36" i="10"/>
  <c r="AA36" i="10"/>
  <c r="H36" i="10"/>
  <c r="I36" i="10" s="1"/>
  <c r="J36" i="10" s="1"/>
  <c r="E36" i="10"/>
  <c r="AT35" i="10"/>
  <c r="AR35" i="10"/>
  <c r="AP35" i="10"/>
  <c r="AA35" i="10"/>
  <c r="K35" i="10"/>
  <c r="I35" i="10"/>
  <c r="J35" i="10" s="1"/>
  <c r="H35" i="10"/>
  <c r="E35" i="10"/>
  <c r="AT34" i="10"/>
  <c r="AP34" i="10"/>
  <c r="AA34" i="10"/>
  <c r="K34" i="10"/>
  <c r="I34" i="10"/>
  <c r="J34" i="10" s="1"/>
  <c r="H34" i="10"/>
  <c r="E34" i="10"/>
  <c r="AT33" i="10"/>
  <c r="AP33" i="10"/>
  <c r="AA33" i="10"/>
  <c r="I33" i="10"/>
  <c r="J33" i="10" s="1"/>
  <c r="H33" i="10"/>
  <c r="E33" i="10"/>
  <c r="AT32" i="10"/>
  <c r="AR32" i="10"/>
  <c r="AP32" i="10"/>
  <c r="AA32" i="10"/>
  <c r="H32" i="10"/>
  <c r="I32" i="10" s="1"/>
  <c r="J32" i="10" s="1"/>
  <c r="E32" i="10"/>
  <c r="AT31" i="10"/>
  <c r="AR31" i="10"/>
  <c r="AP31" i="10"/>
  <c r="AA31" i="10"/>
  <c r="K31" i="10"/>
  <c r="H31" i="10"/>
  <c r="I31" i="10" s="1"/>
  <c r="J31" i="10" s="1"/>
  <c r="E31" i="10"/>
  <c r="H30" i="10" s="1"/>
  <c r="I30" i="10" s="1"/>
  <c r="J30" i="10" s="1"/>
  <c r="AT30" i="10"/>
  <c r="AP30" i="10"/>
  <c r="AA30" i="10"/>
  <c r="K30" i="10"/>
  <c r="E30" i="10"/>
  <c r="H29" i="10" s="1"/>
  <c r="I29" i="10" s="1"/>
  <c r="J29" i="10" s="1"/>
  <c r="AT29" i="10"/>
  <c r="AP29" i="10"/>
  <c r="AA29" i="10"/>
  <c r="T29" i="10"/>
  <c r="E29" i="10"/>
  <c r="AT28" i="10"/>
  <c r="AP28" i="10"/>
  <c r="AA28" i="10"/>
  <c r="H28" i="10"/>
  <c r="I28" i="10" s="1"/>
  <c r="J28" i="10" s="1"/>
  <c r="E28" i="10"/>
  <c r="B28" i="10"/>
  <c r="AS34" i="10" s="1"/>
  <c r="AT27" i="10"/>
  <c r="AR27" i="10"/>
  <c r="AP27" i="10"/>
  <c r="AA27" i="10"/>
  <c r="K27" i="10"/>
  <c r="J27" i="10"/>
  <c r="I27" i="10"/>
  <c r="H27" i="10"/>
  <c r="E27" i="10"/>
  <c r="H26" i="10" s="1"/>
  <c r="I26" i="10" s="1"/>
  <c r="J26" i="10" s="1"/>
  <c r="B27" i="10"/>
  <c r="L34" i="10" s="1"/>
  <c r="AT26" i="10"/>
  <c r="AP26" i="10"/>
  <c r="AA26" i="10"/>
  <c r="K26" i="10"/>
  <c r="L26" i="10" s="1"/>
  <c r="B26" i="10"/>
  <c r="AR34" i="10" s="1"/>
  <c r="E148" i="11"/>
  <c r="AW147" i="11"/>
  <c r="AV147" i="11"/>
  <c r="AU147" i="11"/>
  <c r="AS147" i="11"/>
  <c r="AG147" i="11"/>
  <c r="H147" i="11"/>
  <c r="I147" i="11" s="1"/>
  <c r="J147" i="11" s="1"/>
  <c r="E147" i="11"/>
  <c r="H146" i="11" s="1"/>
  <c r="I146" i="11" s="1"/>
  <c r="J146" i="11" s="1"/>
  <c r="AW146" i="11"/>
  <c r="AV146" i="11"/>
  <c r="AS146" i="11"/>
  <c r="AG146" i="11"/>
  <c r="E146" i="11"/>
  <c r="AW145" i="11"/>
  <c r="AS145" i="11"/>
  <c r="AG145" i="11"/>
  <c r="I145" i="11"/>
  <c r="J145" i="11" s="1"/>
  <c r="H145" i="11"/>
  <c r="E145" i="11"/>
  <c r="AW144" i="11"/>
  <c r="AS144" i="11"/>
  <c r="AG144" i="11"/>
  <c r="H144" i="11"/>
  <c r="I144" i="11" s="1"/>
  <c r="J144" i="11" s="1"/>
  <c r="E144" i="11"/>
  <c r="H143" i="11" s="1"/>
  <c r="I143" i="11" s="1"/>
  <c r="J143" i="11" s="1"/>
  <c r="AW143" i="11"/>
  <c r="AV143" i="11"/>
  <c r="AS143" i="11"/>
  <c r="AG143" i="11"/>
  <c r="E143" i="11"/>
  <c r="AW142" i="11"/>
  <c r="AV142" i="11"/>
  <c r="AS142" i="11"/>
  <c r="AG142" i="11"/>
  <c r="I142" i="11"/>
  <c r="J142" i="11" s="1"/>
  <c r="H142" i="11"/>
  <c r="E142" i="11"/>
  <c r="AW141" i="11"/>
  <c r="AS141" i="11"/>
  <c r="AG141" i="11"/>
  <c r="I141" i="11"/>
  <c r="J141" i="11" s="1"/>
  <c r="H141" i="11"/>
  <c r="E141" i="11"/>
  <c r="AW140" i="11"/>
  <c r="AV140" i="11"/>
  <c r="AS140" i="11"/>
  <c r="AG140" i="11"/>
  <c r="H140" i="11"/>
  <c r="I140" i="11" s="1"/>
  <c r="J140" i="11" s="1"/>
  <c r="E140" i="11"/>
  <c r="AW139" i="11"/>
  <c r="AV139" i="11"/>
  <c r="AS139" i="11"/>
  <c r="AG139" i="11"/>
  <c r="I139" i="11"/>
  <c r="J139" i="11" s="1"/>
  <c r="H139" i="11"/>
  <c r="E139" i="11"/>
  <c r="H138" i="11" s="1"/>
  <c r="AW138" i="11"/>
  <c r="AS138" i="11"/>
  <c r="AG138" i="11"/>
  <c r="J138" i="11"/>
  <c r="I138" i="11"/>
  <c r="E138" i="11"/>
  <c r="B138" i="11"/>
  <c r="AV138" i="11" s="1"/>
  <c r="AW137" i="11"/>
  <c r="AS137" i="11"/>
  <c r="AG137" i="11"/>
  <c r="T137" i="11"/>
  <c r="H137" i="11"/>
  <c r="I137" i="11" s="1"/>
  <c r="J137" i="11" s="1"/>
  <c r="E137" i="11"/>
  <c r="B137" i="11"/>
  <c r="T147" i="11" s="1"/>
  <c r="AW136" i="11"/>
  <c r="AV136" i="11"/>
  <c r="AS136" i="11"/>
  <c r="AG136" i="11"/>
  <c r="H136" i="11"/>
  <c r="I136" i="11" s="1"/>
  <c r="J136" i="11" s="1"/>
  <c r="B136" i="11"/>
  <c r="E133" i="11"/>
  <c r="H132" i="11" s="1"/>
  <c r="I132" i="11" s="1"/>
  <c r="J132" i="11" s="1"/>
  <c r="AZ132" i="11"/>
  <c r="AW132" i="11"/>
  <c r="AS132" i="11"/>
  <c r="AG132" i="11"/>
  <c r="E132" i="11"/>
  <c r="AZ131" i="11"/>
  <c r="AW131" i="11"/>
  <c r="AS131" i="11"/>
  <c r="AG131" i="11"/>
  <c r="T131" i="11"/>
  <c r="J131" i="11"/>
  <c r="H131" i="11"/>
  <c r="I131" i="11" s="1"/>
  <c r="E131" i="11"/>
  <c r="H130" i="11" s="1"/>
  <c r="AZ130" i="11"/>
  <c r="AW130" i="11"/>
  <c r="AS130" i="11"/>
  <c r="AG130" i="11"/>
  <c r="J130" i="11"/>
  <c r="I130" i="11"/>
  <c r="E130" i="11"/>
  <c r="H129" i="11" s="1"/>
  <c r="I129" i="11" s="1"/>
  <c r="J129" i="11" s="1"/>
  <c r="AZ129" i="11"/>
  <c r="AW129" i="11"/>
  <c r="AS129" i="11"/>
  <c r="AG129" i="11"/>
  <c r="T129" i="11"/>
  <c r="E129" i="11"/>
  <c r="AZ128" i="11"/>
  <c r="AW128" i="11"/>
  <c r="AV128" i="11"/>
  <c r="AS128" i="11"/>
  <c r="AG128" i="11"/>
  <c r="T128" i="11"/>
  <c r="I128" i="11"/>
  <c r="J128" i="11" s="1"/>
  <c r="H128" i="11"/>
  <c r="E128" i="11"/>
  <c r="AZ127" i="11"/>
  <c r="AW127" i="11"/>
  <c r="AV127" i="11"/>
  <c r="AS127" i="11"/>
  <c r="AG127" i="11"/>
  <c r="T127" i="11"/>
  <c r="H127" i="11"/>
  <c r="I127" i="11" s="1"/>
  <c r="J127" i="11" s="1"/>
  <c r="E127" i="11"/>
  <c r="AZ126" i="11"/>
  <c r="AW126" i="11"/>
  <c r="AV126" i="11"/>
  <c r="AS126" i="11"/>
  <c r="AG126" i="11"/>
  <c r="T126" i="11"/>
  <c r="I126" i="11"/>
  <c r="J126" i="11" s="1"/>
  <c r="H126" i="11"/>
  <c r="E126" i="11"/>
  <c r="AZ125" i="11"/>
  <c r="AW125" i="11"/>
  <c r="AV125" i="11"/>
  <c r="AS125" i="11"/>
  <c r="AG125" i="11"/>
  <c r="I125" i="11"/>
  <c r="J125" i="11" s="1"/>
  <c r="H125" i="11"/>
  <c r="E125" i="11"/>
  <c r="AZ124" i="11"/>
  <c r="AW124" i="11"/>
  <c r="AS124" i="11"/>
  <c r="AG124" i="11"/>
  <c r="T124" i="11"/>
  <c r="J124" i="11"/>
  <c r="I124" i="11"/>
  <c r="H124" i="11"/>
  <c r="E124" i="11"/>
  <c r="AZ123" i="11"/>
  <c r="AW123" i="11"/>
  <c r="AV123" i="11"/>
  <c r="AS123" i="11"/>
  <c r="AG123" i="11"/>
  <c r="I123" i="11"/>
  <c r="J123" i="11" s="1"/>
  <c r="H123" i="11"/>
  <c r="E123" i="11"/>
  <c r="H122" i="11" s="1"/>
  <c r="I122" i="11" s="1"/>
  <c r="J122" i="11" s="1"/>
  <c r="B123" i="11"/>
  <c r="AV130" i="11" s="1"/>
  <c r="AZ122" i="11"/>
  <c r="AW122" i="11"/>
  <c r="AV122" i="11"/>
  <c r="AS122" i="11"/>
  <c r="AG122" i="11"/>
  <c r="T122" i="11"/>
  <c r="K122" i="11"/>
  <c r="L122" i="11" s="1"/>
  <c r="E122" i="11"/>
  <c r="H121" i="11" s="1"/>
  <c r="B122" i="11"/>
  <c r="T123" i="11" s="1"/>
  <c r="AZ121" i="11"/>
  <c r="AW121" i="11"/>
  <c r="AS121" i="11"/>
  <c r="AG121" i="11"/>
  <c r="T121" i="11"/>
  <c r="I121" i="11"/>
  <c r="J121" i="11" s="1"/>
  <c r="B121" i="11"/>
  <c r="E117" i="11"/>
  <c r="AW116" i="11"/>
  <c r="AV116" i="11"/>
  <c r="AS116" i="11"/>
  <c r="AG116" i="11"/>
  <c r="K116" i="11"/>
  <c r="H116" i="11"/>
  <c r="I116" i="11" s="1"/>
  <c r="J116" i="11" s="1"/>
  <c r="E116" i="11"/>
  <c r="AW115" i="11"/>
  <c r="AS115" i="11"/>
  <c r="AG115" i="11"/>
  <c r="J115" i="11"/>
  <c r="I115" i="11"/>
  <c r="H115" i="11"/>
  <c r="E115" i="11"/>
  <c r="AW114" i="11"/>
  <c r="AS114" i="11"/>
  <c r="AG114" i="11"/>
  <c r="I114" i="11"/>
  <c r="J114" i="11" s="1"/>
  <c r="H114" i="11"/>
  <c r="E114" i="11"/>
  <c r="AW113" i="11"/>
  <c r="AV113" i="11"/>
  <c r="AU113" i="11"/>
  <c r="AS113" i="11"/>
  <c r="AG113" i="11"/>
  <c r="H113" i="11"/>
  <c r="I113" i="11" s="1"/>
  <c r="J113" i="11" s="1"/>
  <c r="E113" i="11"/>
  <c r="H112" i="11" s="1"/>
  <c r="I112" i="11" s="1"/>
  <c r="AW112" i="11"/>
  <c r="AS112" i="11"/>
  <c r="AG112" i="11"/>
  <c r="K112" i="11"/>
  <c r="J112" i="11"/>
  <c r="E112" i="11"/>
  <c r="AW111" i="11"/>
  <c r="AS111" i="11"/>
  <c r="AG111" i="11"/>
  <c r="T111" i="11"/>
  <c r="J111" i="11"/>
  <c r="I111" i="11"/>
  <c r="H111" i="11"/>
  <c r="E111" i="11"/>
  <c r="AW110" i="11"/>
  <c r="AS110" i="11"/>
  <c r="AG110" i="11"/>
  <c r="H110" i="11"/>
  <c r="I110" i="11" s="1"/>
  <c r="J110" i="11" s="1"/>
  <c r="E110" i="11"/>
  <c r="AW109" i="11"/>
  <c r="AU109" i="11"/>
  <c r="AS109" i="11"/>
  <c r="AG109" i="11"/>
  <c r="K109" i="11"/>
  <c r="I109" i="11"/>
  <c r="J109" i="11" s="1"/>
  <c r="H109" i="11"/>
  <c r="E109" i="11"/>
  <c r="H108" i="11" s="1"/>
  <c r="I108" i="11" s="1"/>
  <c r="J108" i="11" s="1"/>
  <c r="AW108" i="11"/>
  <c r="AU108" i="11"/>
  <c r="AS108" i="11"/>
  <c r="AG108" i="11"/>
  <c r="T108" i="11"/>
  <c r="K108" i="11"/>
  <c r="L108" i="11" s="1"/>
  <c r="E108" i="11"/>
  <c r="H107" i="11" s="1"/>
  <c r="I107" i="11" s="1"/>
  <c r="J107" i="11" s="1"/>
  <c r="AW107" i="11"/>
  <c r="AS107" i="11"/>
  <c r="AG107" i="11"/>
  <c r="T107" i="11"/>
  <c r="K107" i="11"/>
  <c r="E107" i="11"/>
  <c r="B107" i="11"/>
  <c r="AW106" i="11"/>
  <c r="AU106" i="11"/>
  <c r="AS106" i="11"/>
  <c r="AG106" i="11"/>
  <c r="K106" i="11"/>
  <c r="L106" i="11" s="1"/>
  <c r="H106" i="11"/>
  <c r="I106" i="11" s="1"/>
  <c r="J106" i="11" s="1"/>
  <c r="E106" i="11"/>
  <c r="H105" i="11" s="1"/>
  <c r="I105" i="11" s="1"/>
  <c r="J105" i="11" s="1"/>
  <c r="B106" i="11"/>
  <c r="T109" i="11" s="1"/>
  <c r="AW105" i="11"/>
  <c r="AV105" i="11"/>
  <c r="AS105" i="11"/>
  <c r="AG105" i="11"/>
  <c r="R105" i="11"/>
  <c r="O105" i="11"/>
  <c r="L105" i="11"/>
  <c r="K105" i="11"/>
  <c r="B105" i="11"/>
  <c r="AU116" i="11" s="1"/>
  <c r="E101" i="11"/>
  <c r="AM100" i="11"/>
  <c r="I100" i="11"/>
  <c r="J100" i="11" s="1"/>
  <c r="H100" i="11"/>
  <c r="E100" i="11"/>
  <c r="AM99" i="11"/>
  <c r="AL99" i="11"/>
  <c r="AK99" i="11"/>
  <c r="H99" i="11"/>
  <c r="I99" i="11" s="1"/>
  <c r="J99" i="11" s="1"/>
  <c r="E99" i="11"/>
  <c r="AM98" i="11"/>
  <c r="AL98" i="11"/>
  <c r="T98" i="11"/>
  <c r="H98" i="11"/>
  <c r="I98" i="11" s="1"/>
  <c r="J98" i="11" s="1"/>
  <c r="E98" i="11"/>
  <c r="AM97" i="11"/>
  <c r="AL97" i="11"/>
  <c r="AK97" i="11"/>
  <c r="H97" i="11"/>
  <c r="I97" i="11" s="1"/>
  <c r="J97" i="11" s="1"/>
  <c r="E97" i="11"/>
  <c r="H96" i="11" s="1"/>
  <c r="I96" i="11" s="1"/>
  <c r="J96" i="11" s="1"/>
  <c r="AM96" i="11"/>
  <c r="AL96" i="11"/>
  <c r="AK96" i="11"/>
  <c r="E96" i="11"/>
  <c r="AM95" i="11"/>
  <c r="I95" i="11"/>
  <c r="J95" i="11" s="1"/>
  <c r="H95" i="11"/>
  <c r="E95" i="11"/>
  <c r="H94" i="11" s="1"/>
  <c r="AM94" i="11"/>
  <c r="AL94" i="11"/>
  <c r="I94" i="11"/>
  <c r="J94" i="11" s="1"/>
  <c r="E94" i="11"/>
  <c r="AM93" i="11"/>
  <c r="I93" i="11"/>
  <c r="J93" i="11" s="1"/>
  <c r="H93" i="11"/>
  <c r="E93" i="11"/>
  <c r="AM92" i="11"/>
  <c r="AL92" i="11"/>
  <c r="K92" i="11"/>
  <c r="L92" i="11" s="1"/>
  <c r="H92" i="11"/>
  <c r="I92" i="11" s="1"/>
  <c r="J92" i="11" s="1"/>
  <c r="E92" i="11"/>
  <c r="AM91" i="11"/>
  <c r="T91" i="11"/>
  <c r="H91" i="11"/>
  <c r="I91" i="11" s="1"/>
  <c r="J91" i="11" s="1"/>
  <c r="E91" i="11"/>
  <c r="B91" i="11"/>
  <c r="AL95" i="11" s="1"/>
  <c r="AM90" i="11"/>
  <c r="AL90" i="11"/>
  <c r="AK90" i="11"/>
  <c r="H90" i="11"/>
  <c r="I90" i="11" s="1"/>
  <c r="J90" i="11" s="1"/>
  <c r="E90" i="11"/>
  <c r="B90" i="11"/>
  <c r="T92" i="11" s="1"/>
  <c r="AM89" i="11"/>
  <c r="AL89" i="11"/>
  <c r="K89" i="11"/>
  <c r="L89" i="11" s="1"/>
  <c r="R89" i="11" s="1"/>
  <c r="H89" i="11"/>
  <c r="I89" i="11" s="1"/>
  <c r="J89" i="11" s="1"/>
  <c r="B89" i="11"/>
  <c r="K94" i="11" s="1"/>
  <c r="L94" i="11" s="1"/>
  <c r="E85" i="11"/>
  <c r="H84" i="11" s="1"/>
  <c r="AT84" i="11"/>
  <c r="AP84" i="11"/>
  <c r="AA84" i="11"/>
  <c r="I84" i="11"/>
  <c r="J84" i="11" s="1"/>
  <c r="E84" i="11"/>
  <c r="AT83" i="11"/>
  <c r="AR83" i="11"/>
  <c r="AP83" i="11"/>
  <c r="AA83" i="11"/>
  <c r="T83" i="11"/>
  <c r="H83" i="11"/>
  <c r="I83" i="11" s="1"/>
  <c r="J83" i="11" s="1"/>
  <c r="E83" i="11"/>
  <c r="AT82" i="11"/>
  <c r="AR82" i="11"/>
  <c r="AP82" i="11"/>
  <c r="AA82" i="11"/>
  <c r="T82" i="11"/>
  <c r="H82" i="11"/>
  <c r="I82" i="11" s="1"/>
  <c r="J82" i="11" s="1"/>
  <c r="E82" i="11"/>
  <c r="H81" i="11" s="1"/>
  <c r="AT81" i="11"/>
  <c r="AP81" i="11"/>
  <c r="AA81" i="11"/>
  <c r="K81" i="11"/>
  <c r="L81" i="11" s="1"/>
  <c r="J81" i="11"/>
  <c r="I81" i="11"/>
  <c r="E81" i="11"/>
  <c r="AT80" i="11"/>
  <c r="AP80" i="11"/>
  <c r="AA80" i="11"/>
  <c r="T80" i="11"/>
  <c r="J80" i="11"/>
  <c r="I80" i="11"/>
  <c r="H80" i="11"/>
  <c r="E80" i="11"/>
  <c r="AT79" i="11"/>
  <c r="AP79" i="11"/>
  <c r="AA79" i="11"/>
  <c r="T79" i="11"/>
  <c r="H79" i="11"/>
  <c r="I79" i="11" s="1"/>
  <c r="J79" i="11" s="1"/>
  <c r="E79" i="11"/>
  <c r="AT78" i="11"/>
  <c r="AS78" i="11"/>
  <c r="AR78" i="11"/>
  <c r="AP78" i="11"/>
  <c r="AA78" i="11"/>
  <c r="T78" i="11"/>
  <c r="I78" i="11"/>
  <c r="J78" i="11" s="1"/>
  <c r="H78" i="11"/>
  <c r="E78" i="11"/>
  <c r="H77" i="11" s="1"/>
  <c r="I77" i="11" s="1"/>
  <c r="AT77" i="11"/>
  <c r="AP77" i="11"/>
  <c r="AA77" i="11"/>
  <c r="K77" i="11"/>
  <c r="L77" i="11" s="1"/>
  <c r="R77" i="11" s="1"/>
  <c r="J77" i="11"/>
  <c r="E77" i="11"/>
  <c r="H76" i="11" s="1"/>
  <c r="I76" i="11" s="1"/>
  <c r="J76" i="11" s="1"/>
  <c r="AT76" i="11"/>
  <c r="AP76" i="11"/>
  <c r="AA76" i="11"/>
  <c r="T76" i="11"/>
  <c r="R76" i="11"/>
  <c r="K76" i="11"/>
  <c r="L76" i="11" s="1"/>
  <c r="E76" i="11"/>
  <c r="AT75" i="11"/>
  <c r="AR75" i="11"/>
  <c r="AP75" i="11"/>
  <c r="AA75" i="11"/>
  <c r="T75" i="11"/>
  <c r="I75" i="11"/>
  <c r="J75" i="11" s="1"/>
  <c r="H75" i="11"/>
  <c r="E75" i="11"/>
  <c r="B75" i="11"/>
  <c r="AS82" i="11" s="1"/>
  <c r="AT74" i="11"/>
  <c r="AS74" i="11"/>
  <c r="AR74" i="11"/>
  <c r="AP74" i="11"/>
  <c r="AA74" i="11"/>
  <c r="L74" i="11"/>
  <c r="K74" i="11"/>
  <c r="H74" i="11"/>
  <c r="I74" i="11" s="1"/>
  <c r="J74" i="11" s="1"/>
  <c r="E74" i="11"/>
  <c r="B74" i="11"/>
  <c r="T74" i="11" s="1"/>
  <c r="AT73" i="11"/>
  <c r="AS73" i="11"/>
  <c r="AP73" i="11"/>
  <c r="AA73" i="11"/>
  <c r="H73" i="11"/>
  <c r="I73" i="11" s="1"/>
  <c r="J73" i="11" s="1"/>
  <c r="B73" i="11"/>
  <c r="K84" i="11" s="1"/>
  <c r="L84" i="11" s="1"/>
  <c r="R84" i="11" s="1"/>
  <c r="E70" i="11"/>
  <c r="AT69" i="11"/>
  <c r="AR69" i="11"/>
  <c r="AP69" i="11"/>
  <c r="AA69" i="11"/>
  <c r="T69" i="11"/>
  <c r="J69" i="11"/>
  <c r="I69" i="11"/>
  <c r="H69" i="11"/>
  <c r="E69" i="11"/>
  <c r="AT68" i="11"/>
  <c r="AS68" i="11"/>
  <c r="AR68" i="11"/>
  <c r="AP68" i="11"/>
  <c r="AA68" i="11"/>
  <c r="T68" i="11"/>
  <c r="K68" i="11"/>
  <c r="L68" i="11" s="1"/>
  <c r="H68" i="11"/>
  <c r="I68" i="11" s="1"/>
  <c r="J68" i="11" s="1"/>
  <c r="E68" i="11"/>
  <c r="H67" i="11" s="1"/>
  <c r="I67" i="11" s="1"/>
  <c r="J67" i="11" s="1"/>
  <c r="AT67" i="11"/>
  <c r="AS67" i="11"/>
  <c r="AR67" i="11"/>
  <c r="AP67" i="11"/>
  <c r="AA67" i="11"/>
  <c r="T67" i="11"/>
  <c r="E67" i="11"/>
  <c r="H66" i="11" s="1"/>
  <c r="I66" i="11" s="1"/>
  <c r="J66" i="11" s="1"/>
  <c r="AT66" i="11"/>
  <c r="AP66" i="11"/>
  <c r="AA66" i="11"/>
  <c r="T66" i="11"/>
  <c r="K66" i="11"/>
  <c r="L66" i="11" s="1"/>
  <c r="E66" i="11"/>
  <c r="H65" i="11" s="1"/>
  <c r="I65" i="11" s="1"/>
  <c r="J65" i="11" s="1"/>
  <c r="AT65" i="11"/>
  <c r="AS65" i="11"/>
  <c r="AR65" i="11"/>
  <c r="AP65" i="11"/>
  <c r="AA65" i="11"/>
  <c r="E65" i="11"/>
  <c r="AT64" i="11"/>
  <c r="AS64" i="11"/>
  <c r="AP64" i="11"/>
  <c r="AA64" i="11"/>
  <c r="K64" i="11"/>
  <c r="L64" i="11" s="1"/>
  <c r="H64" i="11"/>
  <c r="I64" i="11" s="1"/>
  <c r="J64" i="11" s="1"/>
  <c r="E64" i="11"/>
  <c r="H63" i="11" s="1"/>
  <c r="I63" i="11" s="1"/>
  <c r="J63" i="11" s="1"/>
  <c r="AT63" i="11"/>
  <c r="AS63" i="11"/>
  <c r="AR63" i="11"/>
  <c r="AP63" i="11"/>
  <c r="AA63" i="11"/>
  <c r="T63" i="11"/>
  <c r="E63" i="11"/>
  <c r="AT62" i="11"/>
  <c r="AP62" i="11"/>
  <c r="AA62" i="11"/>
  <c r="T62" i="11"/>
  <c r="H62" i="11"/>
  <c r="I62" i="11" s="1"/>
  <c r="J62" i="11" s="1"/>
  <c r="E62" i="11"/>
  <c r="H61" i="11" s="1"/>
  <c r="I61" i="11" s="1"/>
  <c r="J61" i="11" s="1"/>
  <c r="AT61" i="11"/>
  <c r="AS61" i="11"/>
  <c r="AP61" i="11"/>
  <c r="AA61" i="11"/>
  <c r="K61" i="11"/>
  <c r="L61" i="11" s="1"/>
  <c r="E61" i="11"/>
  <c r="AT60" i="11"/>
  <c r="AS60" i="11"/>
  <c r="AP60" i="11"/>
  <c r="AA60" i="11"/>
  <c r="H60" i="11"/>
  <c r="I60" i="11" s="1"/>
  <c r="J60" i="11" s="1"/>
  <c r="E60" i="11"/>
  <c r="B60" i="11"/>
  <c r="AS59" i="11" s="1"/>
  <c r="AT59" i="11"/>
  <c r="AP59" i="11"/>
  <c r="AA59" i="11"/>
  <c r="T59" i="11"/>
  <c r="J59" i="11"/>
  <c r="I59" i="11"/>
  <c r="H59" i="11"/>
  <c r="E59" i="11"/>
  <c r="B59" i="11"/>
  <c r="T65" i="11" s="1"/>
  <c r="AT58" i="11"/>
  <c r="AR58" i="11"/>
  <c r="AP58" i="11"/>
  <c r="AA58" i="11"/>
  <c r="T58" i="11"/>
  <c r="J58" i="11"/>
  <c r="I58" i="11"/>
  <c r="H58" i="11"/>
  <c r="B58" i="11"/>
  <c r="E54" i="11"/>
  <c r="H53" i="11" s="1"/>
  <c r="I53" i="11" s="1"/>
  <c r="J53" i="11" s="1"/>
  <c r="AT53" i="11"/>
  <c r="AS53" i="11"/>
  <c r="AP53" i="11"/>
  <c r="AG53" i="11"/>
  <c r="AA53" i="11"/>
  <c r="K53" i="11"/>
  <c r="E53" i="11"/>
  <c r="H52" i="11" s="1"/>
  <c r="I52" i="11" s="1"/>
  <c r="J52" i="11" s="1"/>
  <c r="AT52" i="11"/>
  <c r="AP52" i="11"/>
  <c r="AG52" i="11"/>
  <c r="AA52" i="11"/>
  <c r="L52" i="11"/>
  <c r="K52" i="11"/>
  <c r="E52" i="11"/>
  <c r="AT51" i="11"/>
  <c r="AP51" i="11"/>
  <c r="AG51" i="11"/>
  <c r="AA51" i="11"/>
  <c r="K51" i="11"/>
  <c r="L51" i="11" s="1"/>
  <c r="I51" i="11"/>
  <c r="J51" i="11" s="1"/>
  <c r="H51" i="11"/>
  <c r="E51" i="11"/>
  <c r="H50" i="11" s="1"/>
  <c r="AT50" i="11"/>
  <c r="AP50" i="11"/>
  <c r="AG50" i="11"/>
  <c r="AA50" i="11"/>
  <c r="K50" i="11"/>
  <c r="L50" i="11" s="1"/>
  <c r="J50" i="11"/>
  <c r="I50" i="11"/>
  <c r="E50" i="11"/>
  <c r="H49" i="11" s="1"/>
  <c r="AT49" i="11"/>
  <c r="AP49" i="11"/>
  <c r="AG49" i="11"/>
  <c r="AA49" i="11"/>
  <c r="K49" i="11"/>
  <c r="L49" i="11" s="1"/>
  <c r="J49" i="11"/>
  <c r="I49" i="11"/>
  <c r="E49" i="11"/>
  <c r="AT48" i="11"/>
  <c r="AP48" i="11"/>
  <c r="AG48" i="11"/>
  <c r="AA48" i="11"/>
  <c r="L48" i="11"/>
  <c r="K48" i="11"/>
  <c r="H48" i="11"/>
  <c r="I48" i="11" s="1"/>
  <c r="J48" i="11" s="1"/>
  <c r="E48" i="11"/>
  <c r="H47" i="11" s="1"/>
  <c r="I47" i="11" s="1"/>
  <c r="J47" i="11" s="1"/>
  <c r="AT47" i="11"/>
  <c r="AS47" i="11"/>
  <c r="AR47" i="11"/>
  <c r="AP47" i="11"/>
  <c r="AG47" i="11"/>
  <c r="AA47" i="11"/>
  <c r="E47" i="11"/>
  <c r="H46" i="11" s="1"/>
  <c r="I46" i="11" s="1"/>
  <c r="J46" i="11" s="1"/>
  <c r="AT46" i="11"/>
  <c r="AR46" i="11"/>
  <c r="AP46" i="11"/>
  <c r="AG46" i="11"/>
  <c r="AA46" i="11"/>
  <c r="E46" i="11"/>
  <c r="H45" i="11" s="1"/>
  <c r="I45" i="11" s="1"/>
  <c r="J45" i="11" s="1"/>
  <c r="AT45" i="11"/>
  <c r="AR45" i="11"/>
  <c r="AP45" i="11"/>
  <c r="AG45" i="11"/>
  <c r="AA45" i="11"/>
  <c r="K45" i="11"/>
  <c r="E45" i="11"/>
  <c r="H44" i="11" s="1"/>
  <c r="I44" i="11" s="1"/>
  <c r="J44" i="11" s="1"/>
  <c r="AT44" i="11"/>
  <c r="AS44" i="11"/>
  <c r="AR44" i="11"/>
  <c r="AP44" i="11"/>
  <c r="AG44" i="11"/>
  <c r="AA44" i="11"/>
  <c r="E44" i="11"/>
  <c r="H43" i="11" s="1"/>
  <c r="I43" i="11" s="1"/>
  <c r="J43" i="11" s="1"/>
  <c r="B44" i="11"/>
  <c r="AS46" i="11" s="1"/>
  <c r="AT43" i="11"/>
  <c r="AR43" i="11"/>
  <c r="AP43" i="11"/>
  <c r="AG43" i="11"/>
  <c r="AA43" i="11"/>
  <c r="T43" i="11"/>
  <c r="E43" i="11"/>
  <c r="H42" i="11" s="1"/>
  <c r="I42" i="11" s="1"/>
  <c r="J42" i="11" s="1"/>
  <c r="B43" i="11"/>
  <c r="AT42" i="11"/>
  <c r="AS42" i="11"/>
  <c r="AR42" i="11"/>
  <c r="AP42" i="11"/>
  <c r="AG42" i="11"/>
  <c r="AA42" i="11"/>
  <c r="L42" i="11"/>
  <c r="R42" i="11" s="1"/>
  <c r="K42" i="11"/>
  <c r="B42" i="11"/>
  <c r="AR51" i="11" s="1"/>
  <c r="E38" i="11"/>
  <c r="AT37" i="11"/>
  <c r="AP37" i="11"/>
  <c r="AA37" i="11"/>
  <c r="T37" i="11"/>
  <c r="K37" i="11"/>
  <c r="L37" i="11" s="1"/>
  <c r="I37" i="11"/>
  <c r="J37" i="11" s="1"/>
  <c r="H37" i="11"/>
  <c r="E37" i="11"/>
  <c r="AT36" i="11"/>
  <c r="AR36" i="11"/>
  <c r="AP36" i="11"/>
  <c r="AA36" i="11"/>
  <c r="T36" i="11"/>
  <c r="K36" i="11"/>
  <c r="L36" i="11" s="1"/>
  <c r="H36" i="11"/>
  <c r="I36" i="11" s="1"/>
  <c r="J36" i="11" s="1"/>
  <c r="E36" i="11"/>
  <c r="H35" i="11" s="1"/>
  <c r="I35" i="11" s="1"/>
  <c r="J35" i="11" s="1"/>
  <c r="AT35" i="11"/>
  <c r="AR35" i="11"/>
  <c r="AP35" i="11"/>
  <c r="AA35" i="11"/>
  <c r="L35" i="11"/>
  <c r="K35" i="11"/>
  <c r="E35" i="11"/>
  <c r="H34" i="11" s="1"/>
  <c r="I34" i="11" s="1"/>
  <c r="J34" i="11" s="1"/>
  <c r="AT34" i="11"/>
  <c r="AS34" i="11"/>
  <c r="AR34" i="11"/>
  <c r="AP34" i="11"/>
  <c r="AA34" i="11"/>
  <c r="K34" i="11"/>
  <c r="L34" i="11" s="1"/>
  <c r="E34" i="11"/>
  <c r="H33" i="11" s="1"/>
  <c r="I33" i="11" s="1"/>
  <c r="J33" i="11" s="1"/>
  <c r="AT33" i="11"/>
  <c r="AR33" i="11"/>
  <c r="AP33" i="11"/>
  <c r="AA33" i="11"/>
  <c r="K33" i="11"/>
  <c r="E33" i="11"/>
  <c r="AT32" i="11"/>
  <c r="AS32" i="11"/>
  <c r="AR32" i="11"/>
  <c r="AP32" i="11"/>
  <c r="AA32" i="11"/>
  <c r="K32" i="11"/>
  <c r="L32" i="11" s="1"/>
  <c r="H32" i="11"/>
  <c r="I32" i="11" s="1"/>
  <c r="J32" i="11" s="1"/>
  <c r="E32" i="11"/>
  <c r="H31" i="11" s="1"/>
  <c r="I31" i="11" s="1"/>
  <c r="J31" i="11" s="1"/>
  <c r="AT31" i="11"/>
  <c r="AS31" i="11"/>
  <c r="AR31" i="11"/>
  <c r="AP31" i="11"/>
  <c r="AA31" i="11"/>
  <c r="K31" i="11"/>
  <c r="L31" i="11" s="1"/>
  <c r="E31" i="11"/>
  <c r="H30" i="11" s="1"/>
  <c r="I30" i="11" s="1"/>
  <c r="J30" i="11" s="1"/>
  <c r="AT30" i="11"/>
  <c r="AS30" i="11"/>
  <c r="AR30" i="11"/>
  <c r="AP30" i="11"/>
  <c r="AA30" i="11"/>
  <c r="E30" i="11"/>
  <c r="H29" i="11" s="1"/>
  <c r="I29" i="11" s="1"/>
  <c r="J29" i="11" s="1"/>
  <c r="AT29" i="11"/>
  <c r="AS29" i="11"/>
  <c r="AR29" i="11"/>
  <c r="AP29" i="11"/>
  <c r="AA29" i="11"/>
  <c r="K29" i="11"/>
  <c r="L29" i="11" s="1"/>
  <c r="E29" i="11"/>
  <c r="AT28" i="11"/>
  <c r="AS28" i="11"/>
  <c r="AR28" i="11"/>
  <c r="AP28" i="11"/>
  <c r="AA28" i="11"/>
  <c r="K28" i="11"/>
  <c r="H28" i="11"/>
  <c r="I28" i="11" s="1"/>
  <c r="J28" i="11" s="1"/>
  <c r="E28" i="11"/>
  <c r="H27" i="11" s="1"/>
  <c r="I27" i="11" s="1"/>
  <c r="J27" i="11" s="1"/>
  <c r="B28" i="11"/>
  <c r="AS27" i="11" s="1"/>
  <c r="AT27" i="11"/>
  <c r="AR27" i="11"/>
  <c r="AP27" i="11"/>
  <c r="AA27" i="11"/>
  <c r="K27" i="11"/>
  <c r="E27" i="11"/>
  <c r="B27" i="11"/>
  <c r="T32" i="11" s="1"/>
  <c r="AT26" i="11"/>
  <c r="AS26" i="11"/>
  <c r="AP26" i="11"/>
  <c r="AA26" i="11"/>
  <c r="T26" i="11"/>
  <c r="K26" i="11"/>
  <c r="L26" i="11" s="1"/>
  <c r="I26" i="11"/>
  <c r="J26" i="11" s="1"/>
  <c r="H26" i="11"/>
  <c r="B26" i="11"/>
  <c r="K30" i="11" s="1"/>
  <c r="L30" i="11" s="1"/>
  <c r="E148" i="9"/>
  <c r="AW147" i="9"/>
  <c r="AS147" i="9"/>
  <c r="AG147" i="9"/>
  <c r="K147" i="9"/>
  <c r="J147" i="9"/>
  <c r="I147" i="9"/>
  <c r="H147" i="9"/>
  <c r="E147" i="9"/>
  <c r="AW146" i="9"/>
  <c r="AU146" i="9"/>
  <c r="AS146" i="9"/>
  <c r="AG146" i="9"/>
  <c r="K146" i="9"/>
  <c r="H146" i="9"/>
  <c r="I146" i="9" s="1"/>
  <c r="J146" i="9" s="1"/>
  <c r="E146" i="9"/>
  <c r="H145" i="9" s="1"/>
  <c r="I145" i="9" s="1"/>
  <c r="J145" i="9" s="1"/>
  <c r="AW145" i="9"/>
  <c r="AS145" i="9"/>
  <c r="AG145" i="9"/>
  <c r="K145" i="9"/>
  <c r="E145" i="9"/>
  <c r="AW144" i="9"/>
  <c r="AV144" i="9"/>
  <c r="AU144" i="9"/>
  <c r="AS144" i="9"/>
  <c r="AG144" i="9"/>
  <c r="H144" i="9"/>
  <c r="I144" i="9" s="1"/>
  <c r="J144" i="9" s="1"/>
  <c r="E144" i="9"/>
  <c r="H143" i="9" s="1"/>
  <c r="I143" i="9" s="1"/>
  <c r="J143" i="9" s="1"/>
  <c r="AW143" i="9"/>
  <c r="AU143" i="9"/>
  <c r="AS143" i="9"/>
  <c r="AG143" i="9"/>
  <c r="K143" i="9"/>
  <c r="L143" i="9" s="1"/>
  <c r="E143" i="9"/>
  <c r="H142" i="9" s="1"/>
  <c r="I142" i="9" s="1"/>
  <c r="J142" i="9" s="1"/>
  <c r="AW142" i="9"/>
  <c r="AV142" i="9"/>
  <c r="AU142" i="9"/>
  <c r="AS142" i="9"/>
  <c r="AG142" i="9"/>
  <c r="K142" i="9"/>
  <c r="E142" i="9"/>
  <c r="H141" i="9" s="1"/>
  <c r="I141" i="9" s="1"/>
  <c r="J141" i="9" s="1"/>
  <c r="AW141" i="9"/>
  <c r="AS141" i="9"/>
  <c r="AG141" i="9"/>
  <c r="K141" i="9"/>
  <c r="E141" i="9"/>
  <c r="AW140" i="9"/>
  <c r="AV140" i="9"/>
  <c r="AU140" i="9"/>
  <c r="AS140" i="9"/>
  <c r="AG140" i="9"/>
  <c r="I140" i="9"/>
  <c r="J140" i="9" s="1"/>
  <c r="H140" i="9"/>
  <c r="E140" i="9"/>
  <c r="AW139" i="9"/>
  <c r="AV139" i="9"/>
  <c r="AS139" i="9"/>
  <c r="AG139" i="9"/>
  <c r="H139" i="9"/>
  <c r="I139" i="9" s="1"/>
  <c r="J139" i="9" s="1"/>
  <c r="E139" i="9"/>
  <c r="AW138" i="9"/>
  <c r="AV138" i="9"/>
  <c r="AU138" i="9"/>
  <c r="AS138" i="9"/>
  <c r="AG138" i="9"/>
  <c r="I138" i="9"/>
  <c r="J138" i="9" s="1"/>
  <c r="H138" i="9"/>
  <c r="E138" i="9"/>
  <c r="H137" i="9" s="1"/>
  <c r="I137" i="9" s="1"/>
  <c r="J137" i="9" s="1"/>
  <c r="B138" i="9"/>
  <c r="AV146" i="9" s="1"/>
  <c r="AW137" i="9"/>
  <c r="AS137" i="9"/>
  <c r="AG137" i="9"/>
  <c r="E137" i="9"/>
  <c r="B137" i="9"/>
  <c r="AW136" i="9"/>
  <c r="AS136" i="9"/>
  <c r="AG136" i="9"/>
  <c r="K136" i="9"/>
  <c r="L136" i="9" s="1"/>
  <c r="J136" i="9"/>
  <c r="I136" i="9"/>
  <c r="H136" i="9"/>
  <c r="B136" i="9"/>
  <c r="AU139" i="9" s="1"/>
  <c r="E133" i="9"/>
  <c r="H132" i="9" s="1"/>
  <c r="I132" i="9" s="1"/>
  <c r="J132" i="9" s="1"/>
  <c r="AZ132" i="9"/>
  <c r="AW132" i="9"/>
  <c r="AS132" i="9"/>
  <c r="AG132" i="9"/>
  <c r="L132" i="9"/>
  <c r="K132" i="9"/>
  <c r="E132" i="9"/>
  <c r="H131" i="9" s="1"/>
  <c r="I131" i="9" s="1"/>
  <c r="AZ131" i="9"/>
  <c r="AW131" i="9"/>
  <c r="AS131" i="9"/>
  <c r="AG131" i="9"/>
  <c r="T131" i="9"/>
  <c r="K131" i="9"/>
  <c r="L131" i="9" s="1"/>
  <c r="J131" i="9"/>
  <c r="E131" i="9"/>
  <c r="AZ130" i="9"/>
  <c r="AW130" i="9"/>
  <c r="AV130" i="9"/>
  <c r="AU130" i="9"/>
  <c r="AS130" i="9"/>
  <c r="AG130" i="9"/>
  <c r="R130" i="9"/>
  <c r="L130" i="9"/>
  <c r="I130" i="9"/>
  <c r="J130" i="9" s="1"/>
  <c r="H130" i="9"/>
  <c r="E130" i="9"/>
  <c r="H129" i="9" s="1"/>
  <c r="I129" i="9" s="1"/>
  <c r="J129" i="9" s="1"/>
  <c r="AZ129" i="9"/>
  <c r="AW129" i="9"/>
  <c r="AU129" i="9"/>
  <c r="AS129" i="9"/>
  <c r="AG129" i="9"/>
  <c r="T129" i="9"/>
  <c r="E129" i="9"/>
  <c r="AZ128" i="9"/>
  <c r="AW128" i="9"/>
  <c r="AV128" i="9"/>
  <c r="AS128" i="9"/>
  <c r="AG128" i="9"/>
  <c r="H128" i="9"/>
  <c r="I128" i="9" s="1"/>
  <c r="J128" i="9" s="1"/>
  <c r="E128" i="9"/>
  <c r="AZ127" i="9"/>
  <c r="AW127" i="9"/>
  <c r="AS127" i="9"/>
  <c r="AG127" i="9"/>
  <c r="T127" i="9"/>
  <c r="K127" i="9"/>
  <c r="L127" i="9" s="1"/>
  <c r="I127" i="9"/>
  <c r="J127" i="9" s="1"/>
  <c r="H127" i="9"/>
  <c r="E127" i="9"/>
  <c r="AZ126" i="9"/>
  <c r="AW126" i="9"/>
  <c r="AV126" i="9"/>
  <c r="AS126" i="9"/>
  <c r="AG126" i="9"/>
  <c r="I126" i="9"/>
  <c r="J126" i="9" s="1"/>
  <c r="H126" i="9"/>
  <c r="E126" i="9"/>
  <c r="AZ125" i="9"/>
  <c r="AW125" i="9"/>
  <c r="AU125" i="9"/>
  <c r="AS125" i="9"/>
  <c r="AG125" i="9"/>
  <c r="K125" i="9"/>
  <c r="L125" i="9" s="1"/>
  <c r="H125" i="9"/>
  <c r="I125" i="9" s="1"/>
  <c r="J125" i="9" s="1"/>
  <c r="E125" i="9"/>
  <c r="H124" i="9" s="1"/>
  <c r="I124" i="9" s="1"/>
  <c r="J124" i="9" s="1"/>
  <c r="AZ124" i="9"/>
  <c r="AW124" i="9"/>
  <c r="AS124" i="9"/>
  <c r="AG124" i="9"/>
  <c r="E124" i="9"/>
  <c r="AZ123" i="9"/>
  <c r="AW123" i="9"/>
  <c r="AU123" i="9"/>
  <c r="AS123" i="9"/>
  <c r="AG123" i="9"/>
  <c r="T123" i="9"/>
  <c r="K123" i="9"/>
  <c r="L123" i="9" s="1"/>
  <c r="H123" i="9"/>
  <c r="I123" i="9" s="1"/>
  <c r="J123" i="9" s="1"/>
  <c r="E123" i="9"/>
  <c r="H122" i="9" s="1"/>
  <c r="I122" i="9" s="1"/>
  <c r="J122" i="9" s="1"/>
  <c r="B123" i="9"/>
  <c r="AV125" i="9" s="1"/>
  <c r="AZ122" i="9"/>
  <c r="AW122" i="9"/>
  <c r="AV122" i="9"/>
  <c r="AS122" i="9"/>
  <c r="AG122" i="9"/>
  <c r="T122" i="9"/>
  <c r="K122" i="9"/>
  <c r="L122" i="9" s="1"/>
  <c r="E122" i="9"/>
  <c r="B122" i="9"/>
  <c r="T126" i="9" s="1"/>
  <c r="AZ121" i="9"/>
  <c r="AW121" i="9"/>
  <c r="AV121" i="9"/>
  <c r="AS121" i="9"/>
  <c r="AG121" i="9"/>
  <c r="T121" i="9"/>
  <c r="J121" i="9"/>
  <c r="I121" i="9"/>
  <c r="H121" i="9"/>
  <c r="B121" i="9"/>
  <c r="K130" i="9" s="1"/>
  <c r="E117" i="9"/>
  <c r="AW116" i="9"/>
  <c r="AS116" i="9"/>
  <c r="AG116" i="9"/>
  <c r="K116" i="9"/>
  <c r="H116" i="9"/>
  <c r="I116" i="9" s="1"/>
  <c r="J116" i="9" s="1"/>
  <c r="E116" i="9"/>
  <c r="H115" i="9" s="1"/>
  <c r="I115" i="9" s="1"/>
  <c r="J115" i="9" s="1"/>
  <c r="AW115" i="9"/>
  <c r="AS115" i="9"/>
  <c r="AG115" i="9"/>
  <c r="E115" i="9"/>
  <c r="AW114" i="9"/>
  <c r="AV114" i="9"/>
  <c r="AS114" i="9"/>
  <c r="AG114" i="9"/>
  <c r="I114" i="9"/>
  <c r="J114" i="9" s="1"/>
  <c r="H114" i="9"/>
  <c r="E114" i="9"/>
  <c r="AW113" i="9"/>
  <c r="AV113" i="9"/>
  <c r="AS113" i="9"/>
  <c r="AG113" i="9"/>
  <c r="H113" i="9"/>
  <c r="I113" i="9" s="1"/>
  <c r="J113" i="9" s="1"/>
  <c r="E113" i="9"/>
  <c r="AW112" i="9"/>
  <c r="AS112" i="9"/>
  <c r="AG112" i="9"/>
  <c r="I112" i="9"/>
  <c r="J112" i="9" s="1"/>
  <c r="H112" i="9"/>
  <c r="E112" i="9"/>
  <c r="H111" i="9" s="1"/>
  <c r="I111" i="9" s="1"/>
  <c r="J111" i="9" s="1"/>
  <c r="AW111" i="9"/>
  <c r="AS111" i="9"/>
  <c r="AG111" i="9"/>
  <c r="E111" i="9"/>
  <c r="AW110" i="9"/>
  <c r="AS110" i="9"/>
  <c r="AG110" i="9"/>
  <c r="H110" i="9"/>
  <c r="I110" i="9" s="1"/>
  <c r="J110" i="9" s="1"/>
  <c r="E110" i="9"/>
  <c r="AW109" i="9"/>
  <c r="AV109" i="9"/>
  <c r="AS109" i="9"/>
  <c r="AG109" i="9"/>
  <c r="I109" i="9"/>
  <c r="J109" i="9" s="1"/>
  <c r="H109" i="9"/>
  <c r="E109" i="9"/>
  <c r="AW108" i="9"/>
  <c r="AS108" i="9"/>
  <c r="AG108" i="9"/>
  <c r="H108" i="9"/>
  <c r="I108" i="9" s="1"/>
  <c r="J108" i="9" s="1"/>
  <c r="E108" i="9"/>
  <c r="AW107" i="9"/>
  <c r="AS107" i="9"/>
  <c r="AG107" i="9"/>
  <c r="I107" i="9"/>
  <c r="J107" i="9" s="1"/>
  <c r="H107" i="9"/>
  <c r="E107" i="9"/>
  <c r="H106" i="9" s="1"/>
  <c r="I106" i="9" s="1"/>
  <c r="J106" i="9" s="1"/>
  <c r="B107" i="9"/>
  <c r="AV110" i="9" s="1"/>
  <c r="AW106" i="9"/>
  <c r="AS106" i="9"/>
  <c r="AG106" i="9"/>
  <c r="K106" i="9"/>
  <c r="E106" i="9"/>
  <c r="B106" i="9"/>
  <c r="AW105" i="9"/>
  <c r="AS105" i="9"/>
  <c r="AG105" i="9"/>
  <c r="K105" i="9"/>
  <c r="H105" i="9"/>
  <c r="I105" i="9" s="1"/>
  <c r="J105" i="9" s="1"/>
  <c r="B105" i="9"/>
  <c r="AU113" i="9" s="1"/>
  <c r="E101" i="9"/>
  <c r="H100" i="9" s="1"/>
  <c r="I100" i="9" s="1"/>
  <c r="J100" i="9" s="1"/>
  <c r="AM100" i="9"/>
  <c r="K100" i="9"/>
  <c r="E100" i="9"/>
  <c r="AM99" i="9"/>
  <c r="AL99" i="9"/>
  <c r="AK99" i="9"/>
  <c r="H99" i="9"/>
  <c r="I99" i="9" s="1"/>
  <c r="J99" i="9" s="1"/>
  <c r="E99" i="9"/>
  <c r="H98" i="9" s="1"/>
  <c r="I98" i="9" s="1"/>
  <c r="J98" i="9" s="1"/>
  <c r="AM98" i="9"/>
  <c r="E98" i="9"/>
  <c r="H97" i="9" s="1"/>
  <c r="I97" i="9" s="1"/>
  <c r="J97" i="9" s="1"/>
  <c r="AM97" i="9"/>
  <c r="AL97" i="9"/>
  <c r="K97" i="9"/>
  <c r="E97" i="9"/>
  <c r="AM96" i="9"/>
  <c r="AK96" i="9"/>
  <c r="H96" i="9"/>
  <c r="I96" i="9" s="1"/>
  <c r="J96" i="9" s="1"/>
  <c r="E96" i="9"/>
  <c r="AM95" i="9"/>
  <c r="AL95" i="9"/>
  <c r="AK95" i="9"/>
  <c r="H95" i="9"/>
  <c r="I95" i="9" s="1"/>
  <c r="J95" i="9" s="1"/>
  <c r="E95" i="9"/>
  <c r="H94" i="9" s="1"/>
  <c r="I94" i="9" s="1"/>
  <c r="J94" i="9" s="1"/>
  <c r="AM94" i="9"/>
  <c r="E94" i="9"/>
  <c r="H93" i="9" s="1"/>
  <c r="I93" i="9" s="1"/>
  <c r="J93" i="9" s="1"/>
  <c r="AM93" i="9"/>
  <c r="K93" i="9"/>
  <c r="E93" i="9"/>
  <c r="H92" i="9" s="1"/>
  <c r="I92" i="9" s="1"/>
  <c r="J92" i="9" s="1"/>
  <c r="AM92" i="9"/>
  <c r="AL92" i="9"/>
  <c r="AK92" i="9"/>
  <c r="E92" i="9"/>
  <c r="AM91" i="9"/>
  <c r="H91" i="9"/>
  <c r="I91" i="9" s="1"/>
  <c r="J91" i="9" s="1"/>
  <c r="E91" i="9"/>
  <c r="H90" i="9" s="1"/>
  <c r="I90" i="9" s="1"/>
  <c r="J90" i="9" s="1"/>
  <c r="B91" i="9"/>
  <c r="AL96" i="9" s="1"/>
  <c r="AM90" i="9"/>
  <c r="AL90" i="9"/>
  <c r="K90" i="9"/>
  <c r="E90" i="9"/>
  <c r="B90" i="9"/>
  <c r="AM89" i="9"/>
  <c r="AL89" i="9"/>
  <c r="AK89" i="9"/>
  <c r="I89" i="9"/>
  <c r="J89" i="9" s="1"/>
  <c r="H89" i="9"/>
  <c r="B89" i="9"/>
  <c r="AK97" i="9" s="1"/>
  <c r="E85" i="9"/>
  <c r="H84" i="9" s="1"/>
  <c r="I84" i="9" s="1"/>
  <c r="J84" i="9" s="1"/>
  <c r="AT84" i="9"/>
  <c r="AP84" i="9"/>
  <c r="AA84" i="9"/>
  <c r="L84" i="9"/>
  <c r="K84" i="9"/>
  <c r="E84" i="9"/>
  <c r="AT83" i="9"/>
  <c r="AS83" i="9"/>
  <c r="AR83" i="9"/>
  <c r="AP83" i="9"/>
  <c r="AA83" i="9"/>
  <c r="H83" i="9"/>
  <c r="I83" i="9" s="1"/>
  <c r="J83" i="9" s="1"/>
  <c r="E83" i="9"/>
  <c r="AT82" i="9"/>
  <c r="AS82" i="9"/>
  <c r="AP82" i="9"/>
  <c r="AA82" i="9"/>
  <c r="H82" i="9"/>
  <c r="I82" i="9" s="1"/>
  <c r="J82" i="9" s="1"/>
  <c r="E82" i="9"/>
  <c r="AT81" i="9"/>
  <c r="AS81" i="9"/>
  <c r="AR81" i="9"/>
  <c r="AP81" i="9"/>
  <c r="AA81" i="9"/>
  <c r="I81" i="9"/>
  <c r="J81" i="9" s="1"/>
  <c r="H81" i="9"/>
  <c r="E81" i="9"/>
  <c r="H80" i="9" s="1"/>
  <c r="I80" i="9" s="1"/>
  <c r="J80" i="9" s="1"/>
  <c r="AT80" i="9"/>
  <c r="AP80" i="9"/>
  <c r="AA80" i="9"/>
  <c r="K80" i="9"/>
  <c r="E80" i="9"/>
  <c r="AT79" i="9"/>
  <c r="AS79" i="9"/>
  <c r="AP79" i="9"/>
  <c r="AA79" i="9"/>
  <c r="H79" i="9"/>
  <c r="I79" i="9" s="1"/>
  <c r="J79" i="9" s="1"/>
  <c r="E79" i="9"/>
  <c r="AT78" i="9"/>
  <c r="AS78" i="9"/>
  <c r="AP78" i="9"/>
  <c r="AA78" i="9"/>
  <c r="H78" i="9"/>
  <c r="I78" i="9" s="1"/>
  <c r="J78" i="9" s="1"/>
  <c r="E78" i="9"/>
  <c r="AT77" i="9"/>
  <c r="AS77" i="9"/>
  <c r="AR77" i="9"/>
  <c r="AP77" i="9"/>
  <c r="AA77" i="9"/>
  <c r="J77" i="9"/>
  <c r="I77" i="9"/>
  <c r="H77" i="9"/>
  <c r="E77" i="9"/>
  <c r="AT76" i="9"/>
  <c r="AS76" i="9"/>
  <c r="AP76" i="9"/>
  <c r="AA76" i="9"/>
  <c r="H76" i="9"/>
  <c r="I76" i="9" s="1"/>
  <c r="J76" i="9" s="1"/>
  <c r="E76" i="9"/>
  <c r="AT75" i="9"/>
  <c r="AP75" i="9"/>
  <c r="AA75" i="9"/>
  <c r="T75" i="9"/>
  <c r="I75" i="9"/>
  <c r="J75" i="9" s="1"/>
  <c r="H75" i="9"/>
  <c r="E75" i="9"/>
  <c r="B75" i="9"/>
  <c r="AS84" i="9" s="1"/>
  <c r="AT74" i="9"/>
  <c r="AS74" i="9"/>
  <c r="AR74" i="9"/>
  <c r="AP74" i="9"/>
  <c r="AA74" i="9"/>
  <c r="H74" i="9"/>
  <c r="I74" i="9" s="1"/>
  <c r="J74" i="9" s="1"/>
  <c r="E74" i="9"/>
  <c r="H73" i="9" s="1"/>
  <c r="I73" i="9" s="1"/>
  <c r="J73" i="9" s="1"/>
  <c r="B74" i="9"/>
  <c r="AT73" i="9"/>
  <c r="AS73" i="9"/>
  <c r="AP73" i="9"/>
  <c r="AA73" i="9"/>
  <c r="K73" i="9"/>
  <c r="L73" i="9" s="1"/>
  <c r="B73" i="9"/>
  <c r="AR82" i="9" s="1"/>
  <c r="E70" i="9"/>
  <c r="H69" i="9" s="1"/>
  <c r="AT69" i="9"/>
  <c r="AP69" i="9"/>
  <c r="AA69" i="9"/>
  <c r="T69" i="9"/>
  <c r="J69" i="9"/>
  <c r="I69" i="9"/>
  <c r="E69" i="9"/>
  <c r="AT68" i="9"/>
  <c r="AP68" i="9"/>
  <c r="AA68" i="9"/>
  <c r="J68" i="9"/>
  <c r="H68" i="9"/>
  <c r="I68" i="9" s="1"/>
  <c r="E68" i="9"/>
  <c r="H67" i="9" s="1"/>
  <c r="I67" i="9" s="1"/>
  <c r="J67" i="9" s="1"/>
  <c r="AT67" i="9"/>
  <c r="AP67" i="9"/>
  <c r="AA67" i="9"/>
  <c r="T67" i="9"/>
  <c r="K67" i="9"/>
  <c r="L67" i="9" s="1"/>
  <c r="E67" i="9"/>
  <c r="AT66" i="9"/>
  <c r="AR66" i="9"/>
  <c r="AP66" i="9"/>
  <c r="AA66" i="9"/>
  <c r="T66" i="9"/>
  <c r="I66" i="9"/>
  <c r="J66" i="9" s="1"/>
  <c r="H66" i="9"/>
  <c r="E66" i="9"/>
  <c r="H65" i="9" s="1"/>
  <c r="I65" i="9" s="1"/>
  <c r="J65" i="9" s="1"/>
  <c r="AT65" i="9"/>
  <c r="AP65" i="9"/>
  <c r="AA65" i="9"/>
  <c r="T65" i="9"/>
  <c r="K65" i="9"/>
  <c r="L65" i="9" s="1"/>
  <c r="E65" i="9"/>
  <c r="AT64" i="9"/>
  <c r="AR64" i="9"/>
  <c r="AP64" i="9"/>
  <c r="AA64" i="9"/>
  <c r="J64" i="9"/>
  <c r="H64" i="9"/>
  <c r="I64" i="9" s="1"/>
  <c r="E64" i="9"/>
  <c r="H63" i="9" s="1"/>
  <c r="AT63" i="9"/>
  <c r="AP63" i="9"/>
  <c r="AA63" i="9"/>
  <c r="T63" i="9"/>
  <c r="K63" i="9"/>
  <c r="L63" i="9" s="1"/>
  <c r="J63" i="9"/>
  <c r="I63" i="9"/>
  <c r="E63" i="9"/>
  <c r="AT62" i="9"/>
  <c r="AR62" i="9"/>
  <c r="AP62" i="9"/>
  <c r="AA62" i="9"/>
  <c r="T62" i="9"/>
  <c r="H62" i="9"/>
  <c r="I62" i="9" s="1"/>
  <c r="J62" i="9" s="1"/>
  <c r="E62" i="9"/>
  <c r="H61" i="9" s="1"/>
  <c r="I61" i="9" s="1"/>
  <c r="J61" i="9" s="1"/>
  <c r="AT61" i="9"/>
  <c r="AR61" i="9"/>
  <c r="AP61" i="9"/>
  <c r="AA61" i="9"/>
  <c r="T61" i="9"/>
  <c r="K61" i="9"/>
  <c r="L61" i="9" s="1"/>
  <c r="E61" i="9"/>
  <c r="AT60" i="9"/>
  <c r="AR60" i="9"/>
  <c r="AP60" i="9"/>
  <c r="AA60" i="9"/>
  <c r="K60" i="9"/>
  <c r="L60" i="9" s="1"/>
  <c r="H60" i="9"/>
  <c r="I60" i="9" s="1"/>
  <c r="J60" i="9" s="1"/>
  <c r="E60" i="9"/>
  <c r="H59" i="9" s="1"/>
  <c r="I59" i="9" s="1"/>
  <c r="J59" i="9" s="1"/>
  <c r="B60" i="9"/>
  <c r="AT59" i="9"/>
  <c r="AP59" i="9"/>
  <c r="AA59" i="9"/>
  <c r="L59" i="9"/>
  <c r="K59" i="9"/>
  <c r="E59" i="9"/>
  <c r="B59" i="9"/>
  <c r="T68" i="9" s="1"/>
  <c r="AT58" i="9"/>
  <c r="AP58" i="9"/>
  <c r="AA58" i="9"/>
  <c r="T58" i="9"/>
  <c r="I58" i="9"/>
  <c r="J58" i="9" s="1"/>
  <c r="H58" i="9"/>
  <c r="B58" i="9"/>
  <c r="AR68" i="9" s="1"/>
  <c r="E54" i="9"/>
  <c r="AT53" i="9"/>
  <c r="AS53" i="9"/>
  <c r="AR53" i="9"/>
  <c r="AP53" i="9"/>
  <c r="AG53" i="9"/>
  <c r="AA53" i="9"/>
  <c r="H53" i="9"/>
  <c r="I53" i="9" s="1"/>
  <c r="J53" i="9" s="1"/>
  <c r="E53" i="9"/>
  <c r="H52" i="9" s="1"/>
  <c r="I52" i="9" s="1"/>
  <c r="J52" i="9" s="1"/>
  <c r="AT52" i="9"/>
  <c r="AP52" i="9"/>
  <c r="AG52" i="9"/>
  <c r="AA52" i="9"/>
  <c r="E52" i="9"/>
  <c r="H51" i="9" s="1"/>
  <c r="I51" i="9" s="1"/>
  <c r="J51" i="9" s="1"/>
  <c r="AT51" i="9"/>
  <c r="AP51" i="9"/>
  <c r="AG51" i="9"/>
  <c r="AA51" i="9"/>
  <c r="E51" i="9"/>
  <c r="AT50" i="9"/>
  <c r="AS50" i="9"/>
  <c r="AP50" i="9"/>
  <c r="AG50" i="9"/>
  <c r="AA50" i="9"/>
  <c r="H50" i="9"/>
  <c r="I50" i="9" s="1"/>
  <c r="J50" i="9" s="1"/>
  <c r="E50" i="9"/>
  <c r="H49" i="9" s="1"/>
  <c r="I49" i="9" s="1"/>
  <c r="J49" i="9" s="1"/>
  <c r="AT49" i="9"/>
  <c r="AP49" i="9"/>
  <c r="AG49" i="9"/>
  <c r="AA49" i="9"/>
  <c r="E49" i="9"/>
  <c r="H48" i="9" s="1"/>
  <c r="I48" i="9" s="1"/>
  <c r="J48" i="9" s="1"/>
  <c r="AT48" i="9"/>
  <c r="AP48" i="9"/>
  <c r="AG48" i="9"/>
  <c r="AA48" i="9"/>
  <c r="E48" i="9"/>
  <c r="AT47" i="9"/>
  <c r="AR47" i="9"/>
  <c r="AP47" i="9"/>
  <c r="AG47" i="9"/>
  <c r="AA47" i="9"/>
  <c r="H47" i="9"/>
  <c r="I47" i="9" s="1"/>
  <c r="J47" i="9" s="1"/>
  <c r="E47" i="9"/>
  <c r="H46" i="9" s="1"/>
  <c r="I46" i="9" s="1"/>
  <c r="J46" i="9" s="1"/>
  <c r="AT46" i="9"/>
  <c r="AP46" i="9"/>
  <c r="AG46" i="9"/>
  <c r="AA46" i="9"/>
  <c r="E46" i="9"/>
  <c r="H45" i="9" s="1"/>
  <c r="I45" i="9" s="1"/>
  <c r="J45" i="9" s="1"/>
  <c r="AT45" i="9"/>
  <c r="AP45" i="9"/>
  <c r="AG45" i="9"/>
  <c r="AA45" i="9"/>
  <c r="E45" i="9"/>
  <c r="AT44" i="9"/>
  <c r="AP44" i="9"/>
  <c r="AG44" i="9"/>
  <c r="AA44" i="9"/>
  <c r="K44" i="9"/>
  <c r="H44" i="9"/>
  <c r="I44" i="9" s="1"/>
  <c r="J44" i="9" s="1"/>
  <c r="E44" i="9"/>
  <c r="H43" i="9" s="1"/>
  <c r="I43" i="9" s="1"/>
  <c r="J43" i="9" s="1"/>
  <c r="B44" i="9"/>
  <c r="AT43" i="9"/>
  <c r="AP43" i="9"/>
  <c r="AG43" i="9"/>
  <c r="AA43" i="9"/>
  <c r="E43" i="9"/>
  <c r="B43" i="9"/>
  <c r="AT42" i="9"/>
  <c r="AP42" i="9"/>
  <c r="AG42" i="9"/>
  <c r="AA42" i="9"/>
  <c r="H42" i="9"/>
  <c r="I42" i="9" s="1"/>
  <c r="J42" i="9" s="1"/>
  <c r="B42" i="9"/>
  <c r="E38" i="9"/>
  <c r="AT37" i="9"/>
  <c r="AS37" i="9"/>
  <c r="AP37" i="9"/>
  <c r="AA37" i="9"/>
  <c r="T37" i="9"/>
  <c r="H37" i="9"/>
  <c r="I37" i="9" s="1"/>
  <c r="J37" i="9" s="1"/>
  <c r="E37" i="9"/>
  <c r="AT36" i="9"/>
  <c r="AP36" i="9"/>
  <c r="AA36" i="9"/>
  <c r="H36" i="9"/>
  <c r="I36" i="9" s="1"/>
  <c r="J36" i="9" s="1"/>
  <c r="E36" i="9"/>
  <c r="H35" i="9" s="1"/>
  <c r="I35" i="9" s="1"/>
  <c r="AT35" i="9"/>
  <c r="AP35" i="9"/>
  <c r="AA35" i="9"/>
  <c r="J35" i="9"/>
  <c r="E35" i="9"/>
  <c r="AT34" i="9"/>
  <c r="AP34" i="9"/>
  <c r="AA34" i="9"/>
  <c r="H34" i="9"/>
  <c r="I34" i="9" s="1"/>
  <c r="J34" i="9" s="1"/>
  <c r="E34" i="9"/>
  <c r="H33" i="9" s="1"/>
  <c r="I33" i="9" s="1"/>
  <c r="J33" i="9" s="1"/>
  <c r="AT33" i="9"/>
  <c r="AP33" i="9"/>
  <c r="AA33" i="9"/>
  <c r="K33" i="9"/>
  <c r="L33" i="9" s="1"/>
  <c r="E33" i="9"/>
  <c r="AT32" i="9"/>
  <c r="AS32" i="9"/>
  <c r="AP32" i="9"/>
  <c r="AA32" i="9"/>
  <c r="I32" i="9"/>
  <c r="J32" i="9" s="1"/>
  <c r="H32" i="9"/>
  <c r="E32" i="9"/>
  <c r="AT31" i="9"/>
  <c r="AS31" i="9"/>
  <c r="AP31" i="9"/>
  <c r="AA31" i="9"/>
  <c r="T31" i="9"/>
  <c r="H31" i="9"/>
  <c r="I31" i="9" s="1"/>
  <c r="J31" i="9" s="1"/>
  <c r="E31" i="9"/>
  <c r="AT30" i="9"/>
  <c r="AS30" i="9"/>
  <c r="AR30" i="9"/>
  <c r="AP30" i="9"/>
  <c r="AA30" i="9"/>
  <c r="H30" i="9"/>
  <c r="I30" i="9" s="1"/>
  <c r="J30" i="9" s="1"/>
  <c r="E30" i="9"/>
  <c r="H29" i="9" s="1"/>
  <c r="I29" i="9" s="1"/>
  <c r="AT29" i="9"/>
  <c r="AP29" i="9"/>
  <c r="AA29" i="9"/>
  <c r="K29" i="9"/>
  <c r="L29" i="9" s="1"/>
  <c r="J29" i="9"/>
  <c r="E29" i="9"/>
  <c r="AT28" i="9"/>
  <c r="AS28" i="9"/>
  <c r="AP28" i="9"/>
  <c r="AA28" i="9"/>
  <c r="T28" i="9"/>
  <c r="J28" i="9"/>
  <c r="I28" i="9"/>
  <c r="H28" i="9"/>
  <c r="E28" i="9"/>
  <c r="B28" i="9"/>
  <c r="AT27" i="9"/>
  <c r="AS27" i="9"/>
  <c r="AP27" i="9"/>
  <c r="AA27" i="9"/>
  <c r="T27" i="9"/>
  <c r="I27" i="9"/>
  <c r="J27" i="9" s="1"/>
  <c r="H27" i="9"/>
  <c r="E27" i="9"/>
  <c r="B27" i="9"/>
  <c r="AT26" i="9"/>
  <c r="AS26" i="9"/>
  <c r="AR26" i="9"/>
  <c r="AP26" i="9"/>
  <c r="AA26" i="9"/>
  <c r="T26" i="9"/>
  <c r="H26" i="9"/>
  <c r="I26" i="9" s="1"/>
  <c r="J26" i="9" s="1"/>
  <c r="B26" i="9"/>
  <c r="E148" i="8"/>
  <c r="H147" i="8" s="1"/>
  <c r="I147" i="8" s="1"/>
  <c r="J147" i="8" s="1"/>
  <c r="AW147" i="8"/>
  <c r="AS147" i="8"/>
  <c r="AG147" i="8"/>
  <c r="T147" i="8"/>
  <c r="E147" i="8"/>
  <c r="H146" i="8" s="1"/>
  <c r="I146" i="8" s="1"/>
  <c r="J146" i="8" s="1"/>
  <c r="AW146" i="8"/>
  <c r="AS146" i="8"/>
  <c r="AG146" i="8"/>
  <c r="K146" i="8"/>
  <c r="L146" i="8" s="1"/>
  <c r="E146" i="8"/>
  <c r="AW145" i="8"/>
  <c r="AS145" i="8"/>
  <c r="AG145" i="8"/>
  <c r="K145" i="8"/>
  <c r="L145" i="8" s="1"/>
  <c r="I145" i="8"/>
  <c r="J145" i="8" s="1"/>
  <c r="H145" i="8"/>
  <c r="E145" i="8"/>
  <c r="AW144" i="8"/>
  <c r="AS144" i="8"/>
  <c r="AG144" i="8"/>
  <c r="I144" i="8"/>
  <c r="J144" i="8" s="1"/>
  <c r="H144" i="8"/>
  <c r="E144" i="8"/>
  <c r="AW143" i="8"/>
  <c r="AU143" i="8"/>
  <c r="AS143" i="8"/>
  <c r="AG143" i="8"/>
  <c r="T143" i="8"/>
  <c r="H143" i="8"/>
  <c r="I143" i="8" s="1"/>
  <c r="J143" i="8" s="1"/>
  <c r="E143" i="8"/>
  <c r="H142" i="8" s="1"/>
  <c r="I142" i="8" s="1"/>
  <c r="J142" i="8" s="1"/>
  <c r="AW142" i="8"/>
  <c r="AU142" i="8"/>
  <c r="AS142" i="8"/>
  <c r="AG142" i="8"/>
  <c r="K142" i="8"/>
  <c r="L142" i="8" s="1"/>
  <c r="E142" i="8"/>
  <c r="H141" i="8" s="1"/>
  <c r="I141" i="8" s="1"/>
  <c r="J141" i="8" s="1"/>
  <c r="AW141" i="8"/>
  <c r="AV141" i="8"/>
  <c r="AS141" i="8"/>
  <c r="AG141" i="8"/>
  <c r="K141" i="8"/>
  <c r="L141" i="8" s="1"/>
  <c r="E141" i="8"/>
  <c r="AW140" i="8"/>
  <c r="AS140" i="8"/>
  <c r="AG140" i="8"/>
  <c r="J140" i="8"/>
  <c r="I140" i="8"/>
  <c r="H140" i="8"/>
  <c r="E140" i="8"/>
  <c r="AW139" i="8"/>
  <c r="AS139" i="8"/>
  <c r="AG139" i="8"/>
  <c r="T139" i="8"/>
  <c r="H139" i="8"/>
  <c r="I139" i="8" s="1"/>
  <c r="J139" i="8" s="1"/>
  <c r="E139" i="8"/>
  <c r="AW138" i="8"/>
  <c r="AV138" i="8"/>
  <c r="AU138" i="8"/>
  <c r="AS138" i="8"/>
  <c r="AG138" i="8"/>
  <c r="T138" i="8"/>
  <c r="H138" i="8"/>
  <c r="I138" i="8" s="1"/>
  <c r="J138" i="8" s="1"/>
  <c r="E138" i="8"/>
  <c r="H137" i="8" s="1"/>
  <c r="I137" i="8" s="1"/>
  <c r="J137" i="8" s="1"/>
  <c r="B138" i="8"/>
  <c r="AW137" i="8"/>
  <c r="AU137" i="8"/>
  <c r="AS137" i="8"/>
  <c r="AG137" i="8"/>
  <c r="T137" i="8"/>
  <c r="K137" i="8"/>
  <c r="L137" i="8" s="1"/>
  <c r="E137" i="8"/>
  <c r="H136" i="8" s="1"/>
  <c r="I136" i="8" s="1"/>
  <c r="J136" i="8" s="1"/>
  <c r="B137" i="8"/>
  <c r="T146" i="8" s="1"/>
  <c r="AW136" i="8"/>
  <c r="AS136" i="8"/>
  <c r="AG136" i="8"/>
  <c r="T136" i="8"/>
  <c r="B136" i="8"/>
  <c r="AU145" i="8" s="1"/>
  <c r="E133" i="8"/>
  <c r="AZ132" i="8"/>
  <c r="AW132" i="8"/>
  <c r="AV132" i="8"/>
  <c r="AS132" i="8"/>
  <c r="AG132" i="8"/>
  <c r="K132" i="8"/>
  <c r="L132" i="8" s="1"/>
  <c r="I132" i="8"/>
  <c r="J132" i="8" s="1"/>
  <c r="H132" i="8"/>
  <c r="E132" i="8"/>
  <c r="AZ131" i="8"/>
  <c r="AW131" i="8"/>
  <c r="AS131" i="8"/>
  <c r="AG131" i="8"/>
  <c r="R131" i="8"/>
  <c r="L131" i="8"/>
  <c r="K131" i="8"/>
  <c r="J131" i="8"/>
  <c r="I131" i="8"/>
  <c r="H131" i="8"/>
  <c r="E131" i="8"/>
  <c r="AZ130" i="8"/>
  <c r="AW130" i="8"/>
  <c r="AV130" i="8"/>
  <c r="AU130" i="8"/>
  <c r="AS130" i="8"/>
  <c r="AG130" i="8"/>
  <c r="T130" i="8"/>
  <c r="H130" i="8"/>
  <c r="I130" i="8" s="1"/>
  <c r="J130" i="8" s="1"/>
  <c r="E130" i="8"/>
  <c r="H129" i="8" s="1"/>
  <c r="I129" i="8" s="1"/>
  <c r="J129" i="8" s="1"/>
  <c r="AZ129" i="8"/>
  <c r="AW129" i="8"/>
  <c r="AV129" i="8"/>
  <c r="AU129" i="8"/>
  <c r="AS129" i="8"/>
  <c r="AG129" i="8"/>
  <c r="T129" i="8"/>
  <c r="K129" i="8"/>
  <c r="L129" i="8" s="1"/>
  <c r="E129" i="8"/>
  <c r="AZ128" i="8"/>
  <c r="AW128" i="8"/>
  <c r="AV128" i="8"/>
  <c r="AS128" i="8"/>
  <c r="AG128" i="8"/>
  <c r="T128" i="8"/>
  <c r="H128" i="8"/>
  <c r="I128" i="8" s="1"/>
  <c r="J128" i="8" s="1"/>
  <c r="E128" i="8"/>
  <c r="AZ127" i="8"/>
  <c r="AW127" i="8"/>
  <c r="AV127" i="8"/>
  <c r="AU127" i="8"/>
  <c r="AS127" i="8"/>
  <c r="AG127" i="8"/>
  <c r="I127" i="8"/>
  <c r="J127" i="8" s="1"/>
  <c r="H127" i="8"/>
  <c r="E127" i="8"/>
  <c r="H126" i="8" s="1"/>
  <c r="I126" i="8" s="1"/>
  <c r="J126" i="8" s="1"/>
  <c r="AZ126" i="8"/>
  <c r="AW126" i="8"/>
  <c r="AV126" i="8"/>
  <c r="AS126" i="8"/>
  <c r="AG126" i="8"/>
  <c r="T126" i="8"/>
  <c r="E126" i="8"/>
  <c r="AZ125" i="8"/>
  <c r="AW125" i="8"/>
  <c r="AV125" i="8"/>
  <c r="AS125" i="8"/>
  <c r="AG125" i="8"/>
  <c r="K125" i="8"/>
  <c r="L125" i="8" s="1"/>
  <c r="I125" i="8"/>
  <c r="J125" i="8" s="1"/>
  <c r="H125" i="8"/>
  <c r="E125" i="8"/>
  <c r="H124" i="8" s="1"/>
  <c r="I124" i="8" s="1"/>
  <c r="J124" i="8" s="1"/>
  <c r="AZ124" i="8"/>
  <c r="AW124" i="8"/>
  <c r="AU124" i="8"/>
  <c r="AS124" i="8"/>
  <c r="AG124" i="8"/>
  <c r="T124" i="8"/>
  <c r="K124" i="8"/>
  <c r="L124" i="8" s="1"/>
  <c r="E124" i="8"/>
  <c r="H123" i="8" s="1"/>
  <c r="I123" i="8" s="1"/>
  <c r="J123" i="8" s="1"/>
  <c r="AZ123" i="8"/>
  <c r="AW123" i="8"/>
  <c r="AV123" i="8"/>
  <c r="AU123" i="8"/>
  <c r="AS123" i="8"/>
  <c r="AG123" i="8"/>
  <c r="T123" i="8"/>
  <c r="R123" i="8"/>
  <c r="L123" i="8"/>
  <c r="K123" i="8"/>
  <c r="E123" i="8"/>
  <c r="B123" i="8"/>
  <c r="AV124" i="8" s="1"/>
  <c r="AZ122" i="8"/>
  <c r="AW122" i="8"/>
  <c r="AV122" i="8"/>
  <c r="AU122" i="8"/>
  <c r="AS122" i="8"/>
  <c r="AG122" i="8"/>
  <c r="T122" i="8"/>
  <c r="J122" i="8"/>
  <c r="I122" i="8"/>
  <c r="H122" i="8"/>
  <c r="E122" i="8"/>
  <c r="H121" i="8" s="1"/>
  <c r="I121" i="8" s="1"/>
  <c r="J121" i="8" s="1"/>
  <c r="B122" i="8"/>
  <c r="T125" i="8" s="1"/>
  <c r="AZ121" i="8"/>
  <c r="AW121" i="8"/>
  <c r="AV121" i="8"/>
  <c r="AS121" i="8"/>
  <c r="AG121" i="8"/>
  <c r="T121" i="8"/>
  <c r="R121" i="8"/>
  <c r="P121" i="8"/>
  <c r="Q121" i="8" s="1"/>
  <c r="K121" i="8"/>
  <c r="L121" i="8" s="1"/>
  <c r="O121" i="8" s="1"/>
  <c r="B121" i="8"/>
  <c r="AU132" i="8" s="1"/>
  <c r="E117" i="8"/>
  <c r="H116" i="8" s="1"/>
  <c r="I116" i="8" s="1"/>
  <c r="J116" i="8" s="1"/>
  <c r="AW116" i="8"/>
  <c r="AU116" i="8"/>
  <c r="AS116" i="8"/>
  <c r="AG116" i="8"/>
  <c r="E116" i="8"/>
  <c r="H115" i="8" s="1"/>
  <c r="AW115" i="8"/>
  <c r="AV115" i="8"/>
  <c r="AS115" i="8"/>
  <c r="AG115" i="8"/>
  <c r="K115" i="8"/>
  <c r="L115" i="8" s="1"/>
  <c r="I115" i="8"/>
  <c r="J115" i="8" s="1"/>
  <c r="E115" i="8"/>
  <c r="AW114" i="8"/>
  <c r="AS114" i="8"/>
  <c r="AG114" i="8"/>
  <c r="J114" i="8"/>
  <c r="I114" i="8"/>
  <c r="H114" i="8"/>
  <c r="E114" i="8"/>
  <c r="AW113" i="8"/>
  <c r="AV113" i="8"/>
  <c r="AS113" i="8"/>
  <c r="AG113" i="8"/>
  <c r="T113" i="8"/>
  <c r="H113" i="8"/>
  <c r="I113" i="8" s="1"/>
  <c r="J113" i="8" s="1"/>
  <c r="E113" i="8"/>
  <c r="AW112" i="8"/>
  <c r="AV112" i="8"/>
  <c r="AS112" i="8"/>
  <c r="AG112" i="8"/>
  <c r="H112" i="8"/>
  <c r="I112" i="8" s="1"/>
  <c r="J112" i="8" s="1"/>
  <c r="E112" i="8"/>
  <c r="H111" i="8" s="1"/>
  <c r="I111" i="8" s="1"/>
  <c r="J111" i="8" s="1"/>
  <c r="AW111" i="8"/>
  <c r="AS111" i="8"/>
  <c r="AG111" i="8"/>
  <c r="K111" i="8"/>
  <c r="L111" i="8" s="1"/>
  <c r="E111" i="8"/>
  <c r="AW110" i="8"/>
  <c r="AS110" i="8"/>
  <c r="AG110" i="8"/>
  <c r="J110" i="8"/>
  <c r="I110" i="8"/>
  <c r="H110" i="8"/>
  <c r="E110" i="8"/>
  <c r="AW109" i="8"/>
  <c r="AV109" i="8"/>
  <c r="AS109" i="8"/>
  <c r="AG109" i="8"/>
  <c r="T109" i="8"/>
  <c r="I109" i="8"/>
  <c r="J109" i="8" s="1"/>
  <c r="H109" i="8"/>
  <c r="E109" i="8"/>
  <c r="AW108" i="8"/>
  <c r="AV108" i="8"/>
  <c r="AU108" i="8"/>
  <c r="AS108" i="8"/>
  <c r="AG108" i="8"/>
  <c r="H108" i="8"/>
  <c r="I108" i="8" s="1"/>
  <c r="J108" i="8" s="1"/>
  <c r="E108" i="8"/>
  <c r="H107" i="8" s="1"/>
  <c r="I107" i="8" s="1"/>
  <c r="AW107" i="8"/>
  <c r="AS107" i="8"/>
  <c r="AG107" i="8"/>
  <c r="J107" i="8"/>
  <c r="E107" i="8"/>
  <c r="H106" i="8" s="1"/>
  <c r="I106" i="8" s="1"/>
  <c r="J106" i="8" s="1"/>
  <c r="B107" i="8"/>
  <c r="AV111" i="8" s="1"/>
  <c r="AW106" i="8"/>
  <c r="AS106" i="8"/>
  <c r="AG106" i="8"/>
  <c r="T106" i="8"/>
  <c r="E106" i="8"/>
  <c r="H105" i="8" s="1"/>
  <c r="I105" i="8" s="1"/>
  <c r="J105" i="8" s="1"/>
  <c r="B106" i="8"/>
  <c r="T116" i="8" s="1"/>
  <c r="AW105" i="8"/>
  <c r="AS105" i="8"/>
  <c r="AG105" i="8"/>
  <c r="B105" i="8"/>
  <c r="E101" i="8"/>
  <c r="H100" i="8" s="1"/>
  <c r="I100" i="8" s="1"/>
  <c r="J100" i="8" s="1"/>
  <c r="AM100" i="8"/>
  <c r="AK100" i="8"/>
  <c r="K100" i="8"/>
  <c r="L100" i="8" s="1"/>
  <c r="E100" i="8"/>
  <c r="AM99" i="8"/>
  <c r="AL99" i="8"/>
  <c r="L99" i="8"/>
  <c r="R99" i="8" s="1"/>
  <c r="K99" i="8"/>
  <c r="H99" i="8"/>
  <c r="I99" i="8" s="1"/>
  <c r="J99" i="8" s="1"/>
  <c r="E99" i="8"/>
  <c r="H98" i="8" s="1"/>
  <c r="I98" i="8" s="1"/>
  <c r="J98" i="8" s="1"/>
  <c r="AM98" i="8"/>
  <c r="AK98" i="8"/>
  <c r="E98" i="8"/>
  <c r="AM97" i="8"/>
  <c r="AL97" i="8"/>
  <c r="T97" i="8"/>
  <c r="K97" i="8"/>
  <c r="H97" i="8"/>
  <c r="I97" i="8" s="1"/>
  <c r="J97" i="8" s="1"/>
  <c r="E97" i="8"/>
  <c r="AM96" i="8"/>
  <c r="AL96" i="8"/>
  <c r="T96" i="8"/>
  <c r="H96" i="8"/>
  <c r="I96" i="8" s="1"/>
  <c r="J96" i="8" s="1"/>
  <c r="E96" i="8"/>
  <c r="AM95" i="8"/>
  <c r="AL95" i="8"/>
  <c r="AK95" i="8"/>
  <c r="K95" i="8"/>
  <c r="L95" i="8" s="1"/>
  <c r="H95" i="8"/>
  <c r="I95" i="8" s="1"/>
  <c r="J95" i="8" s="1"/>
  <c r="E95" i="8"/>
  <c r="AM94" i="8"/>
  <c r="AL94" i="8"/>
  <c r="AK94" i="8"/>
  <c r="H94" i="8"/>
  <c r="I94" i="8" s="1"/>
  <c r="J94" i="8" s="1"/>
  <c r="E94" i="8"/>
  <c r="AM93" i="8"/>
  <c r="K93" i="8"/>
  <c r="L93" i="8" s="1"/>
  <c r="I93" i="8"/>
  <c r="J93" i="8" s="1"/>
  <c r="H93" i="8"/>
  <c r="E93" i="8"/>
  <c r="AM92" i="8"/>
  <c r="AL92" i="8"/>
  <c r="L92" i="8"/>
  <c r="K92" i="8"/>
  <c r="H92" i="8"/>
  <c r="I92" i="8" s="1"/>
  <c r="J92" i="8" s="1"/>
  <c r="E92" i="8"/>
  <c r="H91" i="8" s="1"/>
  <c r="I91" i="8" s="1"/>
  <c r="J91" i="8" s="1"/>
  <c r="AM91" i="8"/>
  <c r="E91" i="8"/>
  <c r="H90" i="8" s="1"/>
  <c r="I90" i="8" s="1"/>
  <c r="J90" i="8" s="1"/>
  <c r="B91" i="8"/>
  <c r="AL93" i="8" s="1"/>
  <c r="AM90" i="8"/>
  <c r="AL90" i="8"/>
  <c r="T90" i="8"/>
  <c r="K90" i="8"/>
  <c r="E90" i="8"/>
  <c r="H89" i="8" s="1"/>
  <c r="I89" i="8" s="1"/>
  <c r="J89" i="8" s="1"/>
  <c r="B90" i="8"/>
  <c r="T95" i="8" s="1"/>
  <c r="AM89" i="8"/>
  <c r="AL89" i="8"/>
  <c r="AK89" i="8"/>
  <c r="T89" i="8"/>
  <c r="B89" i="8"/>
  <c r="K91" i="8" s="1"/>
  <c r="L91" i="8" s="1"/>
  <c r="E85" i="8"/>
  <c r="AT84" i="8"/>
  <c r="AS84" i="8"/>
  <c r="AP84" i="8"/>
  <c r="AA84" i="8"/>
  <c r="K84" i="8"/>
  <c r="L84" i="8" s="1"/>
  <c r="H84" i="8"/>
  <c r="I84" i="8" s="1"/>
  <c r="J84" i="8" s="1"/>
  <c r="E84" i="8"/>
  <c r="AT83" i="8"/>
  <c r="AP83" i="8"/>
  <c r="AA83" i="8"/>
  <c r="J83" i="8"/>
  <c r="I83" i="8"/>
  <c r="H83" i="8"/>
  <c r="E83" i="8"/>
  <c r="AT82" i="8"/>
  <c r="AS82" i="8"/>
  <c r="AP82" i="8"/>
  <c r="AA82" i="8"/>
  <c r="H82" i="8"/>
  <c r="I82" i="8" s="1"/>
  <c r="J82" i="8" s="1"/>
  <c r="E82" i="8"/>
  <c r="AT81" i="8"/>
  <c r="AS81" i="8"/>
  <c r="AR81" i="8"/>
  <c r="AP81" i="8"/>
  <c r="AA81" i="8"/>
  <c r="H81" i="8"/>
  <c r="I81" i="8" s="1"/>
  <c r="J81" i="8" s="1"/>
  <c r="E81" i="8"/>
  <c r="H80" i="8" s="1"/>
  <c r="AT80" i="8"/>
  <c r="AP80" i="8"/>
  <c r="AA80" i="8"/>
  <c r="K80" i="8"/>
  <c r="J80" i="8"/>
  <c r="I80" i="8"/>
  <c r="E80" i="8"/>
  <c r="AT79" i="8"/>
  <c r="AP79" i="8"/>
  <c r="AA79" i="8"/>
  <c r="J79" i="8"/>
  <c r="I79" i="8"/>
  <c r="H79" i="8"/>
  <c r="E79" i="8"/>
  <c r="AT78" i="8"/>
  <c r="AS78" i="8"/>
  <c r="AP78" i="8"/>
  <c r="AA78" i="8"/>
  <c r="H78" i="8"/>
  <c r="I78" i="8" s="1"/>
  <c r="J78" i="8" s="1"/>
  <c r="E78" i="8"/>
  <c r="AT77" i="8"/>
  <c r="AS77" i="8"/>
  <c r="AR77" i="8"/>
  <c r="AP77" i="8"/>
  <c r="AA77" i="8"/>
  <c r="I77" i="8"/>
  <c r="J77" i="8" s="1"/>
  <c r="H77" i="8"/>
  <c r="E77" i="8"/>
  <c r="H76" i="8" s="1"/>
  <c r="I76" i="8" s="1"/>
  <c r="J76" i="8" s="1"/>
  <c r="AT76" i="8"/>
  <c r="AR76" i="8"/>
  <c r="AP76" i="8"/>
  <c r="AA76" i="8"/>
  <c r="L76" i="8"/>
  <c r="R76" i="8" s="1"/>
  <c r="K76" i="8"/>
  <c r="E76" i="8"/>
  <c r="H75" i="8" s="1"/>
  <c r="I75" i="8" s="1"/>
  <c r="J75" i="8" s="1"/>
  <c r="AT75" i="8"/>
  <c r="AP75" i="8"/>
  <c r="AA75" i="8"/>
  <c r="K75" i="8"/>
  <c r="E75" i="8"/>
  <c r="B75" i="8"/>
  <c r="AS80" i="8" s="1"/>
  <c r="AT74" i="8"/>
  <c r="AP74" i="8"/>
  <c r="AA74" i="8"/>
  <c r="K74" i="8"/>
  <c r="J74" i="8"/>
  <c r="H74" i="8"/>
  <c r="I74" i="8" s="1"/>
  <c r="E74" i="8"/>
  <c r="B74" i="8"/>
  <c r="AT73" i="8"/>
  <c r="AS73" i="8"/>
  <c r="AP73" i="8"/>
  <c r="AA73" i="8"/>
  <c r="K73" i="8"/>
  <c r="L73" i="8" s="1"/>
  <c r="H73" i="8"/>
  <c r="I73" i="8" s="1"/>
  <c r="J73" i="8" s="1"/>
  <c r="B73" i="8"/>
  <c r="AR84" i="8" s="1"/>
  <c r="E70" i="8"/>
  <c r="AT69" i="8"/>
  <c r="AP69" i="8"/>
  <c r="AA69" i="8"/>
  <c r="K69" i="8"/>
  <c r="J69" i="8"/>
  <c r="I69" i="8"/>
  <c r="H69" i="8"/>
  <c r="E69" i="8"/>
  <c r="AT68" i="8"/>
  <c r="AP68" i="8"/>
  <c r="AA68" i="8"/>
  <c r="T68" i="8"/>
  <c r="K68" i="8"/>
  <c r="J68" i="8"/>
  <c r="H68" i="8"/>
  <c r="I68" i="8" s="1"/>
  <c r="E68" i="8"/>
  <c r="AT67" i="8"/>
  <c r="AR67" i="8"/>
  <c r="AP67" i="8"/>
  <c r="AA67" i="8"/>
  <c r="H67" i="8"/>
  <c r="I67" i="8" s="1"/>
  <c r="J67" i="8" s="1"/>
  <c r="E67" i="8"/>
  <c r="H66" i="8" s="1"/>
  <c r="I66" i="8" s="1"/>
  <c r="J66" i="8" s="1"/>
  <c r="AT66" i="8"/>
  <c r="AP66" i="8"/>
  <c r="AA66" i="8"/>
  <c r="T66" i="8"/>
  <c r="K66" i="8"/>
  <c r="L66" i="8" s="1"/>
  <c r="E66" i="8"/>
  <c r="H65" i="8" s="1"/>
  <c r="I65" i="8" s="1"/>
  <c r="J65" i="8" s="1"/>
  <c r="AT65" i="8"/>
  <c r="AR65" i="8"/>
  <c r="AP65" i="8"/>
  <c r="AA65" i="8"/>
  <c r="T65" i="8"/>
  <c r="L65" i="8"/>
  <c r="K65" i="8"/>
  <c r="E65" i="8"/>
  <c r="H64" i="8" s="1"/>
  <c r="I64" i="8" s="1"/>
  <c r="AT64" i="8"/>
  <c r="AP64" i="8"/>
  <c r="AA64" i="8"/>
  <c r="K64" i="8"/>
  <c r="L64" i="8" s="1"/>
  <c r="J64" i="8"/>
  <c r="E64" i="8"/>
  <c r="AT63" i="8"/>
  <c r="AR63" i="8"/>
  <c r="AP63" i="8"/>
  <c r="AA63" i="8"/>
  <c r="H63" i="8"/>
  <c r="I63" i="8" s="1"/>
  <c r="J63" i="8" s="1"/>
  <c r="E63" i="8"/>
  <c r="H62" i="8" s="1"/>
  <c r="I62" i="8" s="1"/>
  <c r="J62" i="8" s="1"/>
  <c r="AT62" i="8"/>
  <c r="AR62" i="8"/>
  <c r="AP62" i="8"/>
  <c r="AA62" i="8"/>
  <c r="L62" i="8"/>
  <c r="E62" i="8"/>
  <c r="AT61" i="8"/>
  <c r="AR61" i="8"/>
  <c r="AP61" i="8"/>
  <c r="AA61" i="8"/>
  <c r="H61" i="8"/>
  <c r="I61" i="8" s="1"/>
  <c r="J61" i="8" s="1"/>
  <c r="E61" i="8"/>
  <c r="H60" i="8" s="1"/>
  <c r="I60" i="8" s="1"/>
  <c r="J60" i="8" s="1"/>
  <c r="AT60" i="8"/>
  <c r="AR60" i="8"/>
  <c r="AP60" i="8"/>
  <c r="AA60" i="8"/>
  <c r="K60" i="8"/>
  <c r="E60" i="8"/>
  <c r="H59" i="8" s="1"/>
  <c r="B60" i="8"/>
  <c r="AS62" i="8" s="1"/>
  <c r="AT59" i="8"/>
  <c r="AP59" i="8"/>
  <c r="AA59" i="8"/>
  <c r="L59" i="8"/>
  <c r="K59" i="8"/>
  <c r="J59" i="8"/>
  <c r="I59" i="8"/>
  <c r="E59" i="8"/>
  <c r="B59" i="8"/>
  <c r="T61" i="8" s="1"/>
  <c r="AT58" i="8"/>
  <c r="AP58" i="8"/>
  <c r="AA58" i="8"/>
  <c r="P58" i="8"/>
  <c r="Q58" i="8" s="1"/>
  <c r="K58" i="8"/>
  <c r="L58" i="8" s="1"/>
  <c r="O58" i="8" s="1"/>
  <c r="H58" i="8"/>
  <c r="I58" i="8" s="1"/>
  <c r="J58" i="8" s="1"/>
  <c r="B58" i="8"/>
  <c r="K62" i="8" s="1"/>
  <c r="E54" i="8"/>
  <c r="AT53" i="8"/>
  <c r="AR53" i="8"/>
  <c r="AP53" i="8"/>
  <c r="AG53" i="8"/>
  <c r="AA53" i="8"/>
  <c r="T53" i="8"/>
  <c r="H53" i="8"/>
  <c r="I53" i="8" s="1"/>
  <c r="J53" i="8" s="1"/>
  <c r="E53" i="8"/>
  <c r="H52" i="8" s="1"/>
  <c r="I52" i="8" s="1"/>
  <c r="J52" i="8" s="1"/>
  <c r="AT52" i="8"/>
  <c r="AP52" i="8"/>
  <c r="AG52" i="8"/>
  <c r="AA52" i="8"/>
  <c r="K52" i="8"/>
  <c r="L52" i="8" s="1"/>
  <c r="E52" i="8"/>
  <c r="AT51" i="8"/>
  <c r="AP51" i="8"/>
  <c r="AG51" i="8"/>
  <c r="AA51" i="8"/>
  <c r="T51" i="8"/>
  <c r="H51" i="8"/>
  <c r="I51" i="8" s="1"/>
  <c r="J51" i="8" s="1"/>
  <c r="E51" i="8"/>
  <c r="AT50" i="8"/>
  <c r="AR50" i="8"/>
  <c r="AP50" i="8"/>
  <c r="AG50" i="8"/>
  <c r="AA50" i="8"/>
  <c r="T50" i="8"/>
  <c r="H50" i="8"/>
  <c r="I50" i="8" s="1"/>
  <c r="J50" i="8" s="1"/>
  <c r="E50" i="8"/>
  <c r="H49" i="8" s="1"/>
  <c r="I49" i="8" s="1"/>
  <c r="J49" i="8" s="1"/>
  <c r="AT49" i="8"/>
  <c r="AP49" i="8"/>
  <c r="AG49" i="8"/>
  <c r="AA49" i="8"/>
  <c r="E49" i="8"/>
  <c r="H48" i="8" s="1"/>
  <c r="I48" i="8" s="1"/>
  <c r="J48" i="8" s="1"/>
  <c r="AT48" i="8"/>
  <c r="AP48" i="8"/>
  <c r="AG48" i="8"/>
  <c r="AA48" i="8"/>
  <c r="T48" i="8"/>
  <c r="E48" i="8"/>
  <c r="H47" i="8" s="1"/>
  <c r="I47" i="8" s="1"/>
  <c r="J47" i="8" s="1"/>
  <c r="AT47" i="8"/>
  <c r="AP47" i="8"/>
  <c r="AG47" i="8"/>
  <c r="AA47" i="8"/>
  <c r="K47" i="8"/>
  <c r="L47" i="8" s="1"/>
  <c r="E47" i="8"/>
  <c r="H46" i="8" s="1"/>
  <c r="I46" i="8" s="1"/>
  <c r="J46" i="8" s="1"/>
  <c r="AT46" i="8"/>
  <c r="AS46" i="8"/>
  <c r="AP46" i="8"/>
  <c r="AG46" i="8"/>
  <c r="AA46" i="8"/>
  <c r="E46" i="8"/>
  <c r="H45" i="8" s="1"/>
  <c r="I45" i="8" s="1"/>
  <c r="J45" i="8" s="1"/>
  <c r="AT45" i="8"/>
  <c r="AP45" i="8"/>
  <c r="AG45" i="8"/>
  <c r="AA45" i="8"/>
  <c r="T45" i="8"/>
  <c r="E45" i="8"/>
  <c r="H44" i="8" s="1"/>
  <c r="I44" i="8" s="1"/>
  <c r="J44" i="8" s="1"/>
  <c r="AT44" i="8"/>
  <c r="AP44" i="8"/>
  <c r="AG44" i="8"/>
  <c r="AA44" i="8"/>
  <c r="E44" i="8"/>
  <c r="H43" i="8" s="1"/>
  <c r="I43" i="8" s="1"/>
  <c r="J43" i="8" s="1"/>
  <c r="B44" i="8"/>
  <c r="AT43" i="8"/>
  <c r="AP43" i="8"/>
  <c r="AG43" i="8"/>
  <c r="AA43" i="8"/>
  <c r="E43" i="8"/>
  <c r="H42" i="8" s="1"/>
  <c r="I42" i="8" s="1"/>
  <c r="J42" i="8" s="1"/>
  <c r="B43" i="8"/>
  <c r="T47" i="8" s="1"/>
  <c r="AT42" i="8"/>
  <c r="AP42" i="8"/>
  <c r="AG42" i="8"/>
  <c r="AA42" i="8"/>
  <c r="T42" i="8"/>
  <c r="B42" i="8"/>
  <c r="K46" i="8" s="1"/>
  <c r="L46" i="8" s="1"/>
  <c r="E38" i="8"/>
  <c r="AT37" i="8"/>
  <c r="AS37" i="8"/>
  <c r="AR37" i="8"/>
  <c r="AP37" i="8"/>
  <c r="AA37" i="8"/>
  <c r="T37" i="8"/>
  <c r="I37" i="8"/>
  <c r="J37" i="8" s="1"/>
  <c r="H37" i="8"/>
  <c r="E37" i="8"/>
  <c r="AT36" i="8"/>
  <c r="AP36" i="8"/>
  <c r="AA36" i="8"/>
  <c r="T36" i="8"/>
  <c r="H36" i="8"/>
  <c r="I36" i="8" s="1"/>
  <c r="J36" i="8" s="1"/>
  <c r="E36" i="8"/>
  <c r="H35" i="8" s="1"/>
  <c r="I35" i="8" s="1"/>
  <c r="J35" i="8" s="1"/>
  <c r="AT35" i="8"/>
  <c r="AP35" i="8"/>
  <c r="AA35" i="8"/>
  <c r="T35" i="8"/>
  <c r="K35" i="8"/>
  <c r="L35" i="8" s="1"/>
  <c r="E35" i="8"/>
  <c r="H34" i="8" s="1"/>
  <c r="I34" i="8" s="1"/>
  <c r="AT34" i="8"/>
  <c r="AP34" i="8"/>
  <c r="AA34" i="8"/>
  <c r="J34" i="8"/>
  <c r="E34" i="8"/>
  <c r="AT33" i="8"/>
  <c r="AS33" i="8"/>
  <c r="AP33" i="8"/>
  <c r="AA33" i="8"/>
  <c r="I33" i="8"/>
  <c r="J33" i="8" s="1"/>
  <c r="H33" i="8"/>
  <c r="E33" i="8"/>
  <c r="H32" i="8" s="1"/>
  <c r="I32" i="8" s="1"/>
  <c r="J32" i="8" s="1"/>
  <c r="AT32" i="8"/>
  <c r="AS32" i="8"/>
  <c r="AR32" i="8"/>
  <c r="AP32" i="8"/>
  <c r="AA32" i="8"/>
  <c r="T32" i="8"/>
  <c r="E32" i="8"/>
  <c r="H31" i="8" s="1"/>
  <c r="I31" i="8" s="1"/>
  <c r="J31" i="8" s="1"/>
  <c r="AT31" i="8"/>
  <c r="AP31" i="8"/>
  <c r="AA31" i="8"/>
  <c r="T31" i="8"/>
  <c r="E31" i="8"/>
  <c r="H30" i="8" s="1"/>
  <c r="I30" i="8" s="1"/>
  <c r="J30" i="8" s="1"/>
  <c r="AT30" i="8"/>
  <c r="AP30" i="8"/>
  <c r="AA30" i="8"/>
  <c r="E30" i="8"/>
  <c r="H29" i="8" s="1"/>
  <c r="AT29" i="8"/>
  <c r="AS29" i="8"/>
  <c r="AP29" i="8"/>
  <c r="AA29" i="8"/>
  <c r="I29" i="8"/>
  <c r="J29" i="8" s="1"/>
  <c r="E29" i="8"/>
  <c r="AT28" i="8"/>
  <c r="AS28" i="8"/>
  <c r="AP28" i="8"/>
  <c r="AA28" i="8"/>
  <c r="T28" i="8"/>
  <c r="I28" i="8"/>
  <c r="J28" i="8" s="1"/>
  <c r="H28" i="8"/>
  <c r="E28" i="8"/>
  <c r="B28" i="8"/>
  <c r="AS36" i="8" s="1"/>
  <c r="AT27" i="8"/>
  <c r="AS27" i="8"/>
  <c r="AP27" i="8"/>
  <c r="AA27" i="8"/>
  <c r="T27" i="8"/>
  <c r="I27" i="8"/>
  <c r="J27" i="8" s="1"/>
  <c r="H27" i="8"/>
  <c r="E27" i="8"/>
  <c r="B27" i="8"/>
  <c r="T34" i="8" s="1"/>
  <c r="AT26" i="8"/>
  <c r="AS26" i="8"/>
  <c r="AR26" i="8"/>
  <c r="AP26" i="8"/>
  <c r="AA26" i="8"/>
  <c r="T26" i="8"/>
  <c r="H26" i="8"/>
  <c r="I26" i="8" s="1"/>
  <c r="J26" i="8" s="1"/>
  <c r="B26" i="8"/>
  <c r="AR33" i="8" s="1"/>
  <c r="E148" i="7"/>
  <c r="AW147" i="7"/>
  <c r="AS147" i="7"/>
  <c r="AG147" i="7"/>
  <c r="K147" i="7"/>
  <c r="L147" i="7" s="1"/>
  <c r="R147" i="7" s="1"/>
  <c r="H147" i="7"/>
  <c r="I147" i="7" s="1"/>
  <c r="J147" i="7" s="1"/>
  <c r="E147" i="7"/>
  <c r="AW146" i="7"/>
  <c r="AS146" i="7"/>
  <c r="AG146" i="7"/>
  <c r="T146" i="7"/>
  <c r="K146" i="7"/>
  <c r="J146" i="7"/>
  <c r="I146" i="7"/>
  <c r="H146" i="7"/>
  <c r="E146" i="7"/>
  <c r="AW145" i="7"/>
  <c r="AV145" i="7"/>
  <c r="AU145" i="7"/>
  <c r="AS145" i="7"/>
  <c r="AG145" i="7"/>
  <c r="I145" i="7"/>
  <c r="J145" i="7" s="1"/>
  <c r="H145" i="7"/>
  <c r="E145" i="7"/>
  <c r="AW144" i="7"/>
  <c r="AV144" i="7"/>
  <c r="AU144" i="7"/>
  <c r="AS144" i="7"/>
  <c r="AG144" i="7"/>
  <c r="L144" i="7"/>
  <c r="R144" i="7" s="1"/>
  <c r="K144" i="7"/>
  <c r="H144" i="7"/>
  <c r="I144" i="7" s="1"/>
  <c r="J144" i="7" s="1"/>
  <c r="E144" i="7"/>
  <c r="H143" i="7" s="1"/>
  <c r="I143" i="7" s="1"/>
  <c r="J143" i="7" s="1"/>
  <c r="AW143" i="7"/>
  <c r="AU143" i="7"/>
  <c r="AS143" i="7"/>
  <c r="AG143" i="7"/>
  <c r="T143" i="7"/>
  <c r="K143" i="7"/>
  <c r="L143" i="7" s="1"/>
  <c r="E143" i="7"/>
  <c r="H142" i="7" s="1"/>
  <c r="I142" i="7" s="1"/>
  <c r="J142" i="7" s="1"/>
  <c r="AW142" i="7"/>
  <c r="AS142" i="7"/>
  <c r="AG142" i="7"/>
  <c r="K142" i="7"/>
  <c r="L142" i="7" s="1"/>
  <c r="E142" i="7"/>
  <c r="AW141" i="7"/>
  <c r="AU141" i="7"/>
  <c r="AS141" i="7"/>
  <c r="AG141" i="7"/>
  <c r="J141" i="7"/>
  <c r="H141" i="7"/>
  <c r="I141" i="7" s="1"/>
  <c r="E141" i="7"/>
  <c r="AW140" i="7"/>
  <c r="AV140" i="7"/>
  <c r="AU140" i="7"/>
  <c r="AS140" i="7"/>
  <c r="AG140" i="7"/>
  <c r="L140" i="7"/>
  <c r="H140" i="7"/>
  <c r="I140" i="7" s="1"/>
  <c r="J140" i="7" s="1"/>
  <c r="E140" i="7"/>
  <c r="AW139" i="7"/>
  <c r="AU139" i="7"/>
  <c r="AS139" i="7"/>
  <c r="AG139" i="7"/>
  <c r="T139" i="7"/>
  <c r="H139" i="7"/>
  <c r="I139" i="7" s="1"/>
  <c r="J139" i="7" s="1"/>
  <c r="E139" i="7"/>
  <c r="H138" i="7" s="1"/>
  <c r="I138" i="7" s="1"/>
  <c r="J138" i="7" s="1"/>
  <c r="AW138" i="7"/>
  <c r="AU138" i="7"/>
  <c r="AS138" i="7"/>
  <c r="AG138" i="7"/>
  <c r="K138" i="7"/>
  <c r="L138" i="7" s="1"/>
  <c r="E138" i="7"/>
  <c r="H137" i="7" s="1"/>
  <c r="B138" i="7"/>
  <c r="AW137" i="7"/>
  <c r="AS137" i="7"/>
  <c r="AG137" i="7"/>
  <c r="K137" i="7"/>
  <c r="L137" i="7" s="1"/>
  <c r="I137" i="7"/>
  <c r="J137" i="7" s="1"/>
  <c r="E137" i="7"/>
  <c r="B137" i="7"/>
  <c r="T144" i="7" s="1"/>
  <c r="AW136" i="7"/>
  <c r="AS136" i="7"/>
  <c r="AG136" i="7"/>
  <c r="K136" i="7"/>
  <c r="L136" i="7" s="1"/>
  <c r="H136" i="7"/>
  <c r="I136" i="7" s="1"/>
  <c r="J136" i="7" s="1"/>
  <c r="B136" i="7"/>
  <c r="K140" i="7" s="1"/>
  <c r="E133" i="7"/>
  <c r="H132" i="7" s="1"/>
  <c r="I132" i="7" s="1"/>
  <c r="AZ132" i="7"/>
  <c r="AW132" i="7"/>
  <c r="AS132" i="7"/>
  <c r="AG132" i="7"/>
  <c r="J132" i="7"/>
  <c r="E132" i="7"/>
  <c r="H131" i="7" s="1"/>
  <c r="I131" i="7" s="1"/>
  <c r="AZ131" i="7"/>
  <c r="AW131" i="7"/>
  <c r="AS131" i="7"/>
  <c r="AG131" i="7"/>
  <c r="J131" i="7"/>
  <c r="E131" i="7"/>
  <c r="AZ130" i="7"/>
  <c r="AW130" i="7"/>
  <c r="AS130" i="7"/>
  <c r="AG130" i="7"/>
  <c r="H130" i="7"/>
  <c r="I130" i="7" s="1"/>
  <c r="J130" i="7" s="1"/>
  <c r="E130" i="7"/>
  <c r="H129" i="7" s="1"/>
  <c r="I129" i="7" s="1"/>
  <c r="J129" i="7" s="1"/>
  <c r="AZ129" i="7"/>
  <c r="AW129" i="7"/>
  <c r="AS129" i="7"/>
  <c r="AG129" i="7"/>
  <c r="T129" i="7"/>
  <c r="E129" i="7"/>
  <c r="H128" i="7" s="1"/>
  <c r="I128" i="7" s="1"/>
  <c r="J128" i="7" s="1"/>
  <c r="AZ128" i="7"/>
  <c r="AW128" i="7"/>
  <c r="AS128" i="7"/>
  <c r="AG128" i="7"/>
  <c r="T128" i="7"/>
  <c r="E128" i="7"/>
  <c r="AZ127" i="7"/>
  <c r="AW127" i="7"/>
  <c r="AU127" i="7"/>
  <c r="AS127" i="7"/>
  <c r="AG127" i="7"/>
  <c r="H127" i="7"/>
  <c r="I127" i="7" s="1"/>
  <c r="J127" i="7" s="1"/>
  <c r="E127" i="7"/>
  <c r="AZ126" i="7"/>
  <c r="AW126" i="7"/>
  <c r="AS126" i="7"/>
  <c r="AG126" i="7"/>
  <c r="I126" i="7"/>
  <c r="J126" i="7" s="1"/>
  <c r="H126" i="7"/>
  <c r="E126" i="7"/>
  <c r="AZ125" i="7"/>
  <c r="AW125" i="7"/>
  <c r="AS125" i="7"/>
  <c r="AG125" i="7"/>
  <c r="H125" i="7"/>
  <c r="I125" i="7" s="1"/>
  <c r="J125" i="7" s="1"/>
  <c r="E125" i="7"/>
  <c r="AZ124" i="7"/>
  <c r="AW124" i="7"/>
  <c r="AS124" i="7"/>
  <c r="AG124" i="7"/>
  <c r="K124" i="7"/>
  <c r="L124" i="7" s="1"/>
  <c r="I124" i="7"/>
  <c r="J124" i="7" s="1"/>
  <c r="H124" i="7"/>
  <c r="E124" i="7"/>
  <c r="AZ123" i="7"/>
  <c r="AW123" i="7"/>
  <c r="AS123" i="7"/>
  <c r="AG123" i="7"/>
  <c r="T123" i="7"/>
  <c r="H123" i="7"/>
  <c r="I123" i="7" s="1"/>
  <c r="J123" i="7" s="1"/>
  <c r="E123" i="7"/>
  <c r="B123" i="7"/>
  <c r="AZ122" i="7"/>
  <c r="AW122" i="7"/>
  <c r="AS122" i="7"/>
  <c r="AG122" i="7"/>
  <c r="T122" i="7"/>
  <c r="H122" i="7"/>
  <c r="I122" i="7" s="1"/>
  <c r="J122" i="7" s="1"/>
  <c r="E122" i="7"/>
  <c r="B122" i="7"/>
  <c r="T125" i="7" s="1"/>
  <c r="AZ121" i="7"/>
  <c r="AW121" i="7"/>
  <c r="AU121" i="7"/>
  <c r="AS121" i="7"/>
  <c r="AG121" i="7"/>
  <c r="T121" i="7"/>
  <c r="I121" i="7"/>
  <c r="J121" i="7" s="1"/>
  <c r="H121" i="7"/>
  <c r="B121" i="7"/>
  <c r="E117" i="7"/>
  <c r="AW116" i="7"/>
  <c r="AV116" i="7"/>
  <c r="AS116" i="7"/>
  <c r="AG116" i="7"/>
  <c r="T116" i="7"/>
  <c r="K116" i="7"/>
  <c r="L116" i="7" s="1"/>
  <c r="R116" i="7" s="1"/>
  <c r="I116" i="7"/>
  <c r="J116" i="7" s="1"/>
  <c r="H116" i="7"/>
  <c r="E116" i="7"/>
  <c r="H115" i="7" s="1"/>
  <c r="I115" i="7" s="1"/>
  <c r="J115" i="7" s="1"/>
  <c r="AW115" i="7"/>
  <c r="AS115" i="7"/>
  <c r="AG115" i="7"/>
  <c r="K115" i="7"/>
  <c r="L115" i="7" s="1"/>
  <c r="R115" i="7" s="1"/>
  <c r="E115" i="7"/>
  <c r="AW114" i="7"/>
  <c r="AV114" i="7"/>
  <c r="AU114" i="7"/>
  <c r="AS114" i="7"/>
  <c r="AG114" i="7"/>
  <c r="T114" i="7"/>
  <c r="K114" i="7"/>
  <c r="L114" i="7" s="1"/>
  <c r="H114" i="7"/>
  <c r="I114" i="7" s="1"/>
  <c r="J114" i="7" s="1"/>
  <c r="E114" i="7"/>
  <c r="AW113" i="7"/>
  <c r="AV113" i="7"/>
  <c r="AS113" i="7"/>
  <c r="AG113" i="7"/>
  <c r="L113" i="7"/>
  <c r="K113" i="7"/>
  <c r="J113" i="7"/>
  <c r="H113" i="7"/>
  <c r="I113" i="7" s="1"/>
  <c r="E113" i="7"/>
  <c r="AW112" i="7"/>
  <c r="AU112" i="7"/>
  <c r="AS112" i="7"/>
  <c r="AG112" i="7"/>
  <c r="J112" i="7"/>
  <c r="I112" i="7"/>
  <c r="H112" i="7"/>
  <c r="E112" i="7"/>
  <c r="H111" i="7" s="1"/>
  <c r="I111" i="7" s="1"/>
  <c r="J111" i="7" s="1"/>
  <c r="AW111" i="7"/>
  <c r="AU111" i="7"/>
  <c r="AS111" i="7"/>
  <c r="AG111" i="7"/>
  <c r="T111" i="7"/>
  <c r="K111" i="7"/>
  <c r="L111" i="7" s="1"/>
  <c r="E111" i="7"/>
  <c r="AW110" i="7"/>
  <c r="AV110" i="7"/>
  <c r="AU110" i="7"/>
  <c r="AS110" i="7"/>
  <c r="AG110" i="7"/>
  <c r="T110" i="7"/>
  <c r="K110" i="7"/>
  <c r="L110" i="7" s="1"/>
  <c r="H110" i="7"/>
  <c r="I110" i="7" s="1"/>
  <c r="J110" i="7" s="1"/>
  <c r="E110" i="7"/>
  <c r="H109" i="7" s="1"/>
  <c r="I109" i="7" s="1"/>
  <c r="J109" i="7" s="1"/>
  <c r="AW109" i="7"/>
  <c r="AV109" i="7"/>
  <c r="AS109" i="7"/>
  <c r="AG109" i="7"/>
  <c r="K109" i="7"/>
  <c r="L109" i="7" s="1"/>
  <c r="E109" i="7"/>
  <c r="H108" i="7" s="1"/>
  <c r="I108" i="7" s="1"/>
  <c r="J108" i="7" s="1"/>
  <c r="AW108" i="7"/>
  <c r="AV108" i="7"/>
  <c r="AU108" i="7"/>
  <c r="AS108" i="7"/>
  <c r="AG108" i="7"/>
  <c r="K108" i="7"/>
  <c r="L108" i="7" s="1"/>
  <c r="E108" i="7"/>
  <c r="AW107" i="7"/>
  <c r="AV107" i="7"/>
  <c r="AU107" i="7"/>
  <c r="AS107" i="7"/>
  <c r="AG107" i="7"/>
  <c r="K107" i="7"/>
  <c r="L107" i="7" s="1"/>
  <c r="H107" i="7"/>
  <c r="I107" i="7" s="1"/>
  <c r="J107" i="7" s="1"/>
  <c r="E107" i="7"/>
  <c r="B107" i="7"/>
  <c r="AV112" i="7" s="1"/>
  <c r="AW106" i="7"/>
  <c r="AV106" i="7"/>
  <c r="AS106" i="7"/>
  <c r="AG106" i="7"/>
  <c r="J106" i="7"/>
  <c r="H106" i="7"/>
  <c r="I106" i="7" s="1"/>
  <c r="E106" i="7"/>
  <c r="B106" i="7"/>
  <c r="T106" i="7" s="1"/>
  <c r="AW105" i="7"/>
  <c r="AV105" i="7"/>
  <c r="AS105" i="7"/>
  <c r="AG105" i="7"/>
  <c r="T105" i="7"/>
  <c r="K105" i="7"/>
  <c r="L105" i="7" s="1"/>
  <c r="I105" i="7"/>
  <c r="J105" i="7" s="1"/>
  <c r="H105" i="7"/>
  <c r="B105" i="7"/>
  <c r="AU113" i="7" s="1"/>
  <c r="E101" i="7"/>
  <c r="H100" i="7" s="1"/>
  <c r="I100" i="7" s="1"/>
  <c r="J100" i="7" s="1"/>
  <c r="AM100" i="7"/>
  <c r="AL100" i="7"/>
  <c r="E100" i="7"/>
  <c r="AM99" i="7"/>
  <c r="I99" i="7"/>
  <c r="J99" i="7" s="1"/>
  <c r="H99" i="7"/>
  <c r="E99" i="7"/>
  <c r="AM98" i="7"/>
  <c r="AL98" i="7"/>
  <c r="T98" i="7"/>
  <c r="H98" i="7"/>
  <c r="I98" i="7" s="1"/>
  <c r="J98" i="7" s="1"/>
  <c r="E98" i="7"/>
  <c r="AM97" i="7"/>
  <c r="AL97" i="7"/>
  <c r="H97" i="7"/>
  <c r="I97" i="7" s="1"/>
  <c r="J97" i="7" s="1"/>
  <c r="E97" i="7"/>
  <c r="AM96" i="7"/>
  <c r="AL96" i="7"/>
  <c r="J96" i="7"/>
  <c r="H96" i="7"/>
  <c r="I96" i="7" s="1"/>
  <c r="E96" i="7"/>
  <c r="AM95" i="7"/>
  <c r="H95" i="7"/>
  <c r="I95" i="7" s="1"/>
  <c r="J95" i="7" s="1"/>
  <c r="E95" i="7"/>
  <c r="H94" i="7" s="1"/>
  <c r="I94" i="7" s="1"/>
  <c r="J94" i="7" s="1"/>
  <c r="AM94" i="7"/>
  <c r="AL94" i="7"/>
  <c r="E94" i="7"/>
  <c r="H93" i="7" s="1"/>
  <c r="I93" i="7" s="1"/>
  <c r="J93" i="7" s="1"/>
  <c r="AM93" i="7"/>
  <c r="T93" i="7"/>
  <c r="E93" i="7"/>
  <c r="AM92" i="7"/>
  <c r="H92" i="7"/>
  <c r="I92" i="7" s="1"/>
  <c r="J92" i="7" s="1"/>
  <c r="E92" i="7"/>
  <c r="H91" i="7" s="1"/>
  <c r="I91" i="7" s="1"/>
  <c r="J91" i="7" s="1"/>
  <c r="AM91" i="7"/>
  <c r="E91" i="7"/>
  <c r="B91" i="7"/>
  <c r="AL95" i="7" s="1"/>
  <c r="AM90" i="7"/>
  <c r="AL90" i="7"/>
  <c r="J90" i="7"/>
  <c r="H90" i="7"/>
  <c r="I90" i="7" s="1"/>
  <c r="E90" i="7"/>
  <c r="H89" i="7" s="1"/>
  <c r="I89" i="7" s="1"/>
  <c r="J89" i="7" s="1"/>
  <c r="B90" i="7"/>
  <c r="T91" i="7" s="1"/>
  <c r="AM89" i="7"/>
  <c r="AL89" i="7"/>
  <c r="B89" i="7"/>
  <c r="E85" i="7"/>
  <c r="H84" i="7" s="1"/>
  <c r="I84" i="7" s="1"/>
  <c r="J84" i="7" s="1"/>
  <c r="AT84" i="7"/>
  <c r="AP84" i="7"/>
  <c r="AA84" i="7"/>
  <c r="T84" i="7"/>
  <c r="E84" i="7"/>
  <c r="AT83" i="7"/>
  <c r="AR83" i="7"/>
  <c r="AP83" i="7"/>
  <c r="AA83" i="7"/>
  <c r="R83" i="7"/>
  <c r="K83" i="7"/>
  <c r="L83" i="7" s="1"/>
  <c r="H83" i="7"/>
  <c r="I83" i="7" s="1"/>
  <c r="J83" i="7" s="1"/>
  <c r="E83" i="7"/>
  <c r="AT82" i="7"/>
  <c r="AS82" i="7"/>
  <c r="AP82" i="7"/>
  <c r="AA82" i="7"/>
  <c r="T82" i="7"/>
  <c r="L82" i="7"/>
  <c r="K82" i="7"/>
  <c r="H82" i="7"/>
  <c r="I82" i="7" s="1"/>
  <c r="J82" i="7" s="1"/>
  <c r="E82" i="7"/>
  <c r="AT81" i="7"/>
  <c r="AR81" i="7"/>
  <c r="AP81" i="7"/>
  <c r="AA81" i="7"/>
  <c r="I81" i="7"/>
  <c r="J81" i="7" s="1"/>
  <c r="H81" i="7"/>
  <c r="E81" i="7"/>
  <c r="H80" i="7" s="1"/>
  <c r="I80" i="7" s="1"/>
  <c r="J80" i="7" s="1"/>
  <c r="AT80" i="7"/>
  <c r="AR80" i="7"/>
  <c r="AP80" i="7"/>
  <c r="AA80" i="7"/>
  <c r="T80" i="7"/>
  <c r="K80" i="7"/>
  <c r="L80" i="7" s="1"/>
  <c r="R80" i="7" s="1"/>
  <c r="E80" i="7"/>
  <c r="AT79" i="7"/>
  <c r="AS79" i="7"/>
  <c r="AR79" i="7"/>
  <c r="AP79" i="7"/>
  <c r="AA79" i="7"/>
  <c r="T79" i="7"/>
  <c r="K79" i="7"/>
  <c r="L79" i="7" s="1"/>
  <c r="H79" i="7"/>
  <c r="I79" i="7" s="1"/>
  <c r="J79" i="7" s="1"/>
  <c r="E79" i="7"/>
  <c r="AT78" i="7"/>
  <c r="AS78" i="7"/>
  <c r="AP78" i="7"/>
  <c r="AA78" i="7"/>
  <c r="T78" i="7"/>
  <c r="L78" i="7"/>
  <c r="K78" i="7"/>
  <c r="H78" i="7"/>
  <c r="I78" i="7" s="1"/>
  <c r="J78" i="7" s="1"/>
  <c r="E78" i="7"/>
  <c r="AT77" i="7"/>
  <c r="AR77" i="7"/>
  <c r="AP77" i="7"/>
  <c r="AA77" i="7"/>
  <c r="T77" i="7"/>
  <c r="K77" i="7"/>
  <c r="L77" i="7" s="1"/>
  <c r="J77" i="7"/>
  <c r="H77" i="7"/>
  <c r="I77" i="7" s="1"/>
  <c r="E77" i="7"/>
  <c r="AT76" i="7"/>
  <c r="AS76" i="7"/>
  <c r="AR76" i="7"/>
  <c r="AP76" i="7"/>
  <c r="AA76" i="7"/>
  <c r="K76" i="7"/>
  <c r="L76" i="7" s="1"/>
  <c r="H76" i="7"/>
  <c r="I76" i="7" s="1"/>
  <c r="J76" i="7" s="1"/>
  <c r="E76" i="7"/>
  <c r="AT75" i="7"/>
  <c r="AS75" i="7"/>
  <c r="AR75" i="7"/>
  <c r="AP75" i="7"/>
  <c r="AA75" i="7"/>
  <c r="T75" i="7"/>
  <c r="L75" i="7"/>
  <c r="K75" i="7"/>
  <c r="I75" i="7"/>
  <c r="J75" i="7" s="1"/>
  <c r="H75" i="7"/>
  <c r="E75" i="7"/>
  <c r="H74" i="7" s="1"/>
  <c r="I74" i="7" s="1"/>
  <c r="J74" i="7" s="1"/>
  <c r="B75" i="7"/>
  <c r="AS81" i="7" s="1"/>
  <c r="AT74" i="7"/>
  <c r="AS74" i="7"/>
  <c r="AR74" i="7"/>
  <c r="AP74" i="7"/>
  <c r="AA74" i="7"/>
  <c r="E74" i="7"/>
  <c r="H73" i="7" s="1"/>
  <c r="I73" i="7" s="1"/>
  <c r="J73" i="7" s="1"/>
  <c r="B74" i="7"/>
  <c r="T83" i="7" s="1"/>
  <c r="AT73" i="7"/>
  <c r="AP73" i="7"/>
  <c r="AA73" i="7"/>
  <c r="T73" i="7"/>
  <c r="O73" i="7"/>
  <c r="L73" i="7"/>
  <c r="R73" i="7" s="1"/>
  <c r="K73" i="7"/>
  <c r="B73" i="7"/>
  <c r="AR82" i="7" s="1"/>
  <c r="E70" i="7"/>
  <c r="H69" i="7" s="1"/>
  <c r="AT69" i="7"/>
  <c r="AS69" i="7"/>
  <c r="AP69" i="7"/>
  <c r="AA69" i="7"/>
  <c r="T69" i="7"/>
  <c r="I69" i="7"/>
  <c r="J69" i="7" s="1"/>
  <c r="E69" i="7"/>
  <c r="H68" i="7" s="1"/>
  <c r="I68" i="7" s="1"/>
  <c r="J68" i="7" s="1"/>
  <c r="AT68" i="7"/>
  <c r="AP68" i="7"/>
  <c r="AA68" i="7"/>
  <c r="E68" i="7"/>
  <c r="H67" i="7" s="1"/>
  <c r="I67" i="7" s="1"/>
  <c r="J67" i="7" s="1"/>
  <c r="AT67" i="7"/>
  <c r="AS67" i="7"/>
  <c r="AP67" i="7"/>
  <c r="AA67" i="7"/>
  <c r="T67" i="7"/>
  <c r="E67" i="7"/>
  <c r="AT66" i="7"/>
  <c r="AP66" i="7"/>
  <c r="AA66" i="7"/>
  <c r="T66" i="7"/>
  <c r="I66" i="7"/>
  <c r="J66" i="7" s="1"/>
  <c r="H66" i="7"/>
  <c r="E66" i="7"/>
  <c r="AT65" i="7"/>
  <c r="AS65" i="7"/>
  <c r="AP65" i="7"/>
  <c r="AA65" i="7"/>
  <c r="J65" i="7"/>
  <c r="H65" i="7"/>
  <c r="I65" i="7" s="1"/>
  <c r="E65" i="7"/>
  <c r="AT64" i="7"/>
  <c r="AS64" i="7"/>
  <c r="AR64" i="7"/>
  <c r="AP64" i="7"/>
  <c r="AA64" i="7"/>
  <c r="H64" i="7"/>
  <c r="I64" i="7" s="1"/>
  <c r="J64" i="7" s="1"/>
  <c r="E64" i="7"/>
  <c r="H63" i="7" s="1"/>
  <c r="I63" i="7" s="1"/>
  <c r="J63" i="7" s="1"/>
  <c r="AT63" i="7"/>
  <c r="AS63" i="7"/>
  <c r="AP63" i="7"/>
  <c r="AA63" i="7"/>
  <c r="T63" i="7"/>
  <c r="E63" i="7"/>
  <c r="AT62" i="7"/>
  <c r="AP62" i="7"/>
  <c r="AA62" i="7"/>
  <c r="T62" i="7"/>
  <c r="J62" i="7"/>
  <c r="I62" i="7"/>
  <c r="H62" i="7"/>
  <c r="E62" i="7"/>
  <c r="H61" i="7" s="1"/>
  <c r="AT61" i="7"/>
  <c r="AP61" i="7"/>
  <c r="AA61" i="7"/>
  <c r="T61" i="7"/>
  <c r="I61" i="7"/>
  <c r="J61" i="7" s="1"/>
  <c r="E61" i="7"/>
  <c r="AT60" i="7"/>
  <c r="AS60" i="7"/>
  <c r="AP60" i="7"/>
  <c r="AA60" i="7"/>
  <c r="T60" i="7"/>
  <c r="I60" i="7"/>
  <c r="J60" i="7" s="1"/>
  <c r="H60" i="7"/>
  <c r="E60" i="7"/>
  <c r="B60" i="7"/>
  <c r="AS68" i="7" s="1"/>
  <c r="AT59" i="7"/>
  <c r="AR59" i="7"/>
  <c r="AP59" i="7"/>
  <c r="AA59" i="7"/>
  <c r="T59" i="7"/>
  <c r="H59" i="7"/>
  <c r="I59" i="7" s="1"/>
  <c r="J59" i="7" s="1"/>
  <c r="E59" i="7"/>
  <c r="H58" i="7" s="1"/>
  <c r="I58" i="7" s="1"/>
  <c r="J58" i="7" s="1"/>
  <c r="B59" i="7"/>
  <c r="T65" i="7" s="1"/>
  <c r="AT58" i="7"/>
  <c r="AS58" i="7"/>
  <c r="AP58" i="7"/>
  <c r="AA58" i="7"/>
  <c r="T58" i="7"/>
  <c r="B58" i="7"/>
  <c r="E54" i="7"/>
  <c r="AT53" i="7"/>
  <c r="AS53" i="7"/>
  <c r="AP53" i="7"/>
  <c r="AG53" i="7"/>
  <c r="AA53" i="7"/>
  <c r="I53" i="7"/>
  <c r="J53" i="7" s="1"/>
  <c r="H53" i="7"/>
  <c r="E53" i="7"/>
  <c r="H52" i="7" s="1"/>
  <c r="I52" i="7" s="1"/>
  <c r="J52" i="7" s="1"/>
  <c r="AT52" i="7"/>
  <c r="AR52" i="7"/>
  <c r="AP52" i="7"/>
  <c r="AG52" i="7"/>
  <c r="AA52" i="7"/>
  <c r="E52" i="7"/>
  <c r="AT51" i="7"/>
  <c r="AS51" i="7"/>
  <c r="AP51" i="7"/>
  <c r="AG51" i="7"/>
  <c r="AA51" i="7"/>
  <c r="T51" i="7"/>
  <c r="K51" i="7"/>
  <c r="L51" i="7" s="1"/>
  <c r="I51" i="7"/>
  <c r="J51" i="7" s="1"/>
  <c r="H51" i="7"/>
  <c r="E51" i="7"/>
  <c r="H50" i="7" s="1"/>
  <c r="I50" i="7" s="1"/>
  <c r="J50" i="7" s="1"/>
  <c r="AT50" i="7"/>
  <c r="AS50" i="7"/>
  <c r="AP50" i="7"/>
  <c r="AG50" i="7"/>
  <c r="AA50" i="7"/>
  <c r="E50" i="7"/>
  <c r="AT49" i="7"/>
  <c r="AR49" i="7"/>
  <c r="AP49" i="7"/>
  <c r="AG49" i="7"/>
  <c r="AA49" i="7"/>
  <c r="K49" i="7"/>
  <c r="L49" i="7" s="1"/>
  <c r="H49" i="7"/>
  <c r="I49" i="7" s="1"/>
  <c r="J49" i="7" s="1"/>
  <c r="E49" i="7"/>
  <c r="AT48" i="7"/>
  <c r="AS48" i="7"/>
  <c r="AR48" i="7"/>
  <c r="AP48" i="7"/>
  <c r="AG48" i="7"/>
  <c r="AA48" i="7"/>
  <c r="H48" i="7"/>
  <c r="I48" i="7" s="1"/>
  <c r="J48" i="7" s="1"/>
  <c r="E48" i="7"/>
  <c r="AT47" i="7"/>
  <c r="AS47" i="7"/>
  <c r="AR47" i="7"/>
  <c r="AP47" i="7"/>
  <c r="AG47" i="7"/>
  <c r="AA47" i="7"/>
  <c r="T47" i="7"/>
  <c r="K47" i="7"/>
  <c r="L47" i="7" s="1"/>
  <c r="R47" i="7" s="1"/>
  <c r="I47" i="7"/>
  <c r="J47" i="7" s="1"/>
  <c r="H47" i="7"/>
  <c r="E47" i="7"/>
  <c r="AT46" i="7"/>
  <c r="AP46" i="7"/>
  <c r="AG46" i="7"/>
  <c r="AA46" i="7"/>
  <c r="T46" i="7"/>
  <c r="R46" i="7"/>
  <c r="K46" i="7"/>
  <c r="L46" i="7" s="1"/>
  <c r="H46" i="7"/>
  <c r="I46" i="7" s="1"/>
  <c r="J46" i="7" s="1"/>
  <c r="E46" i="7"/>
  <c r="AT45" i="7"/>
  <c r="AS45" i="7"/>
  <c r="AR45" i="7"/>
  <c r="AP45" i="7"/>
  <c r="AG45" i="7"/>
  <c r="AA45" i="7"/>
  <c r="H45" i="7"/>
  <c r="I45" i="7" s="1"/>
  <c r="J45" i="7" s="1"/>
  <c r="E45" i="7"/>
  <c r="AT44" i="7"/>
  <c r="AS44" i="7"/>
  <c r="AR44" i="7"/>
  <c r="AP44" i="7"/>
  <c r="AG44" i="7"/>
  <c r="AA44" i="7"/>
  <c r="T44" i="7"/>
  <c r="I44" i="7"/>
  <c r="J44" i="7" s="1"/>
  <c r="H44" i="7"/>
  <c r="E44" i="7"/>
  <c r="B44" i="7"/>
  <c r="AS46" i="7" s="1"/>
  <c r="AT43" i="7"/>
  <c r="AR43" i="7"/>
  <c r="AP43" i="7"/>
  <c r="AG43" i="7"/>
  <c r="AA43" i="7"/>
  <c r="T43" i="7"/>
  <c r="H43" i="7"/>
  <c r="I43" i="7" s="1"/>
  <c r="J43" i="7" s="1"/>
  <c r="E43" i="7"/>
  <c r="H42" i="7" s="1"/>
  <c r="B43" i="7"/>
  <c r="T48" i="7" s="1"/>
  <c r="AT42" i="7"/>
  <c r="AS42" i="7"/>
  <c r="AP42" i="7"/>
  <c r="AG42" i="7"/>
  <c r="AA42" i="7"/>
  <c r="T42" i="7"/>
  <c r="K42" i="7"/>
  <c r="L42" i="7" s="1"/>
  <c r="I42" i="7"/>
  <c r="J42" i="7" s="1"/>
  <c r="B42" i="7"/>
  <c r="E38" i="7"/>
  <c r="AT37" i="7"/>
  <c r="AP37" i="7"/>
  <c r="AA37" i="7"/>
  <c r="K37" i="7"/>
  <c r="L37" i="7" s="1"/>
  <c r="J37" i="7"/>
  <c r="H37" i="7"/>
  <c r="I37" i="7" s="1"/>
  <c r="E37" i="7"/>
  <c r="H36" i="7" s="1"/>
  <c r="I36" i="7" s="1"/>
  <c r="J36" i="7" s="1"/>
  <c r="AT36" i="7"/>
  <c r="AS36" i="7"/>
  <c r="AP36" i="7"/>
  <c r="AA36" i="7"/>
  <c r="E36" i="7"/>
  <c r="AT35" i="7"/>
  <c r="AS35" i="7"/>
  <c r="AP35" i="7"/>
  <c r="AA35" i="7"/>
  <c r="H35" i="7"/>
  <c r="I35" i="7" s="1"/>
  <c r="J35" i="7" s="1"/>
  <c r="E35" i="7"/>
  <c r="AT34" i="7"/>
  <c r="AS34" i="7"/>
  <c r="AR34" i="7"/>
  <c r="AP34" i="7"/>
  <c r="AA34" i="7"/>
  <c r="J34" i="7"/>
  <c r="H34" i="7"/>
  <c r="I34" i="7" s="1"/>
  <c r="E34" i="7"/>
  <c r="AT33" i="7"/>
  <c r="AS33" i="7"/>
  <c r="AP33" i="7"/>
  <c r="AA33" i="7"/>
  <c r="L33" i="7"/>
  <c r="K33" i="7"/>
  <c r="H33" i="7"/>
  <c r="I33" i="7" s="1"/>
  <c r="J33" i="7" s="1"/>
  <c r="E33" i="7"/>
  <c r="AT32" i="7"/>
  <c r="AP32" i="7"/>
  <c r="AA32" i="7"/>
  <c r="I32" i="7"/>
  <c r="J32" i="7" s="1"/>
  <c r="H32" i="7"/>
  <c r="E32" i="7"/>
  <c r="AT31" i="7"/>
  <c r="AS31" i="7"/>
  <c r="AP31" i="7"/>
  <c r="AA31" i="7"/>
  <c r="J31" i="7"/>
  <c r="H31" i="7"/>
  <c r="I31" i="7" s="1"/>
  <c r="E31" i="7"/>
  <c r="AT30" i="7"/>
  <c r="AS30" i="7"/>
  <c r="AP30" i="7"/>
  <c r="AA30" i="7"/>
  <c r="I30" i="7"/>
  <c r="J30" i="7" s="1"/>
  <c r="H30" i="7"/>
  <c r="E30" i="7"/>
  <c r="H29" i="7" s="1"/>
  <c r="AT29" i="7"/>
  <c r="AP29" i="7"/>
  <c r="AA29" i="7"/>
  <c r="I29" i="7"/>
  <c r="J29" i="7" s="1"/>
  <c r="E29" i="7"/>
  <c r="AT28" i="7"/>
  <c r="AR28" i="7"/>
  <c r="AP28" i="7"/>
  <c r="AA28" i="7"/>
  <c r="J28" i="7"/>
  <c r="I28" i="7"/>
  <c r="H28" i="7"/>
  <c r="E28" i="7"/>
  <c r="B28" i="7"/>
  <c r="AS37" i="7" s="1"/>
  <c r="AT27" i="7"/>
  <c r="AS27" i="7"/>
  <c r="AP27" i="7"/>
  <c r="AA27" i="7"/>
  <c r="H27" i="7"/>
  <c r="I27" i="7" s="1"/>
  <c r="J27" i="7" s="1"/>
  <c r="E27" i="7"/>
  <c r="B27" i="7"/>
  <c r="AT26" i="7"/>
  <c r="AR26" i="7"/>
  <c r="AP26" i="7"/>
  <c r="AA26" i="7"/>
  <c r="K26" i="7"/>
  <c r="H26" i="7"/>
  <c r="I26" i="7" s="1"/>
  <c r="J26" i="7" s="1"/>
  <c r="B26" i="7"/>
  <c r="AR37" i="7" s="1"/>
  <c r="E148" i="6"/>
  <c r="H147" i="6" s="1"/>
  <c r="I147" i="6" s="1"/>
  <c r="J147" i="6" s="1"/>
  <c r="AW147" i="6"/>
  <c r="AV147" i="6"/>
  <c r="AS147" i="6"/>
  <c r="AG147" i="6"/>
  <c r="T147" i="6"/>
  <c r="E147" i="6"/>
  <c r="AW146" i="6"/>
  <c r="AS146" i="6"/>
  <c r="AG146" i="6"/>
  <c r="H146" i="6"/>
  <c r="I146" i="6" s="1"/>
  <c r="J146" i="6" s="1"/>
  <c r="E146" i="6"/>
  <c r="H145" i="6" s="1"/>
  <c r="I145" i="6" s="1"/>
  <c r="J145" i="6" s="1"/>
  <c r="AW145" i="6"/>
  <c r="AV145" i="6"/>
  <c r="AS145" i="6"/>
  <c r="AG145" i="6"/>
  <c r="T145" i="6"/>
  <c r="K145" i="6"/>
  <c r="L145" i="6" s="1"/>
  <c r="E145" i="6"/>
  <c r="AW144" i="6"/>
  <c r="AS144" i="6"/>
  <c r="AG144" i="6"/>
  <c r="T144" i="6"/>
  <c r="I144" i="6"/>
  <c r="J144" i="6" s="1"/>
  <c r="H144" i="6"/>
  <c r="E144" i="6"/>
  <c r="AW143" i="6"/>
  <c r="AV143" i="6"/>
  <c r="AS143" i="6"/>
  <c r="AG143" i="6"/>
  <c r="I143" i="6"/>
  <c r="J143" i="6" s="1"/>
  <c r="H143" i="6"/>
  <c r="E143" i="6"/>
  <c r="AW142" i="6"/>
  <c r="AV142" i="6"/>
  <c r="AS142" i="6"/>
  <c r="AG142" i="6"/>
  <c r="H142" i="6"/>
  <c r="I142" i="6" s="1"/>
  <c r="J142" i="6" s="1"/>
  <c r="E142" i="6"/>
  <c r="H141" i="6" s="1"/>
  <c r="I141" i="6" s="1"/>
  <c r="J141" i="6" s="1"/>
  <c r="AW141" i="6"/>
  <c r="AV141" i="6"/>
  <c r="AS141" i="6"/>
  <c r="AG141" i="6"/>
  <c r="T141" i="6"/>
  <c r="K141" i="6"/>
  <c r="L141" i="6" s="1"/>
  <c r="E141" i="6"/>
  <c r="AW140" i="6"/>
  <c r="AS140" i="6"/>
  <c r="AG140" i="6"/>
  <c r="T140" i="6"/>
  <c r="J140" i="6"/>
  <c r="I140" i="6"/>
  <c r="H140" i="6"/>
  <c r="E140" i="6"/>
  <c r="H139" i="6" s="1"/>
  <c r="I139" i="6" s="1"/>
  <c r="J139" i="6" s="1"/>
  <c r="AW139" i="6"/>
  <c r="AS139" i="6"/>
  <c r="AG139" i="6"/>
  <c r="T139" i="6"/>
  <c r="K139" i="6"/>
  <c r="L139" i="6" s="1"/>
  <c r="E139" i="6"/>
  <c r="AW138" i="6"/>
  <c r="AV138" i="6"/>
  <c r="AS138" i="6"/>
  <c r="AG138" i="6"/>
  <c r="T138" i="6"/>
  <c r="H138" i="6"/>
  <c r="I138" i="6" s="1"/>
  <c r="J138" i="6" s="1"/>
  <c r="E138" i="6"/>
  <c r="B138" i="6"/>
  <c r="AV146" i="6" s="1"/>
  <c r="AW137" i="6"/>
  <c r="AU137" i="6"/>
  <c r="AS137" i="6"/>
  <c r="AG137" i="6"/>
  <c r="T137" i="6"/>
  <c r="J137" i="6"/>
  <c r="I137" i="6"/>
  <c r="H137" i="6"/>
  <c r="E137" i="6"/>
  <c r="H136" i="6" s="1"/>
  <c r="I136" i="6" s="1"/>
  <c r="J136" i="6" s="1"/>
  <c r="B137" i="6"/>
  <c r="T143" i="6" s="1"/>
  <c r="AW136" i="6"/>
  <c r="AV136" i="6"/>
  <c r="AS136" i="6"/>
  <c r="AG136" i="6"/>
  <c r="T136" i="6"/>
  <c r="B136" i="6"/>
  <c r="K138" i="6" s="1"/>
  <c r="L138" i="6" s="1"/>
  <c r="E133" i="6"/>
  <c r="AZ132" i="6"/>
  <c r="AW132" i="6"/>
  <c r="AS132" i="6"/>
  <c r="AG132" i="6"/>
  <c r="T132" i="6"/>
  <c r="H132" i="6"/>
  <c r="I132" i="6" s="1"/>
  <c r="J132" i="6" s="1"/>
  <c r="E132" i="6"/>
  <c r="AZ131" i="6"/>
  <c r="AW131" i="6"/>
  <c r="AV131" i="6"/>
  <c r="AU131" i="6"/>
  <c r="AS131" i="6"/>
  <c r="AG131" i="6"/>
  <c r="T131" i="6"/>
  <c r="H131" i="6"/>
  <c r="I131" i="6" s="1"/>
  <c r="J131" i="6" s="1"/>
  <c r="E131" i="6"/>
  <c r="H130" i="6" s="1"/>
  <c r="I130" i="6" s="1"/>
  <c r="J130" i="6" s="1"/>
  <c r="AZ130" i="6"/>
  <c r="AW130" i="6"/>
  <c r="AS130" i="6"/>
  <c r="AG130" i="6"/>
  <c r="T130" i="6"/>
  <c r="E130" i="6"/>
  <c r="AZ129" i="6"/>
  <c r="AW129" i="6"/>
  <c r="AV129" i="6"/>
  <c r="AS129" i="6"/>
  <c r="AG129" i="6"/>
  <c r="K129" i="6"/>
  <c r="L129" i="6" s="1"/>
  <c r="H129" i="6"/>
  <c r="I129" i="6" s="1"/>
  <c r="J129" i="6" s="1"/>
  <c r="E129" i="6"/>
  <c r="H128" i="6" s="1"/>
  <c r="AZ128" i="6"/>
  <c r="AW128" i="6"/>
  <c r="AS128" i="6"/>
  <c r="AG128" i="6"/>
  <c r="T128" i="6"/>
  <c r="I128" i="6"/>
  <c r="J128" i="6" s="1"/>
  <c r="E128" i="6"/>
  <c r="H127" i="6" s="1"/>
  <c r="I127" i="6" s="1"/>
  <c r="J127" i="6" s="1"/>
  <c r="AZ127" i="6"/>
  <c r="AW127" i="6"/>
  <c r="AS127" i="6"/>
  <c r="AG127" i="6"/>
  <c r="E127" i="6"/>
  <c r="H126" i="6" s="1"/>
  <c r="I126" i="6" s="1"/>
  <c r="AZ126" i="6"/>
  <c r="AW126" i="6"/>
  <c r="AS126" i="6"/>
  <c r="AG126" i="6"/>
  <c r="J126" i="6"/>
  <c r="E126" i="6"/>
  <c r="H125" i="6" s="1"/>
  <c r="I125" i="6" s="1"/>
  <c r="J125" i="6" s="1"/>
  <c r="AZ125" i="6"/>
  <c r="AW125" i="6"/>
  <c r="AS125" i="6"/>
  <c r="AG125" i="6"/>
  <c r="E125" i="6"/>
  <c r="H124" i="6" s="1"/>
  <c r="I124" i="6" s="1"/>
  <c r="J124" i="6" s="1"/>
  <c r="AZ124" i="6"/>
  <c r="AW124" i="6"/>
  <c r="AS124" i="6"/>
  <c r="AG124" i="6"/>
  <c r="T124" i="6"/>
  <c r="E124" i="6"/>
  <c r="AZ123" i="6"/>
  <c r="AW123" i="6"/>
  <c r="AV123" i="6"/>
  <c r="AS123" i="6"/>
  <c r="AG123" i="6"/>
  <c r="J123" i="6"/>
  <c r="I123" i="6"/>
  <c r="H123" i="6"/>
  <c r="E123" i="6"/>
  <c r="B123" i="6"/>
  <c r="AV130" i="6" s="1"/>
  <c r="AZ122" i="6"/>
  <c r="AW122" i="6"/>
  <c r="AS122" i="6"/>
  <c r="AG122" i="6"/>
  <c r="K122" i="6"/>
  <c r="L122" i="6" s="1"/>
  <c r="R122" i="6" s="1"/>
  <c r="J122" i="6"/>
  <c r="H122" i="6"/>
  <c r="I122" i="6" s="1"/>
  <c r="E122" i="6"/>
  <c r="B122" i="6"/>
  <c r="T126" i="6" s="1"/>
  <c r="AZ121" i="6"/>
  <c r="AW121" i="6"/>
  <c r="AV121" i="6"/>
  <c r="AS121" i="6"/>
  <c r="AG121" i="6"/>
  <c r="T121" i="6"/>
  <c r="K121" i="6"/>
  <c r="L121" i="6" s="1"/>
  <c r="H121" i="6"/>
  <c r="I121" i="6" s="1"/>
  <c r="J121" i="6" s="1"/>
  <c r="B121" i="6"/>
  <c r="E117" i="6"/>
  <c r="AW116" i="6"/>
  <c r="AS116" i="6"/>
  <c r="AG116" i="6"/>
  <c r="H116" i="6"/>
  <c r="I116" i="6" s="1"/>
  <c r="J116" i="6" s="1"/>
  <c r="E116" i="6"/>
  <c r="H115" i="6" s="1"/>
  <c r="I115" i="6" s="1"/>
  <c r="J115" i="6" s="1"/>
  <c r="AW115" i="6"/>
  <c r="AS115" i="6"/>
  <c r="AG115" i="6"/>
  <c r="T115" i="6"/>
  <c r="E115" i="6"/>
  <c r="H114" i="6" s="1"/>
  <c r="I114" i="6" s="1"/>
  <c r="J114" i="6" s="1"/>
  <c r="AW114" i="6"/>
  <c r="AS114" i="6"/>
  <c r="AG114" i="6"/>
  <c r="E114" i="6"/>
  <c r="H113" i="6" s="1"/>
  <c r="AW113" i="6"/>
  <c r="AS113" i="6"/>
  <c r="AG113" i="6"/>
  <c r="J113" i="6"/>
  <c r="I113" i="6"/>
  <c r="E113" i="6"/>
  <c r="H112" i="6" s="1"/>
  <c r="I112" i="6" s="1"/>
  <c r="J112" i="6" s="1"/>
  <c r="AW112" i="6"/>
  <c r="AS112" i="6"/>
  <c r="AG112" i="6"/>
  <c r="T112" i="6"/>
  <c r="E112" i="6"/>
  <c r="AW111" i="6"/>
  <c r="AS111" i="6"/>
  <c r="AG111" i="6"/>
  <c r="T111" i="6"/>
  <c r="I111" i="6"/>
  <c r="J111" i="6" s="1"/>
  <c r="H111" i="6"/>
  <c r="E111" i="6"/>
  <c r="H110" i="6" s="1"/>
  <c r="I110" i="6" s="1"/>
  <c r="J110" i="6" s="1"/>
  <c r="AW110" i="6"/>
  <c r="AS110" i="6"/>
  <c r="AG110" i="6"/>
  <c r="E110" i="6"/>
  <c r="H109" i="6" s="1"/>
  <c r="I109" i="6" s="1"/>
  <c r="J109" i="6" s="1"/>
  <c r="AW109" i="6"/>
  <c r="AS109" i="6"/>
  <c r="AG109" i="6"/>
  <c r="T109" i="6"/>
  <c r="E109" i="6"/>
  <c r="AW108" i="6"/>
  <c r="AS108" i="6"/>
  <c r="AG108" i="6"/>
  <c r="T108" i="6"/>
  <c r="I108" i="6"/>
  <c r="J108" i="6" s="1"/>
  <c r="H108" i="6"/>
  <c r="E108" i="6"/>
  <c r="H107" i="6" s="1"/>
  <c r="I107" i="6" s="1"/>
  <c r="AW107" i="6"/>
  <c r="AS107" i="6"/>
  <c r="AG107" i="6"/>
  <c r="T107" i="6"/>
  <c r="J107" i="6"/>
  <c r="E107" i="6"/>
  <c r="H106" i="6" s="1"/>
  <c r="I106" i="6" s="1"/>
  <c r="J106" i="6" s="1"/>
  <c r="B107" i="6"/>
  <c r="AV115" i="6" s="1"/>
  <c r="AW106" i="6"/>
  <c r="AS106" i="6"/>
  <c r="AG106" i="6"/>
  <c r="T106" i="6"/>
  <c r="E106" i="6"/>
  <c r="H105" i="6" s="1"/>
  <c r="I105" i="6" s="1"/>
  <c r="J105" i="6" s="1"/>
  <c r="B106" i="6"/>
  <c r="T114" i="6" s="1"/>
  <c r="AW105" i="6"/>
  <c r="AS105" i="6"/>
  <c r="AG105" i="6"/>
  <c r="T105" i="6"/>
  <c r="B105" i="6"/>
  <c r="E101" i="6"/>
  <c r="AM100" i="6"/>
  <c r="H100" i="6"/>
  <c r="I100" i="6" s="1"/>
  <c r="J100" i="6" s="1"/>
  <c r="E100" i="6"/>
  <c r="H99" i="6" s="1"/>
  <c r="AM99" i="6"/>
  <c r="T99" i="6"/>
  <c r="K99" i="6"/>
  <c r="L99" i="6" s="1"/>
  <c r="I99" i="6"/>
  <c r="J99" i="6" s="1"/>
  <c r="E99" i="6"/>
  <c r="AM98" i="6"/>
  <c r="T98" i="6"/>
  <c r="L98" i="6"/>
  <c r="R98" i="6" s="1"/>
  <c r="K98" i="6"/>
  <c r="H98" i="6"/>
  <c r="I98" i="6" s="1"/>
  <c r="J98" i="6" s="1"/>
  <c r="E98" i="6"/>
  <c r="H97" i="6" s="1"/>
  <c r="I97" i="6" s="1"/>
  <c r="J97" i="6" s="1"/>
  <c r="AM97" i="6"/>
  <c r="T97" i="6"/>
  <c r="E97" i="6"/>
  <c r="H96" i="6" s="1"/>
  <c r="I96" i="6" s="1"/>
  <c r="J96" i="6" s="1"/>
  <c r="AM96" i="6"/>
  <c r="AL96" i="6"/>
  <c r="E96" i="6"/>
  <c r="AM95" i="6"/>
  <c r="AL95" i="6"/>
  <c r="T95" i="6"/>
  <c r="H95" i="6"/>
  <c r="I95" i="6" s="1"/>
  <c r="J95" i="6" s="1"/>
  <c r="E95" i="6"/>
  <c r="AM94" i="6"/>
  <c r="AK94" i="6"/>
  <c r="H94" i="6"/>
  <c r="I94" i="6" s="1"/>
  <c r="J94" i="6" s="1"/>
  <c r="E94" i="6"/>
  <c r="AM93" i="6"/>
  <c r="AL93" i="6"/>
  <c r="AK93" i="6"/>
  <c r="T93" i="6"/>
  <c r="H93" i="6"/>
  <c r="I93" i="6" s="1"/>
  <c r="J93" i="6" s="1"/>
  <c r="E93" i="6"/>
  <c r="AM92" i="6"/>
  <c r="T92" i="6"/>
  <c r="I92" i="6"/>
  <c r="J92" i="6" s="1"/>
  <c r="H92" i="6"/>
  <c r="E92" i="6"/>
  <c r="H91" i="6" s="1"/>
  <c r="I91" i="6" s="1"/>
  <c r="J91" i="6" s="1"/>
  <c r="AM91" i="6"/>
  <c r="T91" i="6"/>
  <c r="K91" i="6"/>
  <c r="L91" i="6" s="1"/>
  <c r="E91" i="6"/>
  <c r="H90" i="6" s="1"/>
  <c r="I90" i="6" s="1"/>
  <c r="J90" i="6" s="1"/>
  <c r="B91" i="6"/>
  <c r="AL100" i="6" s="1"/>
  <c r="AM90" i="6"/>
  <c r="T90" i="6"/>
  <c r="E90" i="6"/>
  <c r="B90" i="6"/>
  <c r="T94" i="6" s="1"/>
  <c r="AM89" i="6"/>
  <c r="AL89" i="6"/>
  <c r="T89" i="6"/>
  <c r="H89" i="6"/>
  <c r="I89" i="6" s="1"/>
  <c r="J89" i="6" s="1"/>
  <c r="B89" i="6"/>
  <c r="K97" i="6" s="1"/>
  <c r="L97" i="6" s="1"/>
  <c r="R97" i="6" s="1"/>
  <c r="E85" i="6"/>
  <c r="AT84" i="6"/>
  <c r="AS84" i="6"/>
  <c r="AP84" i="6"/>
  <c r="AA84" i="6"/>
  <c r="H84" i="6"/>
  <c r="I84" i="6" s="1"/>
  <c r="J84" i="6" s="1"/>
  <c r="E84" i="6"/>
  <c r="H83" i="6" s="1"/>
  <c r="I83" i="6" s="1"/>
  <c r="J83" i="6" s="1"/>
  <c r="AT83" i="6"/>
  <c r="AP83" i="6"/>
  <c r="AA83" i="6"/>
  <c r="L83" i="6"/>
  <c r="K83" i="6"/>
  <c r="E83" i="6"/>
  <c r="H82" i="6" s="1"/>
  <c r="I82" i="6" s="1"/>
  <c r="J82" i="6" s="1"/>
  <c r="AT82" i="6"/>
  <c r="AP82" i="6"/>
  <c r="AA82" i="6"/>
  <c r="E82" i="6"/>
  <c r="H81" i="6" s="1"/>
  <c r="I81" i="6" s="1"/>
  <c r="J81" i="6" s="1"/>
  <c r="AT81" i="6"/>
  <c r="AP81" i="6"/>
  <c r="AA81" i="6"/>
  <c r="E81" i="6"/>
  <c r="AT80" i="6"/>
  <c r="AS80" i="6"/>
  <c r="AR80" i="6"/>
  <c r="AP80" i="6"/>
  <c r="AA80" i="6"/>
  <c r="I80" i="6"/>
  <c r="J80" i="6" s="1"/>
  <c r="H80" i="6"/>
  <c r="E80" i="6"/>
  <c r="H79" i="6" s="1"/>
  <c r="I79" i="6" s="1"/>
  <c r="J79" i="6" s="1"/>
  <c r="AT79" i="6"/>
  <c r="AS79" i="6"/>
  <c r="AP79" i="6"/>
  <c r="AA79" i="6"/>
  <c r="T79" i="6"/>
  <c r="K79" i="6"/>
  <c r="L79" i="6" s="1"/>
  <c r="E79" i="6"/>
  <c r="H78" i="6" s="1"/>
  <c r="I78" i="6" s="1"/>
  <c r="J78" i="6" s="1"/>
  <c r="AT78" i="6"/>
  <c r="AP78" i="6"/>
  <c r="AA78" i="6"/>
  <c r="E78" i="6"/>
  <c r="H77" i="6" s="1"/>
  <c r="I77" i="6" s="1"/>
  <c r="J77" i="6" s="1"/>
  <c r="AT77" i="6"/>
  <c r="AP77" i="6"/>
  <c r="AA77" i="6"/>
  <c r="E77" i="6"/>
  <c r="AT76" i="6"/>
  <c r="AS76" i="6"/>
  <c r="AP76" i="6"/>
  <c r="AA76" i="6"/>
  <c r="H76" i="6"/>
  <c r="I76" i="6" s="1"/>
  <c r="J76" i="6" s="1"/>
  <c r="E76" i="6"/>
  <c r="AT75" i="6"/>
  <c r="AP75" i="6"/>
  <c r="AA75" i="6"/>
  <c r="I75" i="6"/>
  <c r="J75" i="6" s="1"/>
  <c r="H75" i="6"/>
  <c r="E75" i="6"/>
  <c r="B75" i="6"/>
  <c r="AS83" i="6" s="1"/>
  <c r="AT74" i="6"/>
  <c r="AS74" i="6"/>
  <c r="AP74" i="6"/>
  <c r="AA74" i="6"/>
  <c r="T74" i="6"/>
  <c r="H74" i="6"/>
  <c r="I74" i="6" s="1"/>
  <c r="J74" i="6" s="1"/>
  <c r="E74" i="6"/>
  <c r="B74" i="6"/>
  <c r="T81" i="6" s="1"/>
  <c r="AT73" i="6"/>
  <c r="AS73" i="6"/>
  <c r="AR73" i="6"/>
  <c r="AP73" i="6"/>
  <c r="AA73" i="6"/>
  <c r="H73" i="6"/>
  <c r="I73" i="6" s="1"/>
  <c r="J73" i="6" s="1"/>
  <c r="B73" i="6"/>
  <c r="E70" i="6"/>
  <c r="H69" i="6" s="1"/>
  <c r="I69" i="6" s="1"/>
  <c r="J69" i="6" s="1"/>
  <c r="AT69" i="6"/>
  <c r="AP69" i="6"/>
  <c r="AA69" i="6"/>
  <c r="L69" i="6"/>
  <c r="R69" i="6" s="1"/>
  <c r="K69" i="6"/>
  <c r="E69" i="6"/>
  <c r="AT68" i="6"/>
  <c r="AS68" i="6"/>
  <c r="AR68" i="6"/>
  <c r="AP68" i="6"/>
  <c r="AA68" i="6"/>
  <c r="T68" i="6"/>
  <c r="K68" i="6"/>
  <c r="L68" i="6" s="1"/>
  <c r="R68" i="6" s="1"/>
  <c r="H68" i="6"/>
  <c r="I68" i="6" s="1"/>
  <c r="J68" i="6" s="1"/>
  <c r="E68" i="6"/>
  <c r="AT67" i="6"/>
  <c r="AR67" i="6"/>
  <c r="AP67" i="6"/>
  <c r="AA67" i="6"/>
  <c r="T67" i="6"/>
  <c r="L67" i="6"/>
  <c r="K67" i="6"/>
  <c r="J67" i="6"/>
  <c r="I67" i="6"/>
  <c r="H67" i="6"/>
  <c r="E67" i="6"/>
  <c r="H66" i="6" s="1"/>
  <c r="I66" i="6" s="1"/>
  <c r="J66" i="6" s="1"/>
  <c r="AT66" i="6"/>
  <c r="AP66" i="6"/>
  <c r="AA66" i="6"/>
  <c r="R66" i="6"/>
  <c r="K66" i="6"/>
  <c r="L66" i="6" s="1"/>
  <c r="E66" i="6"/>
  <c r="AT65" i="6"/>
  <c r="AR65" i="6"/>
  <c r="AP65" i="6"/>
  <c r="AA65" i="6"/>
  <c r="T65" i="6"/>
  <c r="J65" i="6"/>
  <c r="I65" i="6"/>
  <c r="H65" i="6"/>
  <c r="E65" i="6"/>
  <c r="AT64" i="6"/>
  <c r="AS64" i="6"/>
  <c r="AR64" i="6"/>
  <c r="AP64" i="6"/>
  <c r="AA64" i="6"/>
  <c r="T64" i="6"/>
  <c r="K64" i="6"/>
  <c r="L64" i="6" s="1"/>
  <c r="H64" i="6"/>
  <c r="I64" i="6" s="1"/>
  <c r="J64" i="6" s="1"/>
  <c r="E64" i="6"/>
  <c r="AT63" i="6"/>
  <c r="AR63" i="6"/>
  <c r="AP63" i="6"/>
  <c r="AA63" i="6"/>
  <c r="T63" i="6"/>
  <c r="L63" i="6"/>
  <c r="K63" i="6"/>
  <c r="J63" i="6"/>
  <c r="I63" i="6"/>
  <c r="H63" i="6"/>
  <c r="E63" i="6"/>
  <c r="H62" i="6" s="1"/>
  <c r="I62" i="6" s="1"/>
  <c r="J62" i="6" s="1"/>
  <c r="AT62" i="6"/>
  <c r="AP62" i="6"/>
  <c r="AA62" i="6"/>
  <c r="L62" i="6"/>
  <c r="K62" i="6"/>
  <c r="E62" i="6"/>
  <c r="H61" i="6" s="1"/>
  <c r="I61" i="6" s="1"/>
  <c r="J61" i="6" s="1"/>
  <c r="AT61" i="6"/>
  <c r="AS61" i="6"/>
  <c r="AR61" i="6"/>
  <c r="AP61" i="6"/>
  <c r="AA61" i="6"/>
  <c r="R61" i="6"/>
  <c r="K61" i="6"/>
  <c r="L61" i="6" s="1"/>
  <c r="E61" i="6"/>
  <c r="AT60" i="6"/>
  <c r="AR60" i="6"/>
  <c r="AP60" i="6"/>
  <c r="AA60" i="6"/>
  <c r="T60" i="6"/>
  <c r="L60" i="6"/>
  <c r="R60" i="6" s="1"/>
  <c r="K60" i="6"/>
  <c r="I60" i="6"/>
  <c r="J60" i="6" s="1"/>
  <c r="H60" i="6"/>
  <c r="E60" i="6"/>
  <c r="B60" i="6"/>
  <c r="AS66" i="6" s="1"/>
  <c r="AT59" i="6"/>
  <c r="AS59" i="6"/>
  <c r="AR59" i="6"/>
  <c r="AP59" i="6"/>
  <c r="AA59" i="6"/>
  <c r="L59" i="6"/>
  <c r="R59" i="6" s="1"/>
  <c r="K59" i="6"/>
  <c r="H59" i="6"/>
  <c r="I59" i="6" s="1"/>
  <c r="J59" i="6" s="1"/>
  <c r="E59" i="6"/>
  <c r="H58" i="6" s="1"/>
  <c r="I58" i="6" s="1"/>
  <c r="J58" i="6" s="1"/>
  <c r="B59" i="6"/>
  <c r="T59" i="6" s="1"/>
  <c r="AT58" i="6"/>
  <c r="AS58" i="6"/>
  <c r="AP58" i="6"/>
  <c r="AA58" i="6"/>
  <c r="L58" i="6"/>
  <c r="R58" i="6" s="1"/>
  <c r="K58" i="6"/>
  <c r="B58" i="6"/>
  <c r="AR66" i="6" s="1"/>
  <c r="E54" i="6"/>
  <c r="AT53" i="6"/>
  <c r="AR53" i="6"/>
  <c r="AP53" i="6"/>
  <c r="AG53" i="6"/>
  <c r="AA53" i="6"/>
  <c r="T53" i="6"/>
  <c r="K53" i="6"/>
  <c r="L53" i="6" s="1"/>
  <c r="J53" i="6"/>
  <c r="H53" i="6"/>
  <c r="I53" i="6" s="1"/>
  <c r="E53" i="6"/>
  <c r="AT52" i="6"/>
  <c r="AS52" i="6"/>
  <c r="AR52" i="6"/>
  <c r="AP52" i="6"/>
  <c r="AG52" i="6"/>
  <c r="AA52" i="6"/>
  <c r="T52" i="6"/>
  <c r="K52" i="6"/>
  <c r="L52" i="6" s="1"/>
  <c r="I52" i="6"/>
  <c r="J52" i="6" s="1"/>
  <c r="H52" i="6"/>
  <c r="E52" i="6"/>
  <c r="AT51" i="6"/>
  <c r="AR51" i="6"/>
  <c r="AP51" i="6"/>
  <c r="AG51" i="6"/>
  <c r="AA51" i="6"/>
  <c r="T51" i="6"/>
  <c r="K51" i="6"/>
  <c r="L51" i="6" s="1"/>
  <c r="H51" i="6"/>
  <c r="I51" i="6" s="1"/>
  <c r="J51" i="6" s="1"/>
  <c r="E51" i="6"/>
  <c r="AT50" i="6"/>
  <c r="AR50" i="6"/>
  <c r="AP50" i="6"/>
  <c r="AG50" i="6"/>
  <c r="AA50" i="6"/>
  <c r="T50" i="6"/>
  <c r="R50" i="6"/>
  <c r="K50" i="6"/>
  <c r="L50" i="6" s="1"/>
  <c r="H50" i="6"/>
  <c r="I50" i="6" s="1"/>
  <c r="J50" i="6" s="1"/>
  <c r="E50" i="6"/>
  <c r="AT49" i="6"/>
  <c r="AS49" i="6"/>
  <c r="AR49" i="6"/>
  <c r="AP49" i="6"/>
  <c r="AG49" i="6"/>
  <c r="AA49" i="6"/>
  <c r="T49" i="6"/>
  <c r="H49" i="6"/>
  <c r="I49" i="6" s="1"/>
  <c r="J49" i="6" s="1"/>
  <c r="E49" i="6"/>
  <c r="H48" i="6" s="1"/>
  <c r="I48" i="6" s="1"/>
  <c r="J48" i="6" s="1"/>
  <c r="AT48" i="6"/>
  <c r="AP48" i="6"/>
  <c r="AG48" i="6"/>
  <c r="AA48" i="6"/>
  <c r="T48" i="6"/>
  <c r="E48" i="6"/>
  <c r="H47" i="6" s="1"/>
  <c r="AT47" i="6"/>
  <c r="AS47" i="6"/>
  <c r="AP47" i="6"/>
  <c r="AG47" i="6"/>
  <c r="AA47" i="6"/>
  <c r="T47" i="6"/>
  <c r="I47" i="6"/>
  <c r="J47" i="6" s="1"/>
  <c r="E47" i="6"/>
  <c r="AT46" i="6"/>
  <c r="AS46" i="6"/>
  <c r="AR46" i="6"/>
  <c r="AP46" i="6"/>
  <c r="AG46" i="6"/>
  <c r="AA46" i="6"/>
  <c r="H46" i="6"/>
  <c r="I46" i="6" s="1"/>
  <c r="J46" i="6" s="1"/>
  <c r="E46" i="6"/>
  <c r="H45" i="6" s="1"/>
  <c r="I45" i="6" s="1"/>
  <c r="J45" i="6" s="1"/>
  <c r="AT45" i="6"/>
  <c r="AP45" i="6"/>
  <c r="AG45" i="6"/>
  <c r="AA45" i="6"/>
  <c r="T45" i="6"/>
  <c r="E45" i="6"/>
  <c r="H44" i="6" s="1"/>
  <c r="AT44" i="6"/>
  <c r="AS44" i="6"/>
  <c r="AP44" i="6"/>
  <c r="AG44" i="6"/>
  <c r="AA44" i="6"/>
  <c r="T44" i="6"/>
  <c r="I44" i="6"/>
  <c r="J44" i="6" s="1"/>
  <c r="E44" i="6"/>
  <c r="B44" i="6"/>
  <c r="AS48" i="6" s="1"/>
  <c r="AT43" i="6"/>
  <c r="AS43" i="6"/>
  <c r="AR43" i="6"/>
  <c r="AP43" i="6"/>
  <c r="AG43" i="6"/>
  <c r="AA43" i="6"/>
  <c r="T43" i="6"/>
  <c r="H43" i="6"/>
  <c r="I43" i="6" s="1"/>
  <c r="J43" i="6" s="1"/>
  <c r="E43" i="6"/>
  <c r="B43" i="6"/>
  <c r="T46" i="6" s="1"/>
  <c r="AT42" i="6"/>
  <c r="AR42" i="6"/>
  <c r="AP42" i="6"/>
  <c r="AQ42" i="6" s="1"/>
  <c r="AG42" i="6"/>
  <c r="AA42" i="6"/>
  <c r="T42" i="6"/>
  <c r="R42" i="6"/>
  <c r="P42" i="6"/>
  <c r="Q42" i="6" s="1"/>
  <c r="S42" i="6" s="1"/>
  <c r="U42" i="6" s="1"/>
  <c r="K42" i="6"/>
  <c r="L42" i="6" s="1"/>
  <c r="O42" i="6" s="1"/>
  <c r="H42" i="6"/>
  <c r="I42" i="6" s="1"/>
  <c r="J42" i="6" s="1"/>
  <c r="B42" i="6"/>
  <c r="K48" i="6" s="1"/>
  <c r="L48" i="6" s="1"/>
  <c r="R48" i="6" s="1"/>
  <c r="E38" i="6"/>
  <c r="H37" i="6" s="1"/>
  <c r="I37" i="6" s="1"/>
  <c r="J37" i="6" s="1"/>
  <c r="AT37" i="6"/>
  <c r="AP37" i="6"/>
  <c r="AA37" i="6"/>
  <c r="K37" i="6"/>
  <c r="E37" i="6"/>
  <c r="AT36" i="6"/>
  <c r="AS36" i="6"/>
  <c r="AP36" i="6"/>
  <c r="AA36" i="6"/>
  <c r="K36" i="6"/>
  <c r="J36" i="6"/>
  <c r="I36" i="6"/>
  <c r="H36" i="6"/>
  <c r="E36" i="6"/>
  <c r="AT35" i="6"/>
  <c r="AR35" i="6"/>
  <c r="AP35" i="6"/>
  <c r="AA35" i="6"/>
  <c r="J35" i="6"/>
  <c r="I35" i="6"/>
  <c r="H35" i="6"/>
  <c r="E35" i="6"/>
  <c r="AT34" i="6"/>
  <c r="AS34" i="6"/>
  <c r="AP34" i="6"/>
  <c r="AA34" i="6"/>
  <c r="T34" i="6"/>
  <c r="K34" i="6"/>
  <c r="H34" i="6"/>
  <c r="I34" i="6" s="1"/>
  <c r="J34" i="6" s="1"/>
  <c r="E34" i="6"/>
  <c r="AT33" i="6"/>
  <c r="AR33" i="6"/>
  <c r="AP33" i="6"/>
  <c r="AA33" i="6"/>
  <c r="J33" i="6"/>
  <c r="I33" i="6"/>
  <c r="H33" i="6"/>
  <c r="E33" i="6"/>
  <c r="H32" i="6" s="1"/>
  <c r="I32" i="6" s="1"/>
  <c r="J32" i="6" s="1"/>
  <c r="AT32" i="6"/>
  <c r="AP32" i="6"/>
  <c r="AA32" i="6"/>
  <c r="K32" i="6"/>
  <c r="E32" i="6"/>
  <c r="AT31" i="6"/>
  <c r="AR31" i="6"/>
  <c r="AP31" i="6"/>
  <c r="AA31" i="6"/>
  <c r="J31" i="6"/>
  <c r="I31" i="6"/>
  <c r="H31" i="6"/>
  <c r="E31" i="6"/>
  <c r="H30" i="6" s="1"/>
  <c r="AT30" i="6"/>
  <c r="AS30" i="6"/>
  <c r="AP30" i="6"/>
  <c r="AA30" i="6"/>
  <c r="K30" i="6"/>
  <c r="I30" i="6"/>
  <c r="J30" i="6" s="1"/>
  <c r="E30" i="6"/>
  <c r="AT29" i="6"/>
  <c r="AS29" i="6"/>
  <c r="AR29" i="6"/>
  <c r="AP29" i="6"/>
  <c r="AA29" i="6"/>
  <c r="K29" i="6"/>
  <c r="H29" i="6"/>
  <c r="I29" i="6" s="1"/>
  <c r="J29" i="6" s="1"/>
  <c r="E29" i="6"/>
  <c r="H28" i="6" s="1"/>
  <c r="I28" i="6" s="1"/>
  <c r="J28" i="6" s="1"/>
  <c r="AT28" i="6"/>
  <c r="AR28" i="6"/>
  <c r="AP28" i="6"/>
  <c r="AA28" i="6"/>
  <c r="K28" i="6"/>
  <c r="L28" i="6" s="1"/>
  <c r="E28" i="6"/>
  <c r="H27" i="6" s="1"/>
  <c r="I27" i="6" s="1"/>
  <c r="J27" i="6" s="1"/>
  <c r="B28" i="6"/>
  <c r="AS32" i="6" s="1"/>
  <c r="AT27" i="6"/>
  <c r="AS27" i="6"/>
  <c r="AR27" i="6"/>
  <c r="AP27" i="6"/>
  <c r="AA27" i="6"/>
  <c r="R27" i="6"/>
  <c r="L27" i="6"/>
  <c r="K27" i="6"/>
  <c r="E27" i="6"/>
  <c r="H26" i="6" s="1"/>
  <c r="I26" i="6" s="1"/>
  <c r="J26" i="6" s="1"/>
  <c r="B27" i="6"/>
  <c r="T33" i="6" s="1"/>
  <c r="AT26" i="6"/>
  <c r="AS26" i="6"/>
  <c r="AP26" i="6"/>
  <c r="AA26" i="6"/>
  <c r="K26" i="6"/>
  <c r="L26" i="6" s="1"/>
  <c r="B26" i="6"/>
  <c r="AR36" i="6" s="1"/>
  <c r="E148" i="5"/>
  <c r="H147" i="5" s="1"/>
  <c r="I147" i="5" s="1"/>
  <c r="J147" i="5" s="1"/>
  <c r="AW147" i="5"/>
  <c r="AS147" i="5"/>
  <c r="AG147" i="5"/>
  <c r="L147" i="5"/>
  <c r="R147" i="5" s="1"/>
  <c r="E147" i="5"/>
  <c r="AW146" i="5"/>
  <c r="AV146" i="5"/>
  <c r="AU146" i="5"/>
  <c r="AS146" i="5"/>
  <c r="AG146" i="5"/>
  <c r="T146" i="5"/>
  <c r="R146" i="5"/>
  <c r="K146" i="5"/>
  <c r="L146" i="5" s="1"/>
  <c r="H146" i="5"/>
  <c r="I146" i="5" s="1"/>
  <c r="J146" i="5" s="1"/>
  <c r="E146" i="5"/>
  <c r="AW145" i="5"/>
  <c r="AU145" i="5"/>
  <c r="AS145" i="5"/>
  <c r="AG145" i="5"/>
  <c r="T145" i="5"/>
  <c r="J145" i="5"/>
  <c r="I145" i="5"/>
  <c r="H145" i="5"/>
  <c r="E145" i="5"/>
  <c r="H144" i="5" s="1"/>
  <c r="I144" i="5" s="1"/>
  <c r="J144" i="5" s="1"/>
  <c r="AW144" i="5"/>
  <c r="AS144" i="5"/>
  <c r="AG144" i="5"/>
  <c r="K144" i="5"/>
  <c r="L144" i="5" s="1"/>
  <c r="E144" i="5"/>
  <c r="AW143" i="5"/>
  <c r="AU143" i="5"/>
  <c r="AS143" i="5"/>
  <c r="AG143" i="5"/>
  <c r="T143" i="5"/>
  <c r="J143" i="5"/>
  <c r="I143" i="5"/>
  <c r="H143" i="5"/>
  <c r="E143" i="5"/>
  <c r="AW142" i="5"/>
  <c r="AV142" i="5"/>
  <c r="AS142" i="5"/>
  <c r="AG142" i="5"/>
  <c r="T142" i="5"/>
  <c r="K142" i="5"/>
  <c r="L142" i="5" s="1"/>
  <c r="H142" i="5"/>
  <c r="I142" i="5" s="1"/>
  <c r="J142" i="5" s="1"/>
  <c r="E142" i="5"/>
  <c r="AW141" i="5"/>
  <c r="AU141" i="5"/>
  <c r="AS141" i="5"/>
  <c r="AG141" i="5"/>
  <c r="T141" i="5"/>
  <c r="J141" i="5"/>
  <c r="I141" i="5"/>
  <c r="H141" i="5"/>
  <c r="E141" i="5"/>
  <c r="H140" i="5" s="1"/>
  <c r="I140" i="5" s="1"/>
  <c r="AW140" i="5"/>
  <c r="AS140" i="5"/>
  <c r="AG140" i="5"/>
  <c r="L140" i="5"/>
  <c r="K140" i="5"/>
  <c r="J140" i="5"/>
  <c r="E140" i="5"/>
  <c r="H139" i="5" s="1"/>
  <c r="I139" i="5" s="1"/>
  <c r="J139" i="5" s="1"/>
  <c r="AW139" i="5"/>
  <c r="AV139" i="5"/>
  <c r="AS139" i="5"/>
  <c r="AG139" i="5"/>
  <c r="K139" i="5"/>
  <c r="L139" i="5" s="1"/>
  <c r="E139" i="5"/>
  <c r="H138" i="5" s="1"/>
  <c r="I138" i="5" s="1"/>
  <c r="J138" i="5" s="1"/>
  <c r="AW138" i="5"/>
  <c r="AU138" i="5"/>
  <c r="AS138" i="5"/>
  <c r="AG138" i="5"/>
  <c r="T138" i="5"/>
  <c r="L138" i="5"/>
  <c r="R138" i="5" s="1"/>
  <c r="K138" i="5"/>
  <c r="E138" i="5"/>
  <c r="B138" i="5"/>
  <c r="AV144" i="5" s="1"/>
  <c r="AW137" i="5"/>
  <c r="AV137" i="5"/>
  <c r="AU137" i="5"/>
  <c r="AS137" i="5"/>
  <c r="AG137" i="5"/>
  <c r="L137" i="5"/>
  <c r="K137" i="5"/>
  <c r="H137" i="5"/>
  <c r="I137" i="5" s="1"/>
  <c r="J137" i="5" s="1"/>
  <c r="E137" i="5"/>
  <c r="H136" i="5" s="1"/>
  <c r="I136" i="5" s="1"/>
  <c r="J136" i="5" s="1"/>
  <c r="B137" i="5"/>
  <c r="T137" i="5" s="1"/>
  <c r="AW136" i="5"/>
  <c r="AV136" i="5"/>
  <c r="AS136" i="5"/>
  <c r="AG136" i="5"/>
  <c r="O136" i="5"/>
  <c r="L136" i="5"/>
  <c r="R136" i="5" s="1"/>
  <c r="K136" i="5"/>
  <c r="B136" i="5"/>
  <c r="K147" i="5" s="1"/>
  <c r="E133" i="5"/>
  <c r="H132" i="5" s="1"/>
  <c r="I132" i="5" s="1"/>
  <c r="AZ132" i="5"/>
  <c r="AW132" i="5"/>
  <c r="AU132" i="5"/>
  <c r="AS132" i="5"/>
  <c r="AG132" i="5"/>
  <c r="J132" i="5"/>
  <c r="E132" i="5"/>
  <c r="H131" i="5" s="1"/>
  <c r="AZ131" i="5"/>
  <c r="AW131" i="5"/>
  <c r="AV131" i="5"/>
  <c r="AS131" i="5"/>
  <c r="AG131" i="5"/>
  <c r="T131" i="5"/>
  <c r="R131" i="5"/>
  <c r="I131" i="5"/>
  <c r="J131" i="5" s="1"/>
  <c r="E131" i="5"/>
  <c r="AZ130" i="5"/>
  <c r="AW130" i="5"/>
  <c r="AU130" i="5"/>
  <c r="AS130" i="5"/>
  <c r="AG130" i="5"/>
  <c r="J130" i="5"/>
  <c r="I130" i="5"/>
  <c r="H130" i="5"/>
  <c r="E130" i="5"/>
  <c r="AZ129" i="5"/>
  <c r="AW129" i="5"/>
  <c r="AV129" i="5"/>
  <c r="AS129" i="5"/>
  <c r="AG129" i="5"/>
  <c r="T129" i="5"/>
  <c r="J129" i="5"/>
  <c r="I129" i="5"/>
  <c r="H129" i="5"/>
  <c r="E129" i="5"/>
  <c r="AZ128" i="5"/>
  <c r="AW128" i="5"/>
  <c r="AV128" i="5"/>
  <c r="AS128" i="5"/>
  <c r="AG128" i="5"/>
  <c r="K128" i="5"/>
  <c r="H128" i="5"/>
  <c r="I128" i="5" s="1"/>
  <c r="J128" i="5" s="1"/>
  <c r="E128" i="5"/>
  <c r="AZ127" i="5"/>
  <c r="AW127" i="5"/>
  <c r="AS127" i="5"/>
  <c r="AG127" i="5"/>
  <c r="K127" i="5"/>
  <c r="L127" i="5" s="1"/>
  <c r="I127" i="5"/>
  <c r="J127" i="5" s="1"/>
  <c r="H127" i="5"/>
  <c r="E127" i="5"/>
  <c r="AZ126" i="5"/>
  <c r="AW126" i="5"/>
  <c r="AU126" i="5"/>
  <c r="AS126" i="5"/>
  <c r="AG126" i="5"/>
  <c r="T126" i="5"/>
  <c r="L126" i="5"/>
  <c r="K126" i="5"/>
  <c r="H126" i="5"/>
  <c r="I126" i="5" s="1"/>
  <c r="J126" i="5" s="1"/>
  <c r="E126" i="5"/>
  <c r="H125" i="5" s="1"/>
  <c r="I125" i="5" s="1"/>
  <c r="J125" i="5" s="1"/>
  <c r="AZ125" i="5"/>
  <c r="AW125" i="5"/>
  <c r="AV125" i="5"/>
  <c r="AU125" i="5"/>
  <c r="AS125" i="5"/>
  <c r="AG125" i="5"/>
  <c r="T125" i="5"/>
  <c r="K125" i="5"/>
  <c r="L125" i="5" s="1"/>
  <c r="R125" i="5" s="1"/>
  <c r="E125" i="5"/>
  <c r="AZ124" i="5"/>
  <c r="AW124" i="5"/>
  <c r="AV124" i="5"/>
  <c r="AU124" i="5"/>
  <c r="AS124" i="5"/>
  <c r="AG124" i="5"/>
  <c r="H124" i="5"/>
  <c r="I124" i="5" s="1"/>
  <c r="J124" i="5" s="1"/>
  <c r="E124" i="5"/>
  <c r="H123" i="5" s="1"/>
  <c r="I123" i="5" s="1"/>
  <c r="AZ123" i="5"/>
  <c r="AW123" i="5"/>
  <c r="AU123" i="5"/>
  <c r="AS123" i="5"/>
  <c r="AG123" i="5"/>
  <c r="T123" i="5"/>
  <c r="J123" i="5"/>
  <c r="E123" i="5"/>
  <c r="H122" i="5" s="1"/>
  <c r="B123" i="5"/>
  <c r="AV126" i="5" s="1"/>
  <c r="AZ122" i="5"/>
  <c r="AW122" i="5"/>
  <c r="AS122" i="5"/>
  <c r="AG122" i="5"/>
  <c r="K122" i="5"/>
  <c r="L122" i="5" s="1"/>
  <c r="I122" i="5"/>
  <c r="J122" i="5" s="1"/>
  <c r="E122" i="5"/>
  <c r="B122" i="5"/>
  <c r="T130" i="5" s="1"/>
  <c r="AZ121" i="5"/>
  <c r="AW121" i="5"/>
  <c r="AV121" i="5"/>
  <c r="AS121" i="5"/>
  <c r="AG121" i="5"/>
  <c r="T121" i="5"/>
  <c r="K121" i="5"/>
  <c r="L121" i="5" s="1"/>
  <c r="H121" i="5"/>
  <c r="I121" i="5" s="1"/>
  <c r="J121" i="5" s="1"/>
  <c r="B121" i="5"/>
  <c r="K131" i="5" s="1"/>
  <c r="L131" i="5" s="1"/>
  <c r="E117" i="5"/>
  <c r="AW116" i="5"/>
  <c r="AV116" i="5"/>
  <c r="AS116" i="5"/>
  <c r="AG116" i="5"/>
  <c r="K116" i="5"/>
  <c r="H116" i="5"/>
  <c r="I116" i="5" s="1"/>
  <c r="J116" i="5" s="1"/>
  <c r="E116" i="5"/>
  <c r="AW115" i="5"/>
  <c r="AU115" i="5"/>
  <c r="AS115" i="5"/>
  <c r="AG115" i="5"/>
  <c r="K115" i="5"/>
  <c r="H115" i="5"/>
  <c r="I115" i="5" s="1"/>
  <c r="J115" i="5" s="1"/>
  <c r="E115" i="5"/>
  <c r="H114" i="5" s="1"/>
  <c r="I114" i="5" s="1"/>
  <c r="AW114" i="5"/>
  <c r="AU114" i="5"/>
  <c r="AS114" i="5"/>
  <c r="AG114" i="5"/>
  <c r="K114" i="5"/>
  <c r="L114" i="5" s="1"/>
  <c r="J114" i="5"/>
  <c r="E114" i="5"/>
  <c r="AW113" i="5"/>
  <c r="AV113" i="5"/>
  <c r="AS113" i="5"/>
  <c r="AG113" i="5"/>
  <c r="K113" i="5"/>
  <c r="H113" i="5"/>
  <c r="I113" i="5" s="1"/>
  <c r="J113" i="5" s="1"/>
  <c r="E113" i="5"/>
  <c r="AW112" i="5"/>
  <c r="AU112" i="5"/>
  <c r="AS112" i="5"/>
  <c r="AG112" i="5"/>
  <c r="I112" i="5"/>
  <c r="J112" i="5" s="1"/>
  <c r="H112" i="5"/>
  <c r="E112" i="5"/>
  <c r="H111" i="5" s="1"/>
  <c r="I111" i="5" s="1"/>
  <c r="J111" i="5" s="1"/>
  <c r="AW111" i="5"/>
  <c r="AV111" i="5"/>
  <c r="AU111" i="5"/>
  <c r="AS111" i="5"/>
  <c r="AG111" i="5"/>
  <c r="K111" i="5"/>
  <c r="E111" i="5"/>
  <c r="H110" i="5" s="1"/>
  <c r="I110" i="5" s="1"/>
  <c r="AW110" i="5"/>
  <c r="AU110" i="5"/>
  <c r="AS110" i="5"/>
  <c r="AG110" i="5"/>
  <c r="K110" i="5"/>
  <c r="J110" i="5"/>
  <c r="E110" i="5"/>
  <c r="H109" i="5" s="1"/>
  <c r="I109" i="5" s="1"/>
  <c r="J109" i="5" s="1"/>
  <c r="AW109" i="5"/>
  <c r="AV109" i="5"/>
  <c r="AS109" i="5"/>
  <c r="AG109" i="5"/>
  <c r="E109" i="5"/>
  <c r="AW108" i="5"/>
  <c r="AV108" i="5"/>
  <c r="AS108" i="5"/>
  <c r="AG108" i="5"/>
  <c r="K108" i="5"/>
  <c r="L108" i="5" s="1"/>
  <c r="H108" i="5"/>
  <c r="I108" i="5" s="1"/>
  <c r="J108" i="5" s="1"/>
  <c r="E108" i="5"/>
  <c r="AW107" i="5"/>
  <c r="AV107" i="5"/>
  <c r="AU107" i="5"/>
  <c r="AS107" i="5"/>
  <c r="AG107" i="5"/>
  <c r="I107" i="5"/>
  <c r="J107" i="5" s="1"/>
  <c r="H107" i="5"/>
  <c r="E107" i="5"/>
  <c r="H106" i="5" s="1"/>
  <c r="B107" i="5"/>
  <c r="AV114" i="5" s="1"/>
  <c r="AW106" i="5"/>
  <c r="AS106" i="5"/>
  <c r="AG106" i="5"/>
  <c r="I106" i="5"/>
  <c r="J106" i="5" s="1"/>
  <c r="E106" i="5"/>
  <c r="B106" i="5"/>
  <c r="AW105" i="5"/>
  <c r="AV105" i="5"/>
  <c r="AS105" i="5"/>
  <c r="AG105" i="5"/>
  <c r="K105" i="5"/>
  <c r="H105" i="5"/>
  <c r="I105" i="5" s="1"/>
  <c r="J105" i="5" s="1"/>
  <c r="B105" i="5"/>
  <c r="K106" i="5" s="1"/>
  <c r="L106" i="5" s="1"/>
  <c r="E101" i="5"/>
  <c r="H100" i="5" s="1"/>
  <c r="I100" i="5" s="1"/>
  <c r="AM100" i="5"/>
  <c r="AL100" i="5"/>
  <c r="J100" i="5"/>
  <c r="E100" i="5"/>
  <c r="AM99" i="5"/>
  <c r="I99" i="5"/>
  <c r="J99" i="5" s="1"/>
  <c r="H99" i="5"/>
  <c r="E99" i="5"/>
  <c r="H98" i="5" s="1"/>
  <c r="I98" i="5" s="1"/>
  <c r="J98" i="5" s="1"/>
  <c r="AM98" i="5"/>
  <c r="T98" i="5"/>
  <c r="K98" i="5"/>
  <c r="L98" i="5" s="1"/>
  <c r="E98" i="5"/>
  <c r="H97" i="5" s="1"/>
  <c r="AM97" i="5"/>
  <c r="AL97" i="5"/>
  <c r="I97" i="5"/>
  <c r="J97" i="5" s="1"/>
  <c r="E97" i="5"/>
  <c r="AM96" i="5"/>
  <c r="AL96" i="5"/>
  <c r="AK96" i="5"/>
  <c r="K96" i="5"/>
  <c r="H96" i="5"/>
  <c r="I96" i="5" s="1"/>
  <c r="J96" i="5" s="1"/>
  <c r="E96" i="5"/>
  <c r="AM95" i="5"/>
  <c r="T95" i="5"/>
  <c r="H95" i="5"/>
  <c r="I95" i="5" s="1"/>
  <c r="J95" i="5" s="1"/>
  <c r="E95" i="5"/>
  <c r="H94" i="5" s="1"/>
  <c r="AM94" i="5"/>
  <c r="J94" i="5"/>
  <c r="I94" i="5"/>
  <c r="E94" i="5"/>
  <c r="H93" i="5" s="1"/>
  <c r="I93" i="5" s="1"/>
  <c r="AM93" i="5"/>
  <c r="AL93" i="5"/>
  <c r="AK93" i="5"/>
  <c r="J93" i="5"/>
  <c r="E93" i="5"/>
  <c r="AM92" i="5"/>
  <c r="I92" i="5"/>
  <c r="J92" i="5" s="1"/>
  <c r="H92" i="5"/>
  <c r="E92" i="5"/>
  <c r="H91" i="5" s="1"/>
  <c r="AM91" i="5"/>
  <c r="AL91" i="5"/>
  <c r="K91" i="5"/>
  <c r="I91" i="5"/>
  <c r="J91" i="5" s="1"/>
  <c r="E91" i="5"/>
  <c r="B91" i="5"/>
  <c r="AM90" i="5"/>
  <c r="AL90" i="5"/>
  <c r="I90" i="5"/>
  <c r="J90" i="5" s="1"/>
  <c r="H90" i="5"/>
  <c r="E90" i="5"/>
  <c r="H89" i="5" s="1"/>
  <c r="B90" i="5"/>
  <c r="T100" i="5" s="1"/>
  <c r="AM89" i="5"/>
  <c r="AL89" i="5"/>
  <c r="I89" i="5"/>
  <c r="J89" i="5" s="1"/>
  <c r="B89" i="5"/>
  <c r="AK100" i="5" s="1"/>
  <c r="E85" i="5"/>
  <c r="H84" i="5" s="1"/>
  <c r="I84" i="5" s="1"/>
  <c r="J84" i="5" s="1"/>
  <c r="AT84" i="5"/>
  <c r="AP84" i="5"/>
  <c r="AA84" i="5"/>
  <c r="T84" i="5"/>
  <c r="E84" i="5"/>
  <c r="H83" i="5" s="1"/>
  <c r="I83" i="5" s="1"/>
  <c r="J83" i="5" s="1"/>
  <c r="AT83" i="5"/>
  <c r="AP83" i="5"/>
  <c r="AA83" i="5"/>
  <c r="E83" i="5"/>
  <c r="AT82" i="5"/>
  <c r="AS82" i="5"/>
  <c r="AP82" i="5"/>
  <c r="AA82" i="5"/>
  <c r="H82" i="5"/>
  <c r="I82" i="5" s="1"/>
  <c r="J82" i="5" s="1"/>
  <c r="E82" i="5"/>
  <c r="AT81" i="5"/>
  <c r="AP81" i="5"/>
  <c r="AA81" i="5"/>
  <c r="T81" i="5"/>
  <c r="I81" i="5"/>
  <c r="J81" i="5" s="1"/>
  <c r="H81" i="5"/>
  <c r="E81" i="5"/>
  <c r="AT80" i="5"/>
  <c r="AS80" i="5"/>
  <c r="AP80" i="5"/>
  <c r="AA80" i="5"/>
  <c r="K80" i="5"/>
  <c r="L80" i="5" s="1"/>
  <c r="R80" i="5" s="1"/>
  <c r="H80" i="5"/>
  <c r="I80" i="5" s="1"/>
  <c r="J80" i="5" s="1"/>
  <c r="E80" i="5"/>
  <c r="H79" i="5" s="1"/>
  <c r="I79" i="5" s="1"/>
  <c r="J79" i="5" s="1"/>
  <c r="AT79" i="5"/>
  <c r="AP79" i="5"/>
  <c r="AA79" i="5"/>
  <c r="T79" i="5"/>
  <c r="E79" i="5"/>
  <c r="AT78" i="5"/>
  <c r="AS78" i="5"/>
  <c r="AP78" i="5"/>
  <c r="AA78" i="5"/>
  <c r="H78" i="5"/>
  <c r="I78" i="5" s="1"/>
  <c r="J78" i="5" s="1"/>
  <c r="E78" i="5"/>
  <c r="AT77" i="5"/>
  <c r="AP77" i="5"/>
  <c r="AA77" i="5"/>
  <c r="T77" i="5"/>
  <c r="K77" i="5"/>
  <c r="L77" i="5" s="1"/>
  <c r="H77" i="5"/>
  <c r="I77" i="5" s="1"/>
  <c r="J77" i="5" s="1"/>
  <c r="E77" i="5"/>
  <c r="AT76" i="5"/>
  <c r="AS76" i="5"/>
  <c r="AP76" i="5"/>
  <c r="AA76" i="5"/>
  <c r="T76" i="5"/>
  <c r="H76" i="5"/>
  <c r="I76" i="5" s="1"/>
  <c r="J76" i="5" s="1"/>
  <c r="E76" i="5"/>
  <c r="AT75" i="5"/>
  <c r="AS75" i="5"/>
  <c r="AP75" i="5"/>
  <c r="AA75" i="5"/>
  <c r="T75" i="5"/>
  <c r="H75" i="5"/>
  <c r="I75" i="5" s="1"/>
  <c r="J75" i="5" s="1"/>
  <c r="E75" i="5"/>
  <c r="B75" i="5"/>
  <c r="AS83" i="5" s="1"/>
  <c r="AT74" i="5"/>
  <c r="AS74" i="5"/>
  <c r="AP74" i="5"/>
  <c r="AA74" i="5"/>
  <c r="T74" i="5"/>
  <c r="J74" i="5"/>
  <c r="H74" i="5"/>
  <c r="I74" i="5" s="1"/>
  <c r="E74" i="5"/>
  <c r="H73" i="5" s="1"/>
  <c r="I73" i="5" s="1"/>
  <c r="B74" i="5"/>
  <c r="T80" i="5" s="1"/>
  <c r="AT73" i="5"/>
  <c r="AP73" i="5"/>
  <c r="AA73" i="5"/>
  <c r="T73" i="5"/>
  <c r="J73" i="5"/>
  <c r="B73" i="5"/>
  <c r="K79" i="5" s="1"/>
  <c r="L79" i="5" s="1"/>
  <c r="E70" i="5"/>
  <c r="H69" i="5" s="1"/>
  <c r="I69" i="5" s="1"/>
  <c r="J69" i="5" s="1"/>
  <c r="AT69" i="5"/>
  <c r="AS69" i="5"/>
  <c r="AP69" i="5"/>
  <c r="AA69" i="5"/>
  <c r="E69" i="5"/>
  <c r="AT68" i="5"/>
  <c r="AP68" i="5"/>
  <c r="AA68" i="5"/>
  <c r="H68" i="5"/>
  <c r="I68" i="5" s="1"/>
  <c r="J68" i="5" s="1"/>
  <c r="E68" i="5"/>
  <c r="H67" i="5" s="1"/>
  <c r="I67" i="5" s="1"/>
  <c r="J67" i="5" s="1"/>
  <c r="AT67" i="5"/>
  <c r="AP67" i="5"/>
  <c r="AA67" i="5"/>
  <c r="E67" i="5"/>
  <c r="AT66" i="5"/>
  <c r="AS66" i="5"/>
  <c r="AP66" i="5"/>
  <c r="AA66" i="5"/>
  <c r="H66" i="5"/>
  <c r="I66" i="5" s="1"/>
  <c r="J66" i="5" s="1"/>
  <c r="E66" i="5"/>
  <c r="AT65" i="5"/>
  <c r="AS65" i="5"/>
  <c r="AP65" i="5"/>
  <c r="AA65" i="5"/>
  <c r="T65" i="5"/>
  <c r="H65" i="5"/>
  <c r="I65" i="5" s="1"/>
  <c r="J65" i="5" s="1"/>
  <c r="E65" i="5"/>
  <c r="AT64" i="5"/>
  <c r="AS64" i="5"/>
  <c r="AR64" i="5"/>
  <c r="AP64" i="5"/>
  <c r="AA64" i="5"/>
  <c r="H64" i="5"/>
  <c r="I64" i="5" s="1"/>
  <c r="J64" i="5" s="1"/>
  <c r="E64" i="5"/>
  <c r="H63" i="5" s="1"/>
  <c r="I63" i="5" s="1"/>
  <c r="J63" i="5" s="1"/>
  <c r="AT63" i="5"/>
  <c r="AS63" i="5"/>
  <c r="AP63" i="5"/>
  <c r="AA63" i="5"/>
  <c r="L63" i="5"/>
  <c r="K63" i="5"/>
  <c r="E63" i="5"/>
  <c r="H62" i="5" s="1"/>
  <c r="I62" i="5" s="1"/>
  <c r="J62" i="5" s="1"/>
  <c r="AT62" i="5"/>
  <c r="AS62" i="5"/>
  <c r="AP62" i="5"/>
  <c r="AA62" i="5"/>
  <c r="E62" i="5"/>
  <c r="AT61" i="5"/>
  <c r="AS61" i="5"/>
  <c r="AP61" i="5"/>
  <c r="AA61" i="5"/>
  <c r="I61" i="5"/>
  <c r="J61" i="5" s="1"/>
  <c r="H61" i="5"/>
  <c r="E61" i="5"/>
  <c r="AT60" i="5"/>
  <c r="AS60" i="5"/>
  <c r="AR60" i="5"/>
  <c r="AP60" i="5"/>
  <c r="AA60" i="5"/>
  <c r="I60" i="5"/>
  <c r="J60" i="5" s="1"/>
  <c r="H60" i="5"/>
  <c r="E60" i="5"/>
  <c r="H59" i="5" s="1"/>
  <c r="I59" i="5" s="1"/>
  <c r="J59" i="5" s="1"/>
  <c r="B60" i="5"/>
  <c r="AS59" i="5" s="1"/>
  <c r="AT59" i="5"/>
  <c r="AP59" i="5"/>
  <c r="AA59" i="5"/>
  <c r="T59" i="5"/>
  <c r="E59" i="5"/>
  <c r="B59" i="5"/>
  <c r="T68" i="5" s="1"/>
  <c r="AT58" i="5"/>
  <c r="AS58" i="5"/>
  <c r="AP58" i="5"/>
  <c r="AA58" i="5"/>
  <c r="T58" i="5"/>
  <c r="H58" i="5"/>
  <c r="I58" i="5" s="1"/>
  <c r="J58" i="5" s="1"/>
  <c r="B58" i="5"/>
  <c r="AR65" i="5" s="1"/>
  <c r="E54" i="5"/>
  <c r="AT53" i="5"/>
  <c r="AS53" i="5"/>
  <c r="AR53" i="5"/>
  <c r="AP53" i="5"/>
  <c r="AG53" i="5"/>
  <c r="AA53" i="5"/>
  <c r="T53" i="5"/>
  <c r="K53" i="5"/>
  <c r="L53" i="5" s="1"/>
  <c r="H53" i="5"/>
  <c r="I53" i="5" s="1"/>
  <c r="J53" i="5" s="1"/>
  <c r="E53" i="5"/>
  <c r="AT52" i="5"/>
  <c r="AR52" i="5"/>
  <c r="AP52" i="5"/>
  <c r="AG52" i="5"/>
  <c r="AA52" i="5"/>
  <c r="K52" i="5"/>
  <c r="L52" i="5" s="1"/>
  <c r="R52" i="5" s="1"/>
  <c r="H52" i="5"/>
  <c r="I52" i="5" s="1"/>
  <c r="J52" i="5" s="1"/>
  <c r="E52" i="5"/>
  <c r="AT51" i="5"/>
  <c r="AS51" i="5"/>
  <c r="AR51" i="5"/>
  <c r="AP51" i="5"/>
  <c r="AG51" i="5"/>
  <c r="AA51" i="5"/>
  <c r="K51" i="5"/>
  <c r="L51" i="5" s="1"/>
  <c r="I51" i="5"/>
  <c r="J51" i="5" s="1"/>
  <c r="H51" i="5"/>
  <c r="E51" i="5"/>
  <c r="AT50" i="5"/>
  <c r="AS50" i="5"/>
  <c r="AR50" i="5"/>
  <c r="AP50" i="5"/>
  <c r="AG50" i="5"/>
  <c r="AA50" i="5"/>
  <c r="T50" i="5"/>
  <c r="K50" i="5"/>
  <c r="L50" i="5" s="1"/>
  <c r="J50" i="5"/>
  <c r="I50" i="5"/>
  <c r="H50" i="5"/>
  <c r="E50" i="5"/>
  <c r="AT49" i="5"/>
  <c r="AR49" i="5"/>
  <c r="AP49" i="5"/>
  <c r="AG49" i="5"/>
  <c r="AA49" i="5"/>
  <c r="T49" i="5"/>
  <c r="K49" i="5"/>
  <c r="L49" i="5" s="1"/>
  <c r="R49" i="5" s="1"/>
  <c r="H49" i="5"/>
  <c r="I49" i="5" s="1"/>
  <c r="J49" i="5" s="1"/>
  <c r="E49" i="5"/>
  <c r="AT48" i="5"/>
  <c r="AS48" i="5"/>
  <c r="AR48" i="5"/>
  <c r="AP48" i="5"/>
  <c r="AG48" i="5"/>
  <c r="AA48" i="5"/>
  <c r="T48" i="5"/>
  <c r="H48" i="5"/>
  <c r="I48" i="5" s="1"/>
  <c r="J48" i="5" s="1"/>
  <c r="E48" i="5"/>
  <c r="AT47" i="5"/>
  <c r="AS47" i="5"/>
  <c r="AR47" i="5"/>
  <c r="AP47" i="5"/>
  <c r="AG47" i="5"/>
  <c r="AA47" i="5"/>
  <c r="T47" i="5"/>
  <c r="H47" i="5"/>
  <c r="I47" i="5" s="1"/>
  <c r="J47" i="5" s="1"/>
  <c r="E47" i="5"/>
  <c r="H46" i="5" s="1"/>
  <c r="I46" i="5" s="1"/>
  <c r="J46" i="5" s="1"/>
  <c r="AT46" i="5"/>
  <c r="AS46" i="5"/>
  <c r="AP46" i="5"/>
  <c r="AG46" i="5"/>
  <c r="AA46" i="5"/>
  <c r="T46" i="5"/>
  <c r="K46" i="5"/>
  <c r="L46" i="5" s="1"/>
  <c r="R46" i="5" s="1"/>
  <c r="E46" i="5"/>
  <c r="AT45" i="5"/>
  <c r="AS45" i="5"/>
  <c r="AR45" i="5"/>
  <c r="AP45" i="5"/>
  <c r="AG45" i="5"/>
  <c r="AA45" i="5"/>
  <c r="T45" i="5"/>
  <c r="H45" i="5"/>
  <c r="I45" i="5" s="1"/>
  <c r="J45" i="5" s="1"/>
  <c r="E45" i="5"/>
  <c r="AT44" i="5"/>
  <c r="AS44" i="5"/>
  <c r="AR44" i="5"/>
  <c r="AP44" i="5"/>
  <c r="AG44" i="5"/>
  <c r="AA44" i="5"/>
  <c r="T44" i="5"/>
  <c r="H44" i="5"/>
  <c r="I44" i="5" s="1"/>
  <c r="J44" i="5" s="1"/>
  <c r="E44" i="5"/>
  <c r="H43" i="5" s="1"/>
  <c r="I43" i="5" s="1"/>
  <c r="J43" i="5" s="1"/>
  <c r="B44" i="5"/>
  <c r="AS52" i="5" s="1"/>
  <c r="AT43" i="5"/>
  <c r="AR43" i="5"/>
  <c r="AP43" i="5"/>
  <c r="AG43" i="5"/>
  <c r="AA43" i="5"/>
  <c r="T43" i="5"/>
  <c r="K43" i="5"/>
  <c r="L43" i="5" s="1"/>
  <c r="E43" i="5"/>
  <c r="H42" i="5" s="1"/>
  <c r="I42" i="5" s="1"/>
  <c r="J42" i="5" s="1"/>
  <c r="B43" i="5"/>
  <c r="T51" i="5" s="1"/>
  <c r="AT42" i="5"/>
  <c r="AS42" i="5"/>
  <c r="AR42" i="5"/>
  <c r="AP42" i="5"/>
  <c r="AG42" i="5"/>
  <c r="AA42" i="5"/>
  <c r="T42" i="5"/>
  <c r="K42" i="5"/>
  <c r="L42" i="5" s="1"/>
  <c r="B42" i="5"/>
  <c r="AR46" i="5" s="1"/>
  <c r="E38" i="5"/>
  <c r="H37" i="5" s="1"/>
  <c r="I37" i="5" s="1"/>
  <c r="J37" i="5" s="1"/>
  <c r="AT37" i="5"/>
  <c r="AP37" i="5"/>
  <c r="AA37" i="5"/>
  <c r="K37" i="5"/>
  <c r="E37" i="5"/>
  <c r="AT36" i="5"/>
  <c r="AR36" i="5"/>
  <c r="AP36" i="5"/>
  <c r="AA36" i="5"/>
  <c r="K36" i="5"/>
  <c r="L36" i="5" s="1"/>
  <c r="R36" i="5" s="1"/>
  <c r="H36" i="5"/>
  <c r="I36" i="5" s="1"/>
  <c r="J36" i="5" s="1"/>
  <c r="E36" i="5"/>
  <c r="AT35" i="5"/>
  <c r="AP35" i="5"/>
  <c r="AA35" i="5"/>
  <c r="T35" i="5"/>
  <c r="H35" i="5"/>
  <c r="I35" i="5" s="1"/>
  <c r="J35" i="5" s="1"/>
  <c r="E35" i="5"/>
  <c r="AT34" i="5"/>
  <c r="AS34" i="5"/>
  <c r="AR34" i="5"/>
  <c r="AP34" i="5"/>
  <c r="AA34" i="5"/>
  <c r="H34" i="5"/>
  <c r="I34" i="5" s="1"/>
  <c r="J34" i="5" s="1"/>
  <c r="E34" i="5"/>
  <c r="H33" i="5" s="1"/>
  <c r="I33" i="5" s="1"/>
  <c r="AT33" i="5"/>
  <c r="AR33" i="5"/>
  <c r="AP33" i="5"/>
  <c r="AA33" i="5"/>
  <c r="L33" i="5"/>
  <c r="K33" i="5"/>
  <c r="J33" i="5"/>
  <c r="E33" i="5"/>
  <c r="H32" i="5" s="1"/>
  <c r="I32" i="5" s="1"/>
  <c r="J32" i="5" s="1"/>
  <c r="AT32" i="5"/>
  <c r="AP32" i="5"/>
  <c r="AA32" i="5"/>
  <c r="K32" i="5"/>
  <c r="E32" i="5"/>
  <c r="AT31" i="5"/>
  <c r="AS31" i="5"/>
  <c r="AP31" i="5"/>
  <c r="AA31" i="5"/>
  <c r="H31" i="5"/>
  <c r="I31" i="5" s="1"/>
  <c r="J31" i="5" s="1"/>
  <c r="E31" i="5"/>
  <c r="AT30" i="5"/>
  <c r="AS30" i="5"/>
  <c r="AR30" i="5"/>
  <c r="AP30" i="5"/>
  <c r="AA30" i="5"/>
  <c r="H30" i="5"/>
  <c r="I30" i="5" s="1"/>
  <c r="J30" i="5" s="1"/>
  <c r="E30" i="5"/>
  <c r="H29" i="5" s="1"/>
  <c r="I29" i="5" s="1"/>
  <c r="J29" i="5" s="1"/>
  <c r="AT29" i="5"/>
  <c r="AS29" i="5"/>
  <c r="AP29" i="5"/>
  <c r="AA29" i="5"/>
  <c r="L29" i="5"/>
  <c r="R29" i="5" s="1"/>
  <c r="K29" i="5"/>
  <c r="E29" i="5"/>
  <c r="AT28" i="5"/>
  <c r="AP28" i="5"/>
  <c r="AA28" i="5"/>
  <c r="I28" i="5"/>
  <c r="J28" i="5" s="1"/>
  <c r="H28" i="5"/>
  <c r="E28" i="5"/>
  <c r="H27" i="5" s="1"/>
  <c r="I27" i="5" s="1"/>
  <c r="J27" i="5" s="1"/>
  <c r="B28" i="5"/>
  <c r="AS37" i="5" s="1"/>
  <c r="AT27" i="5"/>
  <c r="AP27" i="5"/>
  <c r="AA27" i="5"/>
  <c r="K27" i="5"/>
  <c r="L27" i="5" s="1"/>
  <c r="E27" i="5"/>
  <c r="H26" i="5" s="1"/>
  <c r="B27" i="5"/>
  <c r="AT26" i="5"/>
  <c r="AP26" i="5"/>
  <c r="AA26" i="5"/>
  <c r="K26" i="5"/>
  <c r="L26" i="5" s="1"/>
  <c r="I26" i="5"/>
  <c r="J26" i="5" s="1"/>
  <c r="B26" i="5"/>
  <c r="AR37" i="5" s="1"/>
  <c r="E148" i="4"/>
  <c r="AW147" i="4"/>
  <c r="AV147" i="4"/>
  <c r="AS147" i="4"/>
  <c r="AG147" i="4"/>
  <c r="T147" i="4"/>
  <c r="H147" i="4"/>
  <c r="I147" i="4" s="1"/>
  <c r="J147" i="4" s="1"/>
  <c r="E147" i="4"/>
  <c r="AW146" i="4"/>
  <c r="AS146" i="4"/>
  <c r="AG146" i="4"/>
  <c r="T146" i="4"/>
  <c r="H146" i="4"/>
  <c r="I146" i="4" s="1"/>
  <c r="J146" i="4" s="1"/>
  <c r="E146" i="4"/>
  <c r="H145" i="4" s="1"/>
  <c r="I145" i="4" s="1"/>
  <c r="J145" i="4" s="1"/>
  <c r="AW145" i="4"/>
  <c r="AS145" i="4"/>
  <c r="AG145" i="4"/>
  <c r="E145" i="4"/>
  <c r="H144" i="4" s="1"/>
  <c r="I144" i="4" s="1"/>
  <c r="J144" i="4" s="1"/>
  <c r="AW144" i="4"/>
  <c r="AV144" i="4"/>
  <c r="AS144" i="4"/>
  <c r="AG144" i="4"/>
  <c r="E144" i="4"/>
  <c r="AW143" i="4"/>
  <c r="AV143" i="4"/>
  <c r="AS143" i="4"/>
  <c r="AG143" i="4"/>
  <c r="T143" i="4"/>
  <c r="H143" i="4"/>
  <c r="I143" i="4" s="1"/>
  <c r="J143" i="4" s="1"/>
  <c r="E143" i="4"/>
  <c r="AW142" i="4"/>
  <c r="AV142" i="4"/>
  <c r="AS142" i="4"/>
  <c r="AG142" i="4"/>
  <c r="H142" i="4"/>
  <c r="I142" i="4" s="1"/>
  <c r="J142" i="4" s="1"/>
  <c r="E142" i="4"/>
  <c r="H141" i="4" s="1"/>
  <c r="I141" i="4" s="1"/>
  <c r="AW141" i="4"/>
  <c r="AV141" i="4"/>
  <c r="AS141" i="4"/>
  <c r="AG141" i="4"/>
  <c r="J141" i="4"/>
  <c r="E141" i="4"/>
  <c r="H140" i="4" s="1"/>
  <c r="I140" i="4" s="1"/>
  <c r="J140" i="4" s="1"/>
  <c r="AW140" i="4"/>
  <c r="AV140" i="4"/>
  <c r="AS140" i="4"/>
  <c r="AG140" i="4"/>
  <c r="E140" i="4"/>
  <c r="H139" i="4" s="1"/>
  <c r="I139" i="4" s="1"/>
  <c r="J139" i="4" s="1"/>
  <c r="AW139" i="4"/>
  <c r="AV139" i="4"/>
  <c r="AS139" i="4"/>
  <c r="AG139" i="4"/>
  <c r="E139" i="4"/>
  <c r="AW138" i="4"/>
  <c r="AV138" i="4"/>
  <c r="AS138" i="4"/>
  <c r="AG138" i="4"/>
  <c r="H138" i="4"/>
  <c r="I138" i="4" s="1"/>
  <c r="J138" i="4" s="1"/>
  <c r="E138" i="4"/>
  <c r="H137" i="4" s="1"/>
  <c r="I137" i="4" s="1"/>
  <c r="J137" i="4" s="1"/>
  <c r="B138" i="4"/>
  <c r="AV145" i="4" s="1"/>
  <c r="AW137" i="4"/>
  <c r="AS137" i="4"/>
  <c r="AG137" i="4"/>
  <c r="T137" i="4"/>
  <c r="E137" i="4"/>
  <c r="B137" i="4"/>
  <c r="T139" i="4" s="1"/>
  <c r="AW136" i="4"/>
  <c r="AV136" i="4"/>
  <c r="AS136" i="4"/>
  <c r="AG136" i="4"/>
  <c r="T136" i="4"/>
  <c r="H136" i="4"/>
  <c r="I136" i="4" s="1"/>
  <c r="J136" i="4" s="1"/>
  <c r="B136" i="4"/>
  <c r="AU146" i="4" s="1"/>
  <c r="E133" i="4"/>
  <c r="AZ132" i="4"/>
  <c r="AW132" i="4"/>
  <c r="AU132" i="4"/>
  <c r="AS132" i="4"/>
  <c r="AG132" i="4"/>
  <c r="K132" i="4"/>
  <c r="L132" i="4" s="1"/>
  <c r="H132" i="4"/>
  <c r="I132" i="4" s="1"/>
  <c r="J132" i="4" s="1"/>
  <c r="E132" i="4"/>
  <c r="AZ131" i="4"/>
  <c r="AW131" i="4"/>
  <c r="AU131" i="4"/>
  <c r="AS131" i="4"/>
  <c r="AG131" i="4"/>
  <c r="T131" i="4"/>
  <c r="H131" i="4"/>
  <c r="I131" i="4" s="1"/>
  <c r="J131" i="4" s="1"/>
  <c r="E131" i="4"/>
  <c r="AZ130" i="4"/>
  <c r="AW130" i="4"/>
  <c r="AV130" i="4"/>
  <c r="AS130" i="4"/>
  <c r="AG130" i="4"/>
  <c r="H130" i="4"/>
  <c r="I130" i="4" s="1"/>
  <c r="J130" i="4" s="1"/>
  <c r="E130" i="4"/>
  <c r="H129" i="4" s="1"/>
  <c r="I129" i="4" s="1"/>
  <c r="J129" i="4" s="1"/>
  <c r="AZ129" i="4"/>
  <c r="AW129" i="4"/>
  <c r="AV129" i="4"/>
  <c r="AS129" i="4"/>
  <c r="AG129" i="4"/>
  <c r="E129" i="4"/>
  <c r="H128" i="4" s="1"/>
  <c r="I128" i="4" s="1"/>
  <c r="J128" i="4" s="1"/>
  <c r="AZ128" i="4"/>
  <c r="AW128" i="4"/>
  <c r="AS128" i="4"/>
  <c r="AG128" i="4"/>
  <c r="E128" i="4"/>
  <c r="AZ127" i="4"/>
  <c r="AW127" i="4"/>
  <c r="AS127" i="4"/>
  <c r="AG127" i="4"/>
  <c r="K127" i="4"/>
  <c r="L127" i="4" s="1"/>
  <c r="J127" i="4"/>
  <c r="I127" i="4"/>
  <c r="H127" i="4"/>
  <c r="E127" i="4"/>
  <c r="H126" i="4" s="1"/>
  <c r="I126" i="4" s="1"/>
  <c r="J126" i="4" s="1"/>
  <c r="AZ126" i="4"/>
  <c r="AW126" i="4"/>
  <c r="AS126" i="4"/>
  <c r="AG126" i="4"/>
  <c r="E126" i="4"/>
  <c r="AZ125" i="4"/>
  <c r="AW125" i="4"/>
  <c r="AS125" i="4"/>
  <c r="AG125" i="4"/>
  <c r="T125" i="4"/>
  <c r="H125" i="4"/>
  <c r="I125" i="4" s="1"/>
  <c r="J125" i="4" s="1"/>
  <c r="E125" i="4"/>
  <c r="H124" i="4" s="1"/>
  <c r="I124" i="4" s="1"/>
  <c r="J124" i="4" s="1"/>
  <c r="AZ124" i="4"/>
  <c r="AW124" i="4"/>
  <c r="AS124" i="4"/>
  <c r="AG124" i="4"/>
  <c r="T124" i="4"/>
  <c r="E124" i="4"/>
  <c r="AZ123" i="4"/>
  <c r="AW123" i="4"/>
  <c r="AV123" i="4"/>
  <c r="AS123" i="4"/>
  <c r="AG123" i="4"/>
  <c r="T123" i="4"/>
  <c r="H123" i="4"/>
  <c r="I123" i="4" s="1"/>
  <c r="J123" i="4" s="1"/>
  <c r="E123" i="4"/>
  <c r="B123" i="4"/>
  <c r="AV127" i="4" s="1"/>
  <c r="AZ122" i="4"/>
  <c r="AW122" i="4"/>
  <c r="AV122" i="4"/>
  <c r="AS122" i="4"/>
  <c r="AG122" i="4"/>
  <c r="I122" i="4"/>
  <c r="J122" i="4" s="1"/>
  <c r="H122" i="4"/>
  <c r="E122" i="4"/>
  <c r="B122" i="4"/>
  <c r="AZ121" i="4"/>
  <c r="AW121" i="4"/>
  <c r="AV121" i="4"/>
  <c r="AS121" i="4"/>
  <c r="AG121" i="4"/>
  <c r="T121" i="4"/>
  <c r="H121" i="4"/>
  <c r="I121" i="4" s="1"/>
  <c r="J121" i="4" s="1"/>
  <c r="B121" i="4"/>
  <c r="AU125" i="4" s="1"/>
  <c r="E117" i="4"/>
  <c r="AW116" i="4"/>
  <c r="AV116" i="4"/>
  <c r="AS116" i="4"/>
  <c r="AG116" i="4"/>
  <c r="H116" i="4"/>
  <c r="I116" i="4" s="1"/>
  <c r="J116" i="4" s="1"/>
  <c r="E116" i="4"/>
  <c r="AW115" i="4"/>
  <c r="AS115" i="4"/>
  <c r="AG115" i="4"/>
  <c r="K115" i="4"/>
  <c r="L115" i="4" s="1"/>
  <c r="H115" i="4"/>
  <c r="I115" i="4" s="1"/>
  <c r="J115" i="4" s="1"/>
  <c r="E115" i="4"/>
  <c r="AW114" i="4"/>
  <c r="AS114" i="4"/>
  <c r="AG114" i="4"/>
  <c r="I114" i="4"/>
  <c r="J114" i="4" s="1"/>
  <c r="H114" i="4"/>
  <c r="E114" i="4"/>
  <c r="AW113" i="4"/>
  <c r="AS113" i="4"/>
  <c r="AG113" i="4"/>
  <c r="J113" i="4"/>
  <c r="I113" i="4"/>
  <c r="H113" i="4"/>
  <c r="E113" i="4"/>
  <c r="AW112" i="4"/>
  <c r="AU112" i="4"/>
  <c r="AS112" i="4"/>
  <c r="AG112" i="4"/>
  <c r="T112" i="4"/>
  <c r="H112" i="4"/>
  <c r="I112" i="4" s="1"/>
  <c r="J112" i="4" s="1"/>
  <c r="E112" i="4"/>
  <c r="H111" i="4" s="1"/>
  <c r="I111" i="4" s="1"/>
  <c r="J111" i="4" s="1"/>
  <c r="AW111" i="4"/>
  <c r="AS111" i="4"/>
  <c r="AG111" i="4"/>
  <c r="T111" i="4"/>
  <c r="E111" i="4"/>
  <c r="AW110" i="4"/>
  <c r="AS110" i="4"/>
  <c r="AG110" i="4"/>
  <c r="I110" i="4"/>
  <c r="J110" i="4" s="1"/>
  <c r="H110" i="4"/>
  <c r="E110" i="4"/>
  <c r="AW109" i="4"/>
  <c r="AS109" i="4"/>
  <c r="AG109" i="4"/>
  <c r="R109" i="4"/>
  <c r="K109" i="4"/>
  <c r="L109" i="4" s="1"/>
  <c r="J109" i="4"/>
  <c r="I109" i="4"/>
  <c r="H109" i="4"/>
  <c r="E109" i="4"/>
  <c r="AW108" i="4"/>
  <c r="AV108" i="4"/>
  <c r="AS108" i="4"/>
  <c r="AG108" i="4"/>
  <c r="T108" i="4"/>
  <c r="I108" i="4"/>
  <c r="J108" i="4" s="1"/>
  <c r="H108" i="4"/>
  <c r="E108" i="4"/>
  <c r="AW107" i="4"/>
  <c r="AS107" i="4"/>
  <c r="AG107" i="4"/>
  <c r="T107" i="4"/>
  <c r="I107" i="4"/>
  <c r="J107" i="4" s="1"/>
  <c r="H107" i="4"/>
  <c r="E107" i="4"/>
  <c r="B107" i="4"/>
  <c r="AV106" i="4" s="1"/>
  <c r="AW106" i="4"/>
  <c r="AU106" i="4"/>
  <c r="AS106" i="4"/>
  <c r="AG106" i="4"/>
  <c r="T106" i="4"/>
  <c r="H106" i="4"/>
  <c r="I106" i="4" s="1"/>
  <c r="J106" i="4" s="1"/>
  <c r="E106" i="4"/>
  <c r="B106" i="4"/>
  <c r="T113" i="4" s="1"/>
  <c r="AW105" i="4"/>
  <c r="AV105" i="4"/>
  <c r="AS105" i="4"/>
  <c r="AG105" i="4"/>
  <c r="T105" i="4"/>
  <c r="H105" i="4"/>
  <c r="I105" i="4" s="1"/>
  <c r="J105" i="4" s="1"/>
  <c r="B105" i="4"/>
  <c r="AU116" i="4" s="1"/>
  <c r="E101" i="4"/>
  <c r="H100" i="4" s="1"/>
  <c r="I100" i="4" s="1"/>
  <c r="AM100" i="4"/>
  <c r="AK100" i="4"/>
  <c r="L100" i="4"/>
  <c r="K100" i="4"/>
  <c r="J100" i="4"/>
  <c r="E100" i="4"/>
  <c r="H99" i="4" s="1"/>
  <c r="I99" i="4" s="1"/>
  <c r="J99" i="4" s="1"/>
  <c r="AM99" i="4"/>
  <c r="AL99" i="4"/>
  <c r="T99" i="4"/>
  <c r="E99" i="4"/>
  <c r="H98" i="4" s="1"/>
  <c r="AM98" i="4"/>
  <c r="AL98" i="4"/>
  <c r="AK98" i="4"/>
  <c r="J98" i="4"/>
  <c r="I98" i="4"/>
  <c r="E98" i="4"/>
  <c r="AM97" i="4"/>
  <c r="T97" i="4"/>
  <c r="L97" i="4"/>
  <c r="K97" i="4"/>
  <c r="H97" i="4"/>
  <c r="I97" i="4" s="1"/>
  <c r="J97" i="4" s="1"/>
  <c r="E97" i="4"/>
  <c r="H96" i="4" s="1"/>
  <c r="I96" i="4" s="1"/>
  <c r="J96" i="4" s="1"/>
  <c r="AM96" i="4"/>
  <c r="AK96" i="4"/>
  <c r="E96" i="4"/>
  <c r="H95" i="4" s="1"/>
  <c r="I95" i="4" s="1"/>
  <c r="J95" i="4" s="1"/>
  <c r="AM95" i="4"/>
  <c r="AL95" i="4"/>
  <c r="AK95" i="4"/>
  <c r="T95" i="4"/>
  <c r="K95" i="4"/>
  <c r="L95" i="4" s="1"/>
  <c r="E95" i="4"/>
  <c r="H94" i="4" s="1"/>
  <c r="I94" i="4" s="1"/>
  <c r="J94" i="4" s="1"/>
  <c r="AM94" i="4"/>
  <c r="T94" i="4"/>
  <c r="E94" i="4"/>
  <c r="H93" i="4" s="1"/>
  <c r="I93" i="4" s="1"/>
  <c r="AM93" i="4"/>
  <c r="AL93" i="4"/>
  <c r="R93" i="4"/>
  <c r="L93" i="4"/>
  <c r="K93" i="4"/>
  <c r="J93" i="4"/>
  <c r="E93" i="4"/>
  <c r="H92" i="4" s="1"/>
  <c r="I92" i="4" s="1"/>
  <c r="J92" i="4" s="1"/>
  <c r="AM92" i="4"/>
  <c r="AL92" i="4"/>
  <c r="T92" i="4"/>
  <c r="E92" i="4"/>
  <c r="AM91" i="4"/>
  <c r="AK91" i="4"/>
  <c r="K91" i="4"/>
  <c r="L91" i="4" s="1"/>
  <c r="R91" i="4" s="1"/>
  <c r="H91" i="4"/>
  <c r="I91" i="4" s="1"/>
  <c r="J91" i="4" s="1"/>
  <c r="E91" i="4"/>
  <c r="B91" i="4"/>
  <c r="AL94" i="4" s="1"/>
  <c r="AM90" i="4"/>
  <c r="AL90" i="4"/>
  <c r="T90" i="4"/>
  <c r="L90" i="4"/>
  <c r="K90" i="4"/>
  <c r="H90" i="4"/>
  <c r="I90" i="4" s="1"/>
  <c r="J90" i="4" s="1"/>
  <c r="E90" i="4"/>
  <c r="H89" i="4" s="1"/>
  <c r="I89" i="4" s="1"/>
  <c r="B90" i="4"/>
  <c r="T96" i="4" s="1"/>
  <c r="AM89" i="4"/>
  <c r="AL89" i="4"/>
  <c r="AK89" i="4"/>
  <c r="T89" i="4"/>
  <c r="K89" i="4"/>
  <c r="L89" i="4" s="1"/>
  <c r="J89" i="4"/>
  <c r="B89" i="4"/>
  <c r="K92" i="4" s="1"/>
  <c r="L92" i="4" s="1"/>
  <c r="E85" i="4"/>
  <c r="H84" i="4" s="1"/>
  <c r="I84" i="4" s="1"/>
  <c r="AT84" i="4"/>
  <c r="AR84" i="4"/>
  <c r="AP84" i="4"/>
  <c r="AA84" i="4"/>
  <c r="K84" i="4"/>
  <c r="J84" i="4"/>
  <c r="E84" i="4"/>
  <c r="H83" i="4" s="1"/>
  <c r="AT83" i="4"/>
  <c r="AS83" i="4"/>
  <c r="AP83" i="4"/>
  <c r="AA83" i="4"/>
  <c r="I83" i="4"/>
  <c r="J83" i="4" s="1"/>
  <c r="E83" i="4"/>
  <c r="AT82" i="4"/>
  <c r="AP82" i="4"/>
  <c r="AA82" i="4"/>
  <c r="J82" i="4"/>
  <c r="I82" i="4"/>
  <c r="H82" i="4"/>
  <c r="E82" i="4"/>
  <c r="AT81" i="4"/>
  <c r="AR81" i="4"/>
  <c r="AP81" i="4"/>
  <c r="AA81" i="4"/>
  <c r="H81" i="4"/>
  <c r="I81" i="4" s="1"/>
  <c r="J81" i="4" s="1"/>
  <c r="E81" i="4"/>
  <c r="H80" i="4" s="1"/>
  <c r="I80" i="4" s="1"/>
  <c r="J80" i="4" s="1"/>
  <c r="AT80" i="4"/>
  <c r="AP80" i="4"/>
  <c r="AA80" i="4"/>
  <c r="K80" i="4"/>
  <c r="L80" i="4" s="1"/>
  <c r="E80" i="4"/>
  <c r="H79" i="4" s="1"/>
  <c r="AT79" i="4"/>
  <c r="AP79" i="4"/>
  <c r="AA79" i="4"/>
  <c r="I79" i="4"/>
  <c r="J79" i="4" s="1"/>
  <c r="E79" i="4"/>
  <c r="AT78" i="4"/>
  <c r="AP78" i="4"/>
  <c r="AA78" i="4"/>
  <c r="J78" i="4"/>
  <c r="I78" i="4"/>
  <c r="H78" i="4"/>
  <c r="E78" i="4"/>
  <c r="AT77" i="4"/>
  <c r="AR77" i="4"/>
  <c r="AP77" i="4"/>
  <c r="AA77" i="4"/>
  <c r="I77" i="4"/>
  <c r="J77" i="4" s="1"/>
  <c r="H77" i="4"/>
  <c r="E77" i="4"/>
  <c r="H76" i="4" s="1"/>
  <c r="AT76" i="4"/>
  <c r="AR76" i="4"/>
  <c r="AP76" i="4"/>
  <c r="AA76" i="4"/>
  <c r="I76" i="4"/>
  <c r="J76" i="4" s="1"/>
  <c r="E76" i="4"/>
  <c r="H75" i="4" s="1"/>
  <c r="I75" i="4" s="1"/>
  <c r="J75" i="4" s="1"/>
  <c r="AT75" i="4"/>
  <c r="AR75" i="4"/>
  <c r="AP75" i="4"/>
  <c r="AA75" i="4"/>
  <c r="T75" i="4"/>
  <c r="K75" i="4"/>
  <c r="E75" i="4"/>
  <c r="H74" i="4" s="1"/>
  <c r="I74" i="4" s="1"/>
  <c r="J74" i="4" s="1"/>
  <c r="B75" i="4"/>
  <c r="AS80" i="4" s="1"/>
  <c r="AT74" i="4"/>
  <c r="AP74" i="4"/>
  <c r="AA74" i="4"/>
  <c r="L74" i="4"/>
  <c r="K74" i="4"/>
  <c r="E74" i="4"/>
  <c r="H73" i="4" s="1"/>
  <c r="I73" i="4" s="1"/>
  <c r="B74" i="4"/>
  <c r="T76" i="4" s="1"/>
  <c r="AT73" i="4"/>
  <c r="AR73" i="4"/>
  <c r="AP73" i="4"/>
  <c r="AA73" i="4"/>
  <c r="L73" i="4"/>
  <c r="K73" i="4"/>
  <c r="J73" i="4"/>
  <c r="B73" i="4"/>
  <c r="E70" i="4"/>
  <c r="AT69" i="4"/>
  <c r="AR69" i="4"/>
  <c r="AP69" i="4"/>
  <c r="AA69" i="4"/>
  <c r="K69" i="4"/>
  <c r="J69" i="4"/>
  <c r="H69" i="4"/>
  <c r="I69" i="4" s="1"/>
  <c r="E69" i="4"/>
  <c r="H68" i="4" s="1"/>
  <c r="I68" i="4" s="1"/>
  <c r="J68" i="4" s="1"/>
  <c r="AT68" i="4"/>
  <c r="AP68" i="4"/>
  <c r="AA68" i="4"/>
  <c r="K68" i="4"/>
  <c r="E68" i="4"/>
  <c r="H67" i="4" s="1"/>
  <c r="AT67" i="4"/>
  <c r="AP67" i="4"/>
  <c r="AA67" i="4"/>
  <c r="J67" i="4"/>
  <c r="I67" i="4"/>
  <c r="E67" i="4"/>
  <c r="AT66" i="4"/>
  <c r="AS66" i="4"/>
  <c r="AP66" i="4"/>
  <c r="AA66" i="4"/>
  <c r="J66" i="4"/>
  <c r="H66" i="4"/>
  <c r="I66" i="4" s="1"/>
  <c r="E66" i="4"/>
  <c r="AT65" i="4"/>
  <c r="AS65" i="4"/>
  <c r="AP65" i="4"/>
  <c r="AA65" i="4"/>
  <c r="K65" i="4"/>
  <c r="H65" i="4"/>
  <c r="I65" i="4" s="1"/>
  <c r="J65" i="4" s="1"/>
  <c r="E65" i="4"/>
  <c r="H64" i="4" s="1"/>
  <c r="I64" i="4" s="1"/>
  <c r="J64" i="4" s="1"/>
  <c r="AT64" i="4"/>
  <c r="AR64" i="4"/>
  <c r="AP64" i="4"/>
  <c r="AA64" i="4"/>
  <c r="E64" i="4"/>
  <c r="H63" i="4" s="1"/>
  <c r="I63" i="4" s="1"/>
  <c r="J63" i="4" s="1"/>
  <c r="AT63" i="4"/>
  <c r="AP63" i="4"/>
  <c r="AA63" i="4"/>
  <c r="K63" i="4"/>
  <c r="E63" i="4"/>
  <c r="AT62" i="4"/>
  <c r="AR62" i="4"/>
  <c r="AP62" i="4"/>
  <c r="AA62" i="4"/>
  <c r="K62" i="4"/>
  <c r="H62" i="4"/>
  <c r="I62" i="4" s="1"/>
  <c r="J62" i="4" s="1"/>
  <c r="E62" i="4"/>
  <c r="AT61" i="4"/>
  <c r="AS61" i="4"/>
  <c r="AP61" i="4"/>
  <c r="AA61" i="4"/>
  <c r="H61" i="4"/>
  <c r="I61" i="4" s="1"/>
  <c r="J61" i="4" s="1"/>
  <c r="E61" i="4"/>
  <c r="AT60" i="4"/>
  <c r="AR60" i="4"/>
  <c r="AP60" i="4"/>
  <c r="AA60" i="4"/>
  <c r="H60" i="4"/>
  <c r="I60" i="4" s="1"/>
  <c r="J60" i="4" s="1"/>
  <c r="E60" i="4"/>
  <c r="H59" i="4" s="1"/>
  <c r="I59" i="4" s="1"/>
  <c r="J59" i="4" s="1"/>
  <c r="B60" i="4"/>
  <c r="AT59" i="4"/>
  <c r="AS59" i="4"/>
  <c r="AP59" i="4"/>
  <c r="AA59" i="4"/>
  <c r="K59" i="4"/>
  <c r="E59" i="4"/>
  <c r="B59" i="4"/>
  <c r="L65" i="4" s="1"/>
  <c r="AT58" i="4"/>
  <c r="AR58" i="4"/>
  <c r="AP58" i="4"/>
  <c r="AA58" i="4"/>
  <c r="K58" i="4"/>
  <c r="H58" i="4"/>
  <c r="I58" i="4" s="1"/>
  <c r="J58" i="4" s="1"/>
  <c r="B58" i="4"/>
  <c r="E54" i="4"/>
  <c r="H53" i="4" s="1"/>
  <c r="I53" i="4" s="1"/>
  <c r="J53" i="4" s="1"/>
  <c r="AT53" i="4"/>
  <c r="AS53" i="4"/>
  <c r="AP53" i="4"/>
  <c r="AG53" i="4"/>
  <c r="AA53" i="4"/>
  <c r="E53" i="4"/>
  <c r="H52" i="4" s="1"/>
  <c r="I52" i="4" s="1"/>
  <c r="J52" i="4" s="1"/>
  <c r="AT52" i="4"/>
  <c r="AS52" i="4"/>
  <c r="AP52" i="4"/>
  <c r="AG52" i="4"/>
  <c r="AA52" i="4"/>
  <c r="T52" i="4"/>
  <c r="E52" i="4"/>
  <c r="AT51" i="4"/>
  <c r="AS51" i="4"/>
  <c r="AP51" i="4"/>
  <c r="AG51" i="4"/>
  <c r="AA51" i="4"/>
  <c r="H51" i="4"/>
  <c r="I51" i="4" s="1"/>
  <c r="J51" i="4" s="1"/>
  <c r="E51" i="4"/>
  <c r="AT50" i="4"/>
  <c r="AS50" i="4"/>
  <c r="AP50" i="4"/>
  <c r="AG50" i="4"/>
  <c r="AA50" i="4"/>
  <c r="T50" i="4"/>
  <c r="I50" i="4"/>
  <c r="J50" i="4" s="1"/>
  <c r="H50" i="4"/>
  <c r="E50" i="4"/>
  <c r="H49" i="4" s="1"/>
  <c r="AT49" i="4"/>
  <c r="AS49" i="4"/>
  <c r="AP49" i="4"/>
  <c r="AG49" i="4"/>
  <c r="AA49" i="4"/>
  <c r="I49" i="4"/>
  <c r="J49" i="4" s="1"/>
  <c r="E49" i="4"/>
  <c r="H48" i="4" s="1"/>
  <c r="I48" i="4" s="1"/>
  <c r="J48" i="4" s="1"/>
  <c r="AT48" i="4"/>
  <c r="AP48" i="4"/>
  <c r="AG48" i="4"/>
  <c r="AA48" i="4"/>
  <c r="L48" i="4"/>
  <c r="K48" i="4"/>
  <c r="E48" i="4"/>
  <c r="AT47" i="4"/>
  <c r="AR47" i="4"/>
  <c r="AP47" i="4"/>
  <c r="AG47" i="4"/>
  <c r="AA47" i="4"/>
  <c r="H47" i="4"/>
  <c r="I47" i="4" s="1"/>
  <c r="J47" i="4" s="1"/>
  <c r="E47" i="4"/>
  <c r="H46" i="4" s="1"/>
  <c r="I46" i="4" s="1"/>
  <c r="J46" i="4" s="1"/>
  <c r="AT46" i="4"/>
  <c r="AP46" i="4"/>
  <c r="AG46" i="4"/>
  <c r="AA46" i="4"/>
  <c r="E46" i="4"/>
  <c r="AT45" i="4"/>
  <c r="AR45" i="4"/>
  <c r="AP45" i="4"/>
  <c r="AG45" i="4"/>
  <c r="AA45" i="4"/>
  <c r="K45" i="4"/>
  <c r="L45" i="4" s="1"/>
  <c r="H45" i="4"/>
  <c r="I45" i="4" s="1"/>
  <c r="J45" i="4" s="1"/>
  <c r="E45" i="4"/>
  <c r="H44" i="4" s="1"/>
  <c r="I44" i="4" s="1"/>
  <c r="J44" i="4" s="1"/>
  <c r="AT44" i="4"/>
  <c r="AS44" i="4"/>
  <c r="AR44" i="4"/>
  <c r="AP44" i="4"/>
  <c r="AG44" i="4"/>
  <c r="AA44" i="4"/>
  <c r="E44" i="4"/>
  <c r="B44" i="4"/>
  <c r="AS43" i="4" s="1"/>
  <c r="AT43" i="4"/>
  <c r="AR43" i="4"/>
  <c r="AP43" i="4"/>
  <c r="AG43" i="4"/>
  <c r="AA43" i="4"/>
  <c r="T43" i="4"/>
  <c r="K43" i="4"/>
  <c r="L43" i="4" s="1"/>
  <c r="H43" i="4"/>
  <c r="I43" i="4" s="1"/>
  <c r="J43" i="4" s="1"/>
  <c r="E43" i="4"/>
  <c r="B43" i="4"/>
  <c r="T47" i="4" s="1"/>
  <c r="AT42" i="4"/>
  <c r="AS42" i="4"/>
  <c r="AR42" i="4"/>
  <c r="AP42" i="4"/>
  <c r="AG42" i="4"/>
  <c r="AA42" i="4"/>
  <c r="H42" i="4"/>
  <c r="I42" i="4" s="1"/>
  <c r="J42" i="4" s="1"/>
  <c r="B42" i="4"/>
  <c r="AR46" i="4" s="1"/>
  <c r="E38" i="4"/>
  <c r="H37" i="4" s="1"/>
  <c r="I37" i="4" s="1"/>
  <c r="J37" i="4" s="1"/>
  <c r="AT37" i="4"/>
  <c r="AP37" i="4"/>
  <c r="AA37" i="4"/>
  <c r="K37" i="4"/>
  <c r="E37" i="4"/>
  <c r="H36" i="4" s="1"/>
  <c r="I36" i="4" s="1"/>
  <c r="J36" i="4" s="1"/>
  <c r="AT36" i="4"/>
  <c r="AS36" i="4"/>
  <c r="AP36" i="4"/>
  <c r="AA36" i="4"/>
  <c r="T36" i="4"/>
  <c r="E36" i="4"/>
  <c r="AT35" i="4"/>
  <c r="AS35" i="4"/>
  <c r="AR35" i="4"/>
  <c r="AP35" i="4"/>
  <c r="AA35" i="4"/>
  <c r="H35" i="4"/>
  <c r="I35" i="4" s="1"/>
  <c r="J35" i="4" s="1"/>
  <c r="E35" i="4"/>
  <c r="AT34" i="4"/>
  <c r="AS34" i="4"/>
  <c r="AR34" i="4"/>
  <c r="AP34" i="4"/>
  <c r="AA34" i="4"/>
  <c r="K34" i="4"/>
  <c r="H34" i="4"/>
  <c r="I34" i="4" s="1"/>
  <c r="J34" i="4" s="1"/>
  <c r="E34" i="4"/>
  <c r="H33" i="4" s="1"/>
  <c r="I33" i="4" s="1"/>
  <c r="J33" i="4" s="1"/>
  <c r="AT33" i="4"/>
  <c r="AS33" i="4"/>
  <c r="AP33" i="4"/>
  <c r="AA33" i="4"/>
  <c r="K33" i="4"/>
  <c r="L33" i="4" s="1"/>
  <c r="E33" i="4"/>
  <c r="H32" i="4" s="1"/>
  <c r="I32" i="4" s="1"/>
  <c r="J32" i="4" s="1"/>
  <c r="AT32" i="4"/>
  <c r="AP32" i="4"/>
  <c r="AA32" i="4"/>
  <c r="E32" i="4"/>
  <c r="AT31" i="4"/>
  <c r="AS31" i="4"/>
  <c r="AR31" i="4"/>
  <c r="AP31" i="4"/>
  <c r="AA31" i="4"/>
  <c r="H31" i="4"/>
  <c r="I31" i="4" s="1"/>
  <c r="J31" i="4" s="1"/>
  <c r="E31" i="4"/>
  <c r="H30" i="4" s="1"/>
  <c r="I30" i="4" s="1"/>
  <c r="J30" i="4" s="1"/>
  <c r="AT30" i="4"/>
  <c r="AS30" i="4"/>
  <c r="AR30" i="4"/>
  <c r="AP30" i="4"/>
  <c r="AA30" i="4"/>
  <c r="E30" i="4"/>
  <c r="AT29" i="4"/>
  <c r="AS29" i="4"/>
  <c r="AP29" i="4"/>
  <c r="AA29" i="4"/>
  <c r="L29" i="4"/>
  <c r="I29" i="4"/>
  <c r="J29" i="4" s="1"/>
  <c r="H29" i="4"/>
  <c r="E29" i="4"/>
  <c r="AT28" i="4"/>
  <c r="AS28" i="4"/>
  <c r="AP28" i="4"/>
  <c r="AA28" i="4"/>
  <c r="H28" i="4"/>
  <c r="I28" i="4" s="1"/>
  <c r="J28" i="4" s="1"/>
  <c r="E28" i="4"/>
  <c r="B28" i="4"/>
  <c r="AS37" i="4" s="1"/>
  <c r="AT27" i="4"/>
  <c r="AP27" i="4"/>
  <c r="AA27" i="4"/>
  <c r="J27" i="4"/>
  <c r="I27" i="4"/>
  <c r="H27" i="4"/>
  <c r="E27" i="4"/>
  <c r="H26" i="4" s="1"/>
  <c r="I26" i="4" s="1"/>
  <c r="J26" i="4" s="1"/>
  <c r="B27" i="4"/>
  <c r="AT26" i="4"/>
  <c r="AP26" i="4"/>
  <c r="AA26" i="4"/>
  <c r="K26" i="4"/>
  <c r="B26" i="4"/>
  <c r="K29" i="4" s="1"/>
  <c r="E148" i="3"/>
  <c r="H147" i="3" s="1"/>
  <c r="I147" i="3" s="1"/>
  <c r="J147" i="3" s="1"/>
  <c r="AW147" i="3"/>
  <c r="AV147" i="3"/>
  <c r="AS147" i="3"/>
  <c r="AG147" i="3"/>
  <c r="T147" i="3"/>
  <c r="E147" i="3"/>
  <c r="AW146" i="3"/>
  <c r="AV146" i="3"/>
  <c r="AS146" i="3"/>
  <c r="AG146" i="3"/>
  <c r="T146" i="3"/>
  <c r="H146" i="3"/>
  <c r="I146" i="3" s="1"/>
  <c r="J146" i="3" s="1"/>
  <c r="E146" i="3"/>
  <c r="H145" i="3" s="1"/>
  <c r="I145" i="3" s="1"/>
  <c r="J145" i="3" s="1"/>
  <c r="AW145" i="3"/>
  <c r="AV145" i="3"/>
  <c r="AS145" i="3"/>
  <c r="AG145" i="3"/>
  <c r="E145" i="3"/>
  <c r="H144" i="3" s="1"/>
  <c r="I144" i="3" s="1"/>
  <c r="J144" i="3" s="1"/>
  <c r="AW144" i="3"/>
  <c r="AV144" i="3"/>
  <c r="AS144" i="3"/>
  <c r="AG144" i="3"/>
  <c r="T144" i="3"/>
  <c r="E144" i="3"/>
  <c r="AW143" i="3"/>
  <c r="AV143" i="3"/>
  <c r="AS143" i="3"/>
  <c r="AG143" i="3"/>
  <c r="H143" i="3"/>
  <c r="I143" i="3" s="1"/>
  <c r="J143" i="3" s="1"/>
  <c r="E143" i="3"/>
  <c r="H142" i="3" s="1"/>
  <c r="I142" i="3" s="1"/>
  <c r="J142" i="3" s="1"/>
  <c r="AW142" i="3"/>
  <c r="AV142" i="3"/>
  <c r="AS142" i="3"/>
  <c r="AG142" i="3"/>
  <c r="E142" i="3"/>
  <c r="H141" i="3" s="1"/>
  <c r="I141" i="3" s="1"/>
  <c r="J141" i="3" s="1"/>
  <c r="AW141" i="3"/>
  <c r="AV141" i="3"/>
  <c r="AS141" i="3"/>
  <c r="AG141" i="3"/>
  <c r="E141" i="3"/>
  <c r="AW140" i="3"/>
  <c r="AV140" i="3"/>
  <c r="AS140" i="3"/>
  <c r="AG140" i="3"/>
  <c r="T140" i="3"/>
  <c r="H140" i="3"/>
  <c r="I140" i="3" s="1"/>
  <c r="J140" i="3" s="1"/>
  <c r="E140" i="3"/>
  <c r="AW139" i="3"/>
  <c r="AV139" i="3"/>
  <c r="AS139" i="3"/>
  <c r="AG139" i="3"/>
  <c r="I139" i="3"/>
  <c r="J139" i="3" s="1"/>
  <c r="H139" i="3"/>
  <c r="E139" i="3"/>
  <c r="AW138" i="3"/>
  <c r="AV138" i="3"/>
  <c r="AS138" i="3"/>
  <c r="AG138" i="3"/>
  <c r="T138" i="3"/>
  <c r="H138" i="3"/>
  <c r="I138" i="3" s="1"/>
  <c r="J138" i="3" s="1"/>
  <c r="E138" i="3"/>
  <c r="H137" i="3" s="1"/>
  <c r="I137" i="3" s="1"/>
  <c r="J137" i="3" s="1"/>
  <c r="B138" i="3"/>
  <c r="AW137" i="3"/>
  <c r="AV137" i="3"/>
  <c r="AS137" i="3"/>
  <c r="AG137" i="3"/>
  <c r="T137" i="3"/>
  <c r="E137" i="3"/>
  <c r="H136" i="3" s="1"/>
  <c r="I136" i="3" s="1"/>
  <c r="J136" i="3" s="1"/>
  <c r="B137" i="3"/>
  <c r="T143" i="3" s="1"/>
  <c r="AW136" i="3"/>
  <c r="AV136" i="3"/>
  <c r="AS136" i="3"/>
  <c r="AG136" i="3"/>
  <c r="T136" i="3"/>
  <c r="B136" i="3"/>
  <c r="E133" i="3"/>
  <c r="H132" i="3" s="1"/>
  <c r="I132" i="3" s="1"/>
  <c r="J132" i="3" s="1"/>
  <c r="AZ132" i="3"/>
  <c r="AW132" i="3"/>
  <c r="AV132" i="3"/>
  <c r="AU132" i="3"/>
  <c r="AS132" i="3"/>
  <c r="AG132" i="3"/>
  <c r="L132" i="3"/>
  <c r="K132" i="3"/>
  <c r="E132" i="3"/>
  <c r="H131" i="3" s="1"/>
  <c r="I131" i="3" s="1"/>
  <c r="J131" i="3" s="1"/>
  <c r="AZ131" i="3"/>
  <c r="AW131" i="3"/>
  <c r="AS131" i="3"/>
  <c r="AG131" i="3"/>
  <c r="T131" i="3"/>
  <c r="E131" i="3"/>
  <c r="AZ130" i="3"/>
  <c r="AW130" i="3"/>
  <c r="AV130" i="3"/>
  <c r="AS130" i="3"/>
  <c r="AG130" i="3"/>
  <c r="T130" i="3"/>
  <c r="H130" i="3"/>
  <c r="I130" i="3" s="1"/>
  <c r="J130" i="3" s="1"/>
  <c r="E130" i="3"/>
  <c r="AZ129" i="3"/>
  <c r="AW129" i="3"/>
  <c r="AV129" i="3"/>
  <c r="AS129" i="3"/>
  <c r="AG129" i="3"/>
  <c r="T129" i="3"/>
  <c r="K129" i="3"/>
  <c r="L129" i="3" s="1"/>
  <c r="H129" i="3"/>
  <c r="I129" i="3" s="1"/>
  <c r="J129" i="3" s="1"/>
  <c r="E129" i="3"/>
  <c r="AZ128" i="3"/>
  <c r="AW128" i="3"/>
  <c r="AV128" i="3"/>
  <c r="AS128" i="3"/>
  <c r="AG128" i="3"/>
  <c r="I128" i="3"/>
  <c r="J128" i="3" s="1"/>
  <c r="H128" i="3"/>
  <c r="E128" i="3"/>
  <c r="H127" i="3" s="1"/>
  <c r="I127" i="3" s="1"/>
  <c r="AZ127" i="3"/>
  <c r="AW127" i="3"/>
  <c r="AU127" i="3"/>
  <c r="AS127" i="3"/>
  <c r="AG127" i="3"/>
  <c r="T127" i="3"/>
  <c r="K127" i="3"/>
  <c r="L127" i="3" s="1"/>
  <c r="J127" i="3"/>
  <c r="E127" i="3"/>
  <c r="AZ126" i="3"/>
  <c r="AW126" i="3"/>
  <c r="AV126" i="3"/>
  <c r="AS126" i="3"/>
  <c r="AG126" i="3"/>
  <c r="H126" i="3"/>
  <c r="I126" i="3" s="1"/>
  <c r="J126" i="3" s="1"/>
  <c r="E126" i="3"/>
  <c r="AZ125" i="3"/>
  <c r="AW125" i="3"/>
  <c r="AU125" i="3"/>
  <c r="AS125" i="3"/>
  <c r="AG125" i="3"/>
  <c r="L125" i="3"/>
  <c r="K125" i="3"/>
  <c r="H125" i="3"/>
  <c r="I125" i="3" s="1"/>
  <c r="J125" i="3" s="1"/>
  <c r="E125" i="3"/>
  <c r="H124" i="3" s="1"/>
  <c r="I124" i="3" s="1"/>
  <c r="J124" i="3" s="1"/>
  <c r="AZ124" i="3"/>
  <c r="AW124" i="3"/>
  <c r="AU124" i="3"/>
  <c r="AS124" i="3"/>
  <c r="AG124" i="3"/>
  <c r="T124" i="3"/>
  <c r="E124" i="3"/>
  <c r="AZ123" i="3"/>
  <c r="AW123" i="3"/>
  <c r="AV123" i="3"/>
  <c r="AU123" i="3"/>
  <c r="AS123" i="3"/>
  <c r="AG123" i="3"/>
  <c r="K123" i="3"/>
  <c r="L123" i="3" s="1"/>
  <c r="H123" i="3"/>
  <c r="I123" i="3" s="1"/>
  <c r="J123" i="3" s="1"/>
  <c r="E123" i="3"/>
  <c r="H122" i="3" s="1"/>
  <c r="I122" i="3" s="1"/>
  <c r="B123" i="3"/>
  <c r="AV127" i="3" s="1"/>
  <c r="AZ122" i="3"/>
  <c r="AW122" i="3"/>
  <c r="AU122" i="3"/>
  <c r="AS122" i="3"/>
  <c r="AG122" i="3"/>
  <c r="T122" i="3"/>
  <c r="K122" i="3"/>
  <c r="L122" i="3" s="1"/>
  <c r="J122" i="3"/>
  <c r="E122" i="3"/>
  <c r="H121" i="3" s="1"/>
  <c r="I121" i="3" s="1"/>
  <c r="J121" i="3" s="1"/>
  <c r="B122" i="3"/>
  <c r="T123" i="3" s="1"/>
  <c r="AZ121" i="3"/>
  <c r="AW121" i="3"/>
  <c r="AS121" i="3"/>
  <c r="AG121" i="3"/>
  <c r="T121" i="3"/>
  <c r="K121" i="3"/>
  <c r="L121" i="3" s="1"/>
  <c r="B121" i="3"/>
  <c r="AU130" i="3" s="1"/>
  <c r="E117" i="3"/>
  <c r="H116" i="3" s="1"/>
  <c r="I116" i="3" s="1"/>
  <c r="J116" i="3" s="1"/>
  <c r="AW116" i="3"/>
  <c r="AV116" i="3"/>
  <c r="AS116" i="3"/>
  <c r="AG116" i="3"/>
  <c r="E116" i="3"/>
  <c r="H115" i="3" s="1"/>
  <c r="I115" i="3" s="1"/>
  <c r="J115" i="3" s="1"/>
  <c r="AW115" i="3"/>
  <c r="AV115" i="3"/>
  <c r="AS115" i="3"/>
  <c r="AG115" i="3"/>
  <c r="E115" i="3"/>
  <c r="AW114" i="3"/>
  <c r="AV114" i="3"/>
  <c r="AS114" i="3"/>
  <c r="AG114" i="3"/>
  <c r="H114" i="3"/>
  <c r="I114" i="3" s="1"/>
  <c r="J114" i="3" s="1"/>
  <c r="E114" i="3"/>
  <c r="AW113" i="3"/>
  <c r="AV113" i="3"/>
  <c r="AS113" i="3"/>
  <c r="AG113" i="3"/>
  <c r="I113" i="3"/>
  <c r="J113" i="3" s="1"/>
  <c r="H113" i="3"/>
  <c r="E113" i="3"/>
  <c r="AW112" i="3"/>
  <c r="AV112" i="3"/>
  <c r="AS112" i="3"/>
  <c r="AG112" i="3"/>
  <c r="H112" i="3"/>
  <c r="I112" i="3" s="1"/>
  <c r="J112" i="3" s="1"/>
  <c r="E112" i="3"/>
  <c r="AW111" i="3"/>
  <c r="AV111" i="3"/>
  <c r="AS111" i="3"/>
  <c r="AG111" i="3"/>
  <c r="I111" i="3"/>
  <c r="J111" i="3" s="1"/>
  <c r="H111" i="3"/>
  <c r="E111" i="3"/>
  <c r="AW110" i="3"/>
  <c r="AV110" i="3"/>
  <c r="AS110" i="3"/>
  <c r="AG110" i="3"/>
  <c r="H110" i="3"/>
  <c r="I110" i="3" s="1"/>
  <c r="J110" i="3" s="1"/>
  <c r="E110" i="3"/>
  <c r="AW109" i="3"/>
  <c r="AV109" i="3"/>
  <c r="AS109" i="3"/>
  <c r="AG109" i="3"/>
  <c r="I109" i="3"/>
  <c r="J109" i="3" s="1"/>
  <c r="H109" i="3"/>
  <c r="E109" i="3"/>
  <c r="AW108" i="3"/>
  <c r="AS108" i="3"/>
  <c r="AG108" i="3"/>
  <c r="J108" i="3"/>
  <c r="I108" i="3"/>
  <c r="H108" i="3"/>
  <c r="E108" i="3"/>
  <c r="AW107" i="3"/>
  <c r="AS107" i="3"/>
  <c r="AG107" i="3"/>
  <c r="T107" i="3"/>
  <c r="J107" i="3"/>
  <c r="I107" i="3"/>
  <c r="H107" i="3"/>
  <c r="E107" i="3"/>
  <c r="H106" i="3" s="1"/>
  <c r="I106" i="3" s="1"/>
  <c r="J106" i="3" s="1"/>
  <c r="B107" i="3"/>
  <c r="AV108" i="3" s="1"/>
  <c r="AW106" i="3"/>
  <c r="AV106" i="3"/>
  <c r="AU106" i="3"/>
  <c r="AS106" i="3"/>
  <c r="AG106" i="3"/>
  <c r="T106" i="3"/>
  <c r="E106" i="3"/>
  <c r="H105" i="3" s="1"/>
  <c r="I105" i="3" s="1"/>
  <c r="J105" i="3" s="1"/>
  <c r="B106" i="3"/>
  <c r="AW105" i="3"/>
  <c r="AV105" i="3"/>
  <c r="AS105" i="3"/>
  <c r="AG105" i="3"/>
  <c r="B105" i="3"/>
  <c r="E101" i="3"/>
  <c r="AM100" i="3"/>
  <c r="AK100" i="3"/>
  <c r="K100" i="3"/>
  <c r="H100" i="3"/>
  <c r="I100" i="3" s="1"/>
  <c r="J100" i="3" s="1"/>
  <c r="E100" i="3"/>
  <c r="AM99" i="3"/>
  <c r="AK99" i="3"/>
  <c r="K99" i="3"/>
  <c r="H99" i="3"/>
  <c r="I99" i="3" s="1"/>
  <c r="J99" i="3" s="1"/>
  <c r="E99" i="3"/>
  <c r="AM98" i="3"/>
  <c r="AK98" i="3"/>
  <c r="H98" i="3"/>
  <c r="I98" i="3" s="1"/>
  <c r="J98" i="3" s="1"/>
  <c r="E98" i="3"/>
  <c r="AM97" i="3"/>
  <c r="AL97" i="3"/>
  <c r="H97" i="3"/>
  <c r="I97" i="3" s="1"/>
  <c r="J97" i="3" s="1"/>
  <c r="E97" i="3"/>
  <c r="AM96" i="3"/>
  <c r="AK96" i="3"/>
  <c r="H96" i="3"/>
  <c r="I96" i="3" s="1"/>
  <c r="J96" i="3" s="1"/>
  <c r="E96" i="3"/>
  <c r="H95" i="3" s="1"/>
  <c r="I95" i="3" s="1"/>
  <c r="J95" i="3" s="1"/>
  <c r="AM95" i="3"/>
  <c r="AL95" i="3"/>
  <c r="K95" i="3"/>
  <c r="E95" i="3"/>
  <c r="AM94" i="3"/>
  <c r="AK94" i="3"/>
  <c r="I94" i="3"/>
  <c r="J94" i="3" s="1"/>
  <c r="H94" i="3"/>
  <c r="E94" i="3"/>
  <c r="AM93" i="3"/>
  <c r="AL93" i="3"/>
  <c r="K93" i="3"/>
  <c r="H93" i="3"/>
  <c r="I93" i="3" s="1"/>
  <c r="J93" i="3" s="1"/>
  <c r="E93" i="3"/>
  <c r="H92" i="3" s="1"/>
  <c r="I92" i="3" s="1"/>
  <c r="J92" i="3" s="1"/>
  <c r="AM92" i="3"/>
  <c r="AK92" i="3"/>
  <c r="E92" i="3"/>
  <c r="H91" i="3" s="1"/>
  <c r="I91" i="3" s="1"/>
  <c r="J91" i="3" s="1"/>
  <c r="AM91" i="3"/>
  <c r="K91" i="3"/>
  <c r="E91" i="3"/>
  <c r="H90" i="3" s="1"/>
  <c r="I90" i="3" s="1"/>
  <c r="J90" i="3" s="1"/>
  <c r="B91" i="3"/>
  <c r="AL94" i="3" s="1"/>
  <c r="AM90" i="3"/>
  <c r="AL90" i="3"/>
  <c r="E90" i="3"/>
  <c r="H89" i="3" s="1"/>
  <c r="B90" i="3"/>
  <c r="AM89" i="3"/>
  <c r="AL89" i="3"/>
  <c r="AK89" i="3"/>
  <c r="K89" i="3"/>
  <c r="J89" i="3"/>
  <c r="I89" i="3"/>
  <c r="B89" i="3"/>
  <c r="AK95" i="3" s="1"/>
  <c r="E85" i="3"/>
  <c r="H84" i="3" s="1"/>
  <c r="I84" i="3" s="1"/>
  <c r="J84" i="3" s="1"/>
  <c r="AT84" i="3"/>
  <c r="AP84" i="3"/>
  <c r="AA84" i="3"/>
  <c r="K84" i="3"/>
  <c r="L84" i="3" s="1"/>
  <c r="E84" i="3"/>
  <c r="AT83" i="3"/>
  <c r="AR83" i="3"/>
  <c r="AP83" i="3"/>
  <c r="AA83" i="3"/>
  <c r="H83" i="3"/>
  <c r="I83" i="3" s="1"/>
  <c r="J83" i="3" s="1"/>
  <c r="E83" i="3"/>
  <c r="AT82" i="3"/>
  <c r="AP82" i="3"/>
  <c r="AA82" i="3"/>
  <c r="H82" i="3"/>
  <c r="I82" i="3" s="1"/>
  <c r="J82" i="3" s="1"/>
  <c r="E82" i="3"/>
  <c r="AT81" i="3"/>
  <c r="AP81" i="3"/>
  <c r="AA81" i="3"/>
  <c r="I81" i="3"/>
  <c r="J81" i="3" s="1"/>
  <c r="H81" i="3"/>
  <c r="E81" i="3"/>
  <c r="AT80" i="3"/>
  <c r="AP80" i="3"/>
  <c r="AA80" i="3"/>
  <c r="I80" i="3"/>
  <c r="J80" i="3" s="1"/>
  <c r="H80" i="3"/>
  <c r="E80" i="3"/>
  <c r="AT79" i="3"/>
  <c r="AP79" i="3"/>
  <c r="AA79" i="3"/>
  <c r="H79" i="3"/>
  <c r="I79" i="3" s="1"/>
  <c r="J79" i="3" s="1"/>
  <c r="E79" i="3"/>
  <c r="AT78" i="3"/>
  <c r="AP78" i="3"/>
  <c r="AA78" i="3"/>
  <c r="H78" i="3"/>
  <c r="I78" i="3" s="1"/>
  <c r="J78" i="3" s="1"/>
  <c r="E78" i="3"/>
  <c r="AT77" i="3"/>
  <c r="AP77" i="3"/>
  <c r="AA77" i="3"/>
  <c r="I77" i="3"/>
  <c r="J77" i="3" s="1"/>
  <c r="H77" i="3"/>
  <c r="E77" i="3"/>
  <c r="AT76" i="3"/>
  <c r="AR76" i="3"/>
  <c r="AP76" i="3"/>
  <c r="AA76" i="3"/>
  <c r="T76" i="3"/>
  <c r="J76" i="3"/>
  <c r="I76" i="3"/>
  <c r="H76" i="3"/>
  <c r="E76" i="3"/>
  <c r="H75" i="3" s="1"/>
  <c r="I75" i="3" s="1"/>
  <c r="J75" i="3" s="1"/>
  <c r="AT75" i="3"/>
  <c r="AP75" i="3"/>
  <c r="AA75" i="3"/>
  <c r="T75" i="3"/>
  <c r="K75" i="3"/>
  <c r="L75" i="3" s="1"/>
  <c r="E75" i="3"/>
  <c r="B75" i="3"/>
  <c r="AT74" i="3"/>
  <c r="AR74" i="3"/>
  <c r="AP74" i="3"/>
  <c r="AA74" i="3"/>
  <c r="K74" i="3"/>
  <c r="L74" i="3" s="1"/>
  <c r="H74" i="3"/>
  <c r="I74" i="3" s="1"/>
  <c r="J74" i="3" s="1"/>
  <c r="E74" i="3"/>
  <c r="H73" i="3" s="1"/>
  <c r="I73" i="3" s="1"/>
  <c r="J73" i="3" s="1"/>
  <c r="B74" i="3"/>
  <c r="AT73" i="3"/>
  <c r="AP73" i="3"/>
  <c r="AA73" i="3"/>
  <c r="R73" i="3"/>
  <c r="Q73" i="3"/>
  <c r="S73" i="3" s="1"/>
  <c r="L73" i="3"/>
  <c r="O73" i="3" s="1"/>
  <c r="P73" i="3" s="1"/>
  <c r="K73" i="3"/>
  <c r="B73" i="3"/>
  <c r="AR81" i="3" s="1"/>
  <c r="E70" i="3"/>
  <c r="AT69" i="3"/>
  <c r="AP69" i="3"/>
  <c r="AA69" i="3"/>
  <c r="T69" i="3"/>
  <c r="K69" i="3"/>
  <c r="L69" i="3" s="1"/>
  <c r="I69" i="3"/>
  <c r="J69" i="3" s="1"/>
  <c r="H69" i="3"/>
  <c r="E69" i="3"/>
  <c r="AT68" i="3"/>
  <c r="AP68" i="3"/>
  <c r="AA68" i="3"/>
  <c r="K68" i="3"/>
  <c r="L68" i="3" s="1"/>
  <c r="J68" i="3"/>
  <c r="H68" i="3"/>
  <c r="I68" i="3" s="1"/>
  <c r="E68" i="3"/>
  <c r="H67" i="3" s="1"/>
  <c r="I67" i="3" s="1"/>
  <c r="AT67" i="3"/>
  <c r="AR67" i="3"/>
  <c r="AP67" i="3"/>
  <c r="AA67" i="3"/>
  <c r="K67" i="3"/>
  <c r="L67" i="3" s="1"/>
  <c r="J67" i="3"/>
  <c r="E67" i="3"/>
  <c r="AT66" i="3"/>
  <c r="AS66" i="3"/>
  <c r="AP66" i="3"/>
  <c r="AA66" i="3"/>
  <c r="T66" i="3"/>
  <c r="K66" i="3"/>
  <c r="L66" i="3" s="1"/>
  <c r="H66" i="3"/>
  <c r="I66" i="3" s="1"/>
  <c r="J66" i="3" s="1"/>
  <c r="E66" i="3"/>
  <c r="AT65" i="3"/>
  <c r="AR65" i="3"/>
  <c r="AP65" i="3"/>
  <c r="AA65" i="3"/>
  <c r="T65" i="3"/>
  <c r="H65" i="3"/>
  <c r="I65" i="3" s="1"/>
  <c r="J65" i="3" s="1"/>
  <c r="E65" i="3"/>
  <c r="H64" i="3" s="1"/>
  <c r="I64" i="3" s="1"/>
  <c r="J64" i="3" s="1"/>
  <c r="AT64" i="3"/>
  <c r="AR64" i="3"/>
  <c r="AP64" i="3"/>
  <c r="AA64" i="3"/>
  <c r="K64" i="3"/>
  <c r="L64" i="3" s="1"/>
  <c r="E64" i="3"/>
  <c r="H63" i="3" s="1"/>
  <c r="I63" i="3" s="1"/>
  <c r="AT63" i="3"/>
  <c r="AR63" i="3"/>
  <c r="AP63" i="3"/>
  <c r="AA63" i="3"/>
  <c r="K63" i="3"/>
  <c r="L63" i="3" s="1"/>
  <c r="J63" i="3"/>
  <c r="E63" i="3"/>
  <c r="H62" i="3" s="1"/>
  <c r="I62" i="3" s="1"/>
  <c r="J62" i="3" s="1"/>
  <c r="AT62" i="3"/>
  <c r="AS62" i="3"/>
  <c r="AP62" i="3"/>
  <c r="AA62" i="3"/>
  <c r="T62" i="3"/>
  <c r="K62" i="3"/>
  <c r="E62" i="3"/>
  <c r="AT61" i="3"/>
  <c r="AS61" i="3"/>
  <c r="AR61" i="3"/>
  <c r="AP61" i="3"/>
  <c r="AA61" i="3"/>
  <c r="K61" i="3"/>
  <c r="L61" i="3" s="1"/>
  <c r="H61" i="3"/>
  <c r="I61" i="3" s="1"/>
  <c r="J61" i="3" s="1"/>
  <c r="E61" i="3"/>
  <c r="H60" i="3" s="1"/>
  <c r="I60" i="3" s="1"/>
  <c r="J60" i="3" s="1"/>
  <c r="AT60" i="3"/>
  <c r="AS60" i="3"/>
  <c r="AR60" i="3"/>
  <c r="AP60" i="3"/>
  <c r="AA60" i="3"/>
  <c r="L60" i="3"/>
  <c r="K60" i="3"/>
  <c r="E60" i="3"/>
  <c r="H59" i="3" s="1"/>
  <c r="I59" i="3" s="1"/>
  <c r="J59" i="3" s="1"/>
  <c r="B60" i="3"/>
  <c r="AS67" i="3" s="1"/>
  <c r="AT59" i="3"/>
  <c r="AS59" i="3"/>
  <c r="AP59" i="3"/>
  <c r="AA59" i="3"/>
  <c r="E59" i="3"/>
  <c r="B59" i="3"/>
  <c r="T61" i="3" s="1"/>
  <c r="AT58" i="3"/>
  <c r="AS58" i="3"/>
  <c r="AP58" i="3"/>
  <c r="AA58" i="3"/>
  <c r="T58" i="3"/>
  <c r="K58" i="3"/>
  <c r="L58" i="3" s="1"/>
  <c r="I58" i="3"/>
  <c r="J58" i="3" s="1"/>
  <c r="H58" i="3"/>
  <c r="B58" i="3"/>
  <c r="K59" i="3" s="1"/>
  <c r="L59" i="3" s="1"/>
  <c r="E54" i="3"/>
  <c r="AT53" i="3"/>
  <c r="AS53" i="3"/>
  <c r="AR53" i="3"/>
  <c r="AP53" i="3"/>
  <c r="AG53" i="3"/>
  <c r="AA53" i="3"/>
  <c r="T53" i="3"/>
  <c r="H53" i="3"/>
  <c r="I53" i="3" s="1"/>
  <c r="J53" i="3" s="1"/>
  <c r="E53" i="3"/>
  <c r="AT52" i="3"/>
  <c r="AS52" i="3"/>
  <c r="AP52" i="3"/>
  <c r="AG52" i="3"/>
  <c r="AA52" i="3"/>
  <c r="T52" i="3"/>
  <c r="H52" i="3"/>
  <c r="I52" i="3" s="1"/>
  <c r="J52" i="3" s="1"/>
  <c r="E52" i="3"/>
  <c r="AT51" i="3"/>
  <c r="AR51" i="3"/>
  <c r="AP51" i="3"/>
  <c r="AG51" i="3"/>
  <c r="AA51" i="3"/>
  <c r="H51" i="3"/>
  <c r="I51" i="3" s="1"/>
  <c r="J51" i="3" s="1"/>
  <c r="E51" i="3"/>
  <c r="AT50" i="3"/>
  <c r="AS50" i="3"/>
  <c r="AR50" i="3"/>
  <c r="AP50" i="3"/>
  <c r="AG50" i="3"/>
  <c r="AA50" i="3"/>
  <c r="T50" i="3"/>
  <c r="H50" i="3"/>
  <c r="I50" i="3" s="1"/>
  <c r="J50" i="3" s="1"/>
  <c r="E50" i="3"/>
  <c r="AT49" i="3"/>
  <c r="AS49" i="3"/>
  <c r="AP49" i="3"/>
  <c r="AG49" i="3"/>
  <c r="AA49" i="3"/>
  <c r="T49" i="3"/>
  <c r="J49" i="3"/>
  <c r="I49" i="3"/>
  <c r="H49" i="3"/>
  <c r="E49" i="3"/>
  <c r="H48" i="3" s="1"/>
  <c r="I48" i="3" s="1"/>
  <c r="J48" i="3" s="1"/>
  <c r="AT48" i="3"/>
  <c r="AP48" i="3"/>
  <c r="AG48" i="3"/>
  <c r="AA48" i="3"/>
  <c r="T48" i="3"/>
  <c r="E48" i="3"/>
  <c r="AT47" i="3"/>
  <c r="AR47" i="3"/>
  <c r="AP47" i="3"/>
  <c r="AG47" i="3"/>
  <c r="AA47" i="3"/>
  <c r="H47" i="3"/>
  <c r="I47" i="3" s="1"/>
  <c r="J47" i="3" s="1"/>
  <c r="E47" i="3"/>
  <c r="H46" i="3" s="1"/>
  <c r="I46" i="3" s="1"/>
  <c r="J46" i="3" s="1"/>
  <c r="AT46" i="3"/>
  <c r="AS46" i="3"/>
  <c r="AP46" i="3"/>
  <c r="AG46" i="3"/>
  <c r="AA46" i="3"/>
  <c r="E46" i="3"/>
  <c r="H45" i="3" s="1"/>
  <c r="I45" i="3" s="1"/>
  <c r="J45" i="3" s="1"/>
  <c r="AT45" i="3"/>
  <c r="AP45" i="3"/>
  <c r="AG45" i="3"/>
  <c r="AA45" i="3"/>
  <c r="T45" i="3"/>
  <c r="E45" i="3"/>
  <c r="H44" i="3" s="1"/>
  <c r="I44" i="3" s="1"/>
  <c r="J44" i="3" s="1"/>
  <c r="AT44" i="3"/>
  <c r="AR44" i="3"/>
  <c r="AP44" i="3"/>
  <c r="AG44" i="3"/>
  <c r="AA44" i="3"/>
  <c r="E44" i="3"/>
  <c r="H43" i="3" s="1"/>
  <c r="I43" i="3" s="1"/>
  <c r="J43" i="3" s="1"/>
  <c r="B44" i="3"/>
  <c r="AS48" i="3" s="1"/>
  <c r="AT43" i="3"/>
  <c r="AS43" i="3"/>
  <c r="AP43" i="3"/>
  <c r="AG43" i="3"/>
  <c r="AA43" i="3"/>
  <c r="T43" i="3"/>
  <c r="E43" i="3"/>
  <c r="B43" i="3"/>
  <c r="T51" i="3" s="1"/>
  <c r="AT42" i="3"/>
  <c r="AS42" i="3"/>
  <c r="AR42" i="3"/>
  <c r="AP42" i="3"/>
  <c r="AG42" i="3"/>
  <c r="AA42" i="3"/>
  <c r="T42" i="3"/>
  <c r="H42" i="3"/>
  <c r="I42" i="3" s="1"/>
  <c r="J42" i="3" s="1"/>
  <c r="B42" i="3"/>
  <c r="E38" i="3"/>
  <c r="AT37" i="3"/>
  <c r="AP37" i="3"/>
  <c r="AA37" i="3"/>
  <c r="J37" i="3"/>
  <c r="I37" i="3"/>
  <c r="H37" i="3"/>
  <c r="E37" i="3"/>
  <c r="AT36" i="3"/>
  <c r="AR36" i="3"/>
  <c r="AP36" i="3"/>
  <c r="AA36" i="3"/>
  <c r="T36" i="3"/>
  <c r="K36" i="3"/>
  <c r="L36" i="3" s="1"/>
  <c r="R36" i="3" s="1"/>
  <c r="H36" i="3"/>
  <c r="I36" i="3" s="1"/>
  <c r="J36" i="3" s="1"/>
  <c r="E36" i="3"/>
  <c r="AT35" i="3"/>
  <c r="AR35" i="3"/>
  <c r="AP35" i="3"/>
  <c r="AA35" i="3"/>
  <c r="T35" i="3"/>
  <c r="H35" i="3"/>
  <c r="I35" i="3" s="1"/>
  <c r="J35" i="3" s="1"/>
  <c r="E35" i="3"/>
  <c r="H34" i="3" s="1"/>
  <c r="I34" i="3" s="1"/>
  <c r="AT34" i="3"/>
  <c r="AR34" i="3"/>
  <c r="AP34" i="3"/>
  <c r="AA34" i="3"/>
  <c r="T34" i="3"/>
  <c r="K34" i="3"/>
  <c r="L34" i="3" s="1"/>
  <c r="J34" i="3"/>
  <c r="E34" i="3"/>
  <c r="H33" i="3" s="1"/>
  <c r="I33" i="3" s="1"/>
  <c r="AT33" i="3"/>
  <c r="AR33" i="3"/>
  <c r="AP33" i="3"/>
  <c r="AA33" i="3"/>
  <c r="T33" i="3"/>
  <c r="K33" i="3"/>
  <c r="L33" i="3" s="1"/>
  <c r="J33" i="3"/>
  <c r="E33" i="3"/>
  <c r="AT32" i="3"/>
  <c r="AS32" i="3"/>
  <c r="AP32" i="3"/>
  <c r="AA32" i="3"/>
  <c r="T32" i="3"/>
  <c r="K32" i="3"/>
  <c r="L32" i="3" s="1"/>
  <c r="H32" i="3"/>
  <c r="I32" i="3" s="1"/>
  <c r="J32" i="3" s="1"/>
  <c r="E32" i="3"/>
  <c r="AT31" i="3"/>
  <c r="AR31" i="3"/>
  <c r="AP31" i="3"/>
  <c r="AA31" i="3"/>
  <c r="T31" i="3"/>
  <c r="J31" i="3"/>
  <c r="I31" i="3"/>
  <c r="H31" i="3"/>
  <c r="E31" i="3"/>
  <c r="AT30" i="3"/>
  <c r="AR30" i="3"/>
  <c r="AP30" i="3"/>
  <c r="AA30" i="3"/>
  <c r="T30" i="3"/>
  <c r="K30" i="3"/>
  <c r="L30" i="3" s="1"/>
  <c r="H30" i="3"/>
  <c r="I30" i="3" s="1"/>
  <c r="J30" i="3" s="1"/>
  <c r="E30" i="3"/>
  <c r="H29" i="3" s="1"/>
  <c r="I29" i="3" s="1"/>
  <c r="J29" i="3" s="1"/>
  <c r="AT29" i="3"/>
  <c r="AS29" i="3"/>
  <c r="AR29" i="3"/>
  <c r="AP29" i="3"/>
  <c r="AA29" i="3"/>
  <c r="K29" i="3"/>
  <c r="L29" i="3" s="1"/>
  <c r="E29" i="3"/>
  <c r="H28" i="3" s="1"/>
  <c r="I28" i="3" s="1"/>
  <c r="J28" i="3" s="1"/>
  <c r="AT28" i="3"/>
  <c r="AR28" i="3"/>
  <c r="AP28" i="3"/>
  <c r="AA28" i="3"/>
  <c r="R28" i="3"/>
  <c r="L28" i="3"/>
  <c r="K28" i="3"/>
  <c r="E28" i="3"/>
  <c r="B28" i="3"/>
  <c r="AS37" i="3" s="1"/>
  <c r="AT27" i="3"/>
  <c r="AS27" i="3"/>
  <c r="AP27" i="3"/>
  <c r="AA27" i="3"/>
  <c r="H27" i="3"/>
  <c r="I27" i="3" s="1"/>
  <c r="J27" i="3" s="1"/>
  <c r="E27" i="3"/>
  <c r="B27" i="3"/>
  <c r="T27" i="3" s="1"/>
  <c r="AT26" i="3"/>
  <c r="AS26" i="3"/>
  <c r="AP26" i="3"/>
  <c r="AA26" i="3"/>
  <c r="I26" i="3"/>
  <c r="J26" i="3" s="1"/>
  <c r="H26" i="3"/>
  <c r="B26" i="3"/>
  <c r="AR37" i="3" s="1"/>
  <c r="E148" i="2"/>
  <c r="AW147" i="2"/>
  <c r="AS147" i="2"/>
  <c r="AG147" i="2"/>
  <c r="T147" i="2"/>
  <c r="K147" i="2"/>
  <c r="L147" i="2" s="1"/>
  <c r="I147" i="2"/>
  <c r="J147" i="2" s="1"/>
  <c r="H147" i="2"/>
  <c r="E147" i="2"/>
  <c r="H146" i="2" s="1"/>
  <c r="I146" i="2" s="1"/>
  <c r="J146" i="2" s="1"/>
  <c r="AW146" i="2"/>
  <c r="AS146" i="2"/>
  <c r="AG146" i="2"/>
  <c r="K146" i="2"/>
  <c r="L146" i="2" s="1"/>
  <c r="E146" i="2"/>
  <c r="H145" i="2" s="1"/>
  <c r="I145" i="2" s="1"/>
  <c r="AW145" i="2"/>
  <c r="AU145" i="2"/>
  <c r="AS145" i="2"/>
  <c r="AG145" i="2"/>
  <c r="K145" i="2"/>
  <c r="L145" i="2" s="1"/>
  <c r="J145" i="2"/>
  <c r="E145" i="2"/>
  <c r="AW144" i="2"/>
  <c r="AV144" i="2"/>
  <c r="AS144" i="2"/>
  <c r="AG144" i="2"/>
  <c r="T144" i="2"/>
  <c r="K144" i="2"/>
  <c r="L144" i="2" s="1"/>
  <c r="H144" i="2"/>
  <c r="I144" i="2" s="1"/>
  <c r="J144" i="2" s="1"/>
  <c r="E144" i="2"/>
  <c r="AW143" i="2"/>
  <c r="AV143" i="2"/>
  <c r="AU143" i="2"/>
  <c r="AS143" i="2"/>
  <c r="AG143" i="2"/>
  <c r="T143" i="2"/>
  <c r="H143" i="2"/>
  <c r="I143" i="2" s="1"/>
  <c r="J143" i="2" s="1"/>
  <c r="E143" i="2"/>
  <c r="H142" i="2" s="1"/>
  <c r="I142" i="2" s="1"/>
  <c r="J142" i="2" s="1"/>
  <c r="AW142" i="2"/>
  <c r="AU142" i="2"/>
  <c r="AS142" i="2"/>
  <c r="AG142" i="2"/>
  <c r="K142" i="2"/>
  <c r="L142" i="2" s="1"/>
  <c r="E142" i="2"/>
  <c r="H141" i="2" s="1"/>
  <c r="I141" i="2" s="1"/>
  <c r="J141" i="2" s="1"/>
  <c r="AW141" i="2"/>
  <c r="AU141" i="2"/>
  <c r="AS141" i="2"/>
  <c r="AG141" i="2"/>
  <c r="K141" i="2"/>
  <c r="L141" i="2" s="1"/>
  <c r="E141" i="2"/>
  <c r="H140" i="2" s="1"/>
  <c r="I140" i="2" s="1"/>
  <c r="J140" i="2" s="1"/>
  <c r="AW140" i="2"/>
  <c r="AV140" i="2"/>
  <c r="AS140" i="2"/>
  <c r="AG140" i="2"/>
  <c r="T140" i="2"/>
  <c r="E140" i="2"/>
  <c r="AW139" i="2"/>
  <c r="AV139" i="2"/>
  <c r="AU139" i="2"/>
  <c r="AS139" i="2"/>
  <c r="AG139" i="2"/>
  <c r="K139" i="2"/>
  <c r="L139" i="2" s="1"/>
  <c r="H139" i="2"/>
  <c r="I139" i="2" s="1"/>
  <c r="J139" i="2" s="1"/>
  <c r="E139" i="2"/>
  <c r="H138" i="2" s="1"/>
  <c r="I138" i="2" s="1"/>
  <c r="J138" i="2" s="1"/>
  <c r="AW138" i="2"/>
  <c r="AV138" i="2"/>
  <c r="AU138" i="2"/>
  <c r="AS138" i="2"/>
  <c r="AG138" i="2"/>
  <c r="K138" i="2"/>
  <c r="L138" i="2" s="1"/>
  <c r="E138" i="2"/>
  <c r="H137" i="2" s="1"/>
  <c r="I137" i="2" s="1"/>
  <c r="J137" i="2" s="1"/>
  <c r="B138" i="2"/>
  <c r="AV145" i="2" s="1"/>
  <c r="AW137" i="2"/>
  <c r="AV137" i="2"/>
  <c r="AS137" i="2"/>
  <c r="AG137" i="2"/>
  <c r="E137" i="2"/>
  <c r="B137" i="2"/>
  <c r="T139" i="2" s="1"/>
  <c r="AW136" i="2"/>
  <c r="AV136" i="2"/>
  <c r="AS136" i="2"/>
  <c r="AG136" i="2"/>
  <c r="T136" i="2"/>
  <c r="K136" i="2"/>
  <c r="L136" i="2" s="1"/>
  <c r="I136" i="2"/>
  <c r="J136" i="2" s="1"/>
  <c r="H136" i="2"/>
  <c r="B136" i="2"/>
  <c r="K137" i="2" s="1"/>
  <c r="L137" i="2" s="1"/>
  <c r="E133" i="2"/>
  <c r="H132" i="2" s="1"/>
  <c r="I132" i="2" s="1"/>
  <c r="J132" i="2" s="1"/>
  <c r="AZ132" i="2"/>
  <c r="AW132" i="2"/>
  <c r="AU132" i="2"/>
  <c r="AS132" i="2"/>
  <c r="AG132" i="2"/>
  <c r="K132" i="2"/>
  <c r="L132" i="2" s="1"/>
  <c r="E132" i="2"/>
  <c r="H131" i="2" s="1"/>
  <c r="I131" i="2" s="1"/>
  <c r="J131" i="2" s="1"/>
  <c r="AZ131" i="2"/>
  <c r="AW131" i="2"/>
  <c r="AS131" i="2"/>
  <c r="AG131" i="2"/>
  <c r="K131" i="2"/>
  <c r="L131" i="2" s="1"/>
  <c r="E131" i="2"/>
  <c r="AZ130" i="2"/>
  <c r="AW130" i="2"/>
  <c r="AV130" i="2"/>
  <c r="AU130" i="2"/>
  <c r="AS130" i="2"/>
  <c r="AG130" i="2"/>
  <c r="L130" i="2"/>
  <c r="K130" i="2"/>
  <c r="H130" i="2"/>
  <c r="I130" i="2" s="1"/>
  <c r="J130" i="2" s="1"/>
  <c r="E130" i="2"/>
  <c r="H129" i="2" s="1"/>
  <c r="I129" i="2" s="1"/>
  <c r="J129" i="2" s="1"/>
  <c r="AZ129" i="2"/>
  <c r="AW129" i="2"/>
  <c r="AU129" i="2"/>
  <c r="AS129" i="2"/>
  <c r="AG129" i="2"/>
  <c r="T129" i="2"/>
  <c r="E129" i="2"/>
  <c r="AZ128" i="2"/>
  <c r="AW128" i="2"/>
  <c r="AV128" i="2"/>
  <c r="AU128" i="2"/>
  <c r="AS128" i="2"/>
  <c r="AG128" i="2"/>
  <c r="K128" i="2"/>
  <c r="L128" i="2" s="1"/>
  <c r="H128" i="2"/>
  <c r="I128" i="2" s="1"/>
  <c r="J128" i="2" s="1"/>
  <c r="E128" i="2"/>
  <c r="H127" i="2" s="1"/>
  <c r="I127" i="2" s="1"/>
  <c r="J127" i="2" s="1"/>
  <c r="AZ127" i="2"/>
  <c r="AW127" i="2"/>
  <c r="AS127" i="2"/>
  <c r="AG127" i="2"/>
  <c r="E127" i="2"/>
  <c r="AZ126" i="2"/>
  <c r="AW126" i="2"/>
  <c r="AU126" i="2"/>
  <c r="AS126" i="2"/>
  <c r="AG126" i="2"/>
  <c r="K126" i="2"/>
  <c r="I126" i="2"/>
  <c r="J126" i="2" s="1"/>
  <c r="H126" i="2"/>
  <c r="E126" i="2"/>
  <c r="H125" i="2" s="1"/>
  <c r="I125" i="2" s="1"/>
  <c r="J125" i="2" s="1"/>
  <c r="AZ125" i="2"/>
  <c r="AW125" i="2"/>
  <c r="AS125" i="2"/>
  <c r="AG125" i="2"/>
  <c r="K125" i="2"/>
  <c r="L125" i="2" s="1"/>
  <c r="E125" i="2"/>
  <c r="H124" i="2" s="1"/>
  <c r="I124" i="2" s="1"/>
  <c r="J124" i="2" s="1"/>
  <c r="AZ124" i="2"/>
  <c r="AW124" i="2"/>
  <c r="AS124" i="2"/>
  <c r="AG124" i="2"/>
  <c r="E124" i="2"/>
  <c r="AZ123" i="2"/>
  <c r="AW123" i="2"/>
  <c r="AU123" i="2"/>
  <c r="AS123" i="2"/>
  <c r="AG123" i="2"/>
  <c r="T123" i="2"/>
  <c r="H123" i="2"/>
  <c r="I123" i="2" s="1"/>
  <c r="J123" i="2" s="1"/>
  <c r="E123" i="2"/>
  <c r="H122" i="2" s="1"/>
  <c r="B123" i="2"/>
  <c r="AZ122" i="2"/>
  <c r="AW122" i="2"/>
  <c r="AS122" i="2"/>
  <c r="AG122" i="2"/>
  <c r="I122" i="2"/>
  <c r="J122" i="2" s="1"/>
  <c r="E122" i="2"/>
  <c r="B122" i="2"/>
  <c r="T128" i="2" s="1"/>
  <c r="AZ121" i="2"/>
  <c r="AW121" i="2"/>
  <c r="AS121" i="2"/>
  <c r="AG121" i="2"/>
  <c r="H121" i="2"/>
  <c r="I121" i="2" s="1"/>
  <c r="J121" i="2" s="1"/>
  <c r="B121" i="2"/>
  <c r="K124" i="2" s="1"/>
  <c r="L124" i="2" s="1"/>
  <c r="E117" i="2"/>
  <c r="H116" i="2" s="1"/>
  <c r="I116" i="2" s="1"/>
  <c r="AW116" i="2"/>
  <c r="AU116" i="2"/>
  <c r="AS116" i="2"/>
  <c r="AG116" i="2"/>
  <c r="K116" i="2"/>
  <c r="L116" i="2" s="1"/>
  <c r="J116" i="2"/>
  <c r="E116" i="2"/>
  <c r="H115" i="2" s="1"/>
  <c r="I115" i="2" s="1"/>
  <c r="J115" i="2" s="1"/>
  <c r="AW115" i="2"/>
  <c r="AS115" i="2"/>
  <c r="AG115" i="2"/>
  <c r="E115" i="2"/>
  <c r="H114" i="2" s="1"/>
  <c r="I114" i="2" s="1"/>
  <c r="J114" i="2" s="1"/>
  <c r="AW114" i="2"/>
  <c r="AS114" i="2"/>
  <c r="AG114" i="2"/>
  <c r="E114" i="2"/>
  <c r="AW113" i="2"/>
  <c r="AV113" i="2"/>
  <c r="AS113" i="2"/>
  <c r="AG113" i="2"/>
  <c r="H113" i="2"/>
  <c r="I113" i="2" s="1"/>
  <c r="J113" i="2" s="1"/>
  <c r="E113" i="2"/>
  <c r="AW112" i="2"/>
  <c r="AV112" i="2"/>
  <c r="AU112" i="2"/>
  <c r="AS112" i="2"/>
  <c r="AG112" i="2"/>
  <c r="L112" i="2"/>
  <c r="K112" i="2"/>
  <c r="H112" i="2"/>
  <c r="I112" i="2" s="1"/>
  <c r="J112" i="2" s="1"/>
  <c r="E112" i="2"/>
  <c r="H111" i="2" s="1"/>
  <c r="I111" i="2" s="1"/>
  <c r="J111" i="2" s="1"/>
  <c r="AW111" i="2"/>
  <c r="AS111" i="2"/>
  <c r="AG111" i="2"/>
  <c r="E111" i="2"/>
  <c r="H110" i="2" s="1"/>
  <c r="I110" i="2" s="1"/>
  <c r="J110" i="2" s="1"/>
  <c r="AW110" i="2"/>
  <c r="AS110" i="2"/>
  <c r="AG110" i="2"/>
  <c r="E110" i="2"/>
  <c r="AW109" i="2"/>
  <c r="AV109" i="2"/>
  <c r="AS109" i="2"/>
  <c r="AG109" i="2"/>
  <c r="I109" i="2"/>
  <c r="J109" i="2" s="1"/>
  <c r="H109" i="2"/>
  <c r="E109" i="2"/>
  <c r="AW108" i="2"/>
  <c r="AV108" i="2"/>
  <c r="AS108" i="2"/>
  <c r="AG108" i="2"/>
  <c r="H108" i="2"/>
  <c r="I108" i="2" s="1"/>
  <c r="J108" i="2" s="1"/>
  <c r="E108" i="2"/>
  <c r="AW107" i="2"/>
  <c r="AS107" i="2"/>
  <c r="AG107" i="2"/>
  <c r="I107" i="2"/>
  <c r="J107" i="2" s="1"/>
  <c r="H107" i="2"/>
  <c r="E107" i="2"/>
  <c r="B107" i="2"/>
  <c r="AV115" i="2" s="1"/>
  <c r="AW106" i="2"/>
  <c r="AS106" i="2"/>
  <c r="AG106" i="2"/>
  <c r="I106" i="2"/>
  <c r="J106" i="2" s="1"/>
  <c r="H106" i="2"/>
  <c r="E106" i="2"/>
  <c r="H105" i="2" s="1"/>
  <c r="I105" i="2" s="1"/>
  <c r="B106" i="2"/>
  <c r="AW105" i="2"/>
  <c r="AU105" i="2"/>
  <c r="AS105" i="2"/>
  <c r="AG105" i="2"/>
  <c r="K105" i="2"/>
  <c r="L105" i="2" s="1"/>
  <c r="J105" i="2"/>
  <c r="B105" i="2"/>
  <c r="AU113" i="2" s="1"/>
  <c r="E101" i="2"/>
  <c r="H100" i="2" s="1"/>
  <c r="I100" i="2" s="1"/>
  <c r="J100" i="2" s="1"/>
  <c r="AM100" i="2"/>
  <c r="K100" i="2"/>
  <c r="E100" i="2"/>
  <c r="H99" i="2" s="1"/>
  <c r="I99" i="2" s="1"/>
  <c r="J99" i="2" s="1"/>
  <c r="AM99" i="2"/>
  <c r="AL99" i="2"/>
  <c r="R99" i="2"/>
  <c r="K99" i="2"/>
  <c r="L99" i="2" s="1"/>
  <c r="E99" i="2"/>
  <c r="H98" i="2" s="1"/>
  <c r="I98" i="2" s="1"/>
  <c r="J98" i="2" s="1"/>
  <c r="AM98" i="2"/>
  <c r="AK98" i="2"/>
  <c r="K98" i="2"/>
  <c r="E98" i="2"/>
  <c r="H97" i="2" s="1"/>
  <c r="I97" i="2" s="1"/>
  <c r="J97" i="2" s="1"/>
  <c r="AM97" i="2"/>
  <c r="AL97" i="2"/>
  <c r="AK97" i="2"/>
  <c r="T97" i="2"/>
  <c r="K97" i="2"/>
  <c r="E97" i="2"/>
  <c r="AM96" i="2"/>
  <c r="K96" i="2"/>
  <c r="H96" i="2"/>
  <c r="I96" i="2" s="1"/>
  <c r="J96" i="2" s="1"/>
  <c r="E96" i="2"/>
  <c r="H95" i="2" s="1"/>
  <c r="AM95" i="2"/>
  <c r="AL95" i="2"/>
  <c r="AK95" i="2"/>
  <c r="K95" i="2"/>
  <c r="L95" i="2" s="1"/>
  <c r="I95" i="2"/>
  <c r="J95" i="2" s="1"/>
  <c r="E95" i="2"/>
  <c r="AM94" i="2"/>
  <c r="AK94" i="2"/>
  <c r="K94" i="2"/>
  <c r="L94" i="2" s="1"/>
  <c r="H94" i="2"/>
  <c r="I94" i="2" s="1"/>
  <c r="J94" i="2" s="1"/>
  <c r="E94" i="2"/>
  <c r="H93" i="2" s="1"/>
  <c r="I93" i="2" s="1"/>
  <c r="AM93" i="2"/>
  <c r="AK93" i="2"/>
  <c r="K93" i="2"/>
  <c r="J93" i="2"/>
  <c r="E93" i="2"/>
  <c r="H92" i="2" s="1"/>
  <c r="I92" i="2" s="1"/>
  <c r="J92" i="2" s="1"/>
  <c r="AM92" i="2"/>
  <c r="AL92" i="2"/>
  <c r="K92" i="2"/>
  <c r="E92" i="2"/>
  <c r="AM91" i="2"/>
  <c r="K91" i="2"/>
  <c r="H91" i="2"/>
  <c r="I91" i="2" s="1"/>
  <c r="J91" i="2" s="1"/>
  <c r="E91" i="2"/>
  <c r="B91" i="2"/>
  <c r="AL94" i="2" s="1"/>
  <c r="AM90" i="2"/>
  <c r="AL90" i="2"/>
  <c r="AK90" i="2"/>
  <c r="T90" i="2"/>
  <c r="K90" i="2"/>
  <c r="L90" i="2" s="1"/>
  <c r="I90" i="2"/>
  <c r="J90" i="2" s="1"/>
  <c r="H90" i="2"/>
  <c r="E90" i="2"/>
  <c r="B90" i="2"/>
  <c r="AM89" i="2"/>
  <c r="AK89" i="2"/>
  <c r="I89" i="2"/>
  <c r="J89" i="2" s="1"/>
  <c r="H89" i="2"/>
  <c r="B89" i="2"/>
  <c r="AK100" i="2" s="1"/>
  <c r="E85" i="2"/>
  <c r="AT84" i="2"/>
  <c r="AP84" i="2"/>
  <c r="AA84" i="2"/>
  <c r="K84" i="2"/>
  <c r="J84" i="2"/>
  <c r="I84" i="2"/>
  <c r="H84" i="2"/>
  <c r="E84" i="2"/>
  <c r="H83" i="2" s="1"/>
  <c r="I83" i="2" s="1"/>
  <c r="J83" i="2" s="1"/>
  <c r="AT83" i="2"/>
  <c r="AS83" i="2"/>
  <c r="AP83" i="2"/>
  <c r="AA83" i="2"/>
  <c r="T83" i="2"/>
  <c r="E83" i="2"/>
  <c r="AT82" i="2"/>
  <c r="AS82" i="2"/>
  <c r="AR82" i="2"/>
  <c r="AP82" i="2"/>
  <c r="AA82" i="2"/>
  <c r="H82" i="2"/>
  <c r="I82" i="2" s="1"/>
  <c r="J82" i="2" s="1"/>
  <c r="E82" i="2"/>
  <c r="H81" i="2" s="1"/>
  <c r="I81" i="2" s="1"/>
  <c r="J81" i="2" s="1"/>
  <c r="AT81" i="2"/>
  <c r="AS81" i="2"/>
  <c r="AR81" i="2"/>
  <c r="AP81" i="2"/>
  <c r="AA81" i="2"/>
  <c r="K81" i="2"/>
  <c r="L81" i="2" s="1"/>
  <c r="E81" i="2"/>
  <c r="H80" i="2" s="1"/>
  <c r="I80" i="2" s="1"/>
  <c r="J80" i="2" s="1"/>
  <c r="AT80" i="2"/>
  <c r="AS80" i="2"/>
  <c r="AP80" i="2"/>
  <c r="AA80" i="2"/>
  <c r="L80" i="2"/>
  <c r="K80" i="2"/>
  <c r="E80" i="2"/>
  <c r="H79" i="2" s="1"/>
  <c r="I79" i="2" s="1"/>
  <c r="J79" i="2" s="1"/>
  <c r="AT79" i="2"/>
  <c r="AP79" i="2"/>
  <c r="AA79" i="2"/>
  <c r="E79" i="2"/>
  <c r="AT78" i="2"/>
  <c r="AS78" i="2"/>
  <c r="AR78" i="2"/>
  <c r="AP78" i="2"/>
  <c r="AA78" i="2"/>
  <c r="H78" i="2"/>
  <c r="I78" i="2" s="1"/>
  <c r="J78" i="2" s="1"/>
  <c r="E78" i="2"/>
  <c r="H77" i="2" s="1"/>
  <c r="I77" i="2" s="1"/>
  <c r="J77" i="2" s="1"/>
  <c r="AT77" i="2"/>
  <c r="AS77" i="2"/>
  <c r="AR77" i="2"/>
  <c r="AP77" i="2"/>
  <c r="AA77" i="2"/>
  <c r="E77" i="2"/>
  <c r="AT76" i="2"/>
  <c r="AS76" i="2"/>
  <c r="AP76" i="2"/>
  <c r="AA76" i="2"/>
  <c r="L76" i="2"/>
  <c r="R76" i="2" s="1"/>
  <c r="I76" i="2"/>
  <c r="J76" i="2" s="1"/>
  <c r="H76" i="2"/>
  <c r="E76" i="2"/>
  <c r="AT75" i="2"/>
  <c r="AS75" i="2"/>
  <c r="AP75" i="2"/>
  <c r="AA75" i="2"/>
  <c r="H75" i="2"/>
  <c r="I75" i="2" s="1"/>
  <c r="J75" i="2" s="1"/>
  <c r="E75" i="2"/>
  <c r="B75" i="2"/>
  <c r="AS84" i="2" s="1"/>
  <c r="AT74" i="2"/>
  <c r="AP74" i="2"/>
  <c r="AA74" i="2"/>
  <c r="J74" i="2"/>
  <c r="I74" i="2"/>
  <c r="H74" i="2"/>
  <c r="E74" i="2"/>
  <c r="B74" i="2"/>
  <c r="AT73" i="2"/>
  <c r="AP73" i="2"/>
  <c r="AA73" i="2"/>
  <c r="K73" i="2"/>
  <c r="L73" i="2" s="1"/>
  <c r="J73" i="2"/>
  <c r="I73" i="2"/>
  <c r="H73" i="2"/>
  <c r="B73" i="2"/>
  <c r="K76" i="2" s="1"/>
  <c r="E70" i="2"/>
  <c r="AT69" i="2"/>
  <c r="AP69" i="2"/>
  <c r="AA69" i="2"/>
  <c r="J69" i="2"/>
  <c r="H69" i="2"/>
  <c r="I69" i="2" s="1"/>
  <c r="E69" i="2"/>
  <c r="AT68" i="2"/>
  <c r="AP68" i="2"/>
  <c r="AA68" i="2"/>
  <c r="K68" i="2"/>
  <c r="L68" i="2" s="1"/>
  <c r="J68" i="2"/>
  <c r="I68" i="2"/>
  <c r="H68" i="2"/>
  <c r="E68" i="2"/>
  <c r="AT67" i="2"/>
  <c r="AP67" i="2"/>
  <c r="AA67" i="2"/>
  <c r="I67" i="2"/>
  <c r="J67" i="2" s="1"/>
  <c r="H67" i="2"/>
  <c r="E67" i="2"/>
  <c r="AT66" i="2"/>
  <c r="AR66" i="2"/>
  <c r="AP66" i="2"/>
  <c r="AA66" i="2"/>
  <c r="T66" i="2"/>
  <c r="J66" i="2"/>
  <c r="I66" i="2"/>
  <c r="H66" i="2"/>
  <c r="E66" i="2"/>
  <c r="H65" i="2" s="1"/>
  <c r="AT65" i="2"/>
  <c r="AR65" i="2"/>
  <c r="AP65" i="2"/>
  <c r="AA65" i="2"/>
  <c r="T65" i="2"/>
  <c r="K65" i="2"/>
  <c r="L65" i="2" s="1"/>
  <c r="I65" i="2"/>
  <c r="J65" i="2" s="1"/>
  <c r="E65" i="2"/>
  <c r="H64" i="2" s="1"/>
  <c r="I64" i="2" s="1"/>
  <c r="J64" i="2" s="1"/>
  <c r="AT64" i="2"/>
  <c r="AP64" i="2"/>
  <c r="AA64" i="2"/>
  <c r="T64" i="2"/>
  <c r="K64" i="2"/>
  <c r="L64" i="2" s="1"/>
  <c r="E64" i="2"/>
  <c r="AT63" i="2"/>
  <c r="AP63" i="2"/>
  <c r="AA63" i="2"/>
  <c r="I63" i="2"/>
  <c r="J63" i="2" s="1"/>
  <c r="H63" i="2"/>
  <c r="E63" i="2"/>
  <c r="AT62" i="2"/>
  <c r="AR62" i="2"/>
  <c r="AP62" i="2"/>
  <c r="AA62" i="2"/>
  <c r="T62" i="2"/>
  <c r="K62" i="2"/>
  <c r="L62" i="2" s="1"/>
  <c r="H62" i="2"/>
  <c r="I62" i="2" s="1"/>
  <c r="J62" i="2" s="1"/>
  <c r="E62" i="2"/>
  <c r="AT61" i="2"/>
  <c r="AR61" i="2"/>
  <c r="AP61" i="2"/>
  <c r="AA61" i="2"/>
  <c r="T61" i="2"/>
  <c r="H61" i="2"/>
  <c r="I61" i="2" s="1"/>
  <c r="J61" i="2" s="1"/>
  <c r="E61" i="2"/>
  <c r="H60" i="2" s="1"/>
  <c r="I60" i="2" s="1"/>
  <c r="J60" i="2" s="1"/>
  <c r="AT60" i="2"/>
  <c r="AR60" i="2"/>
  <c r="AP60" i="2"/>
  <c r="AA60" i="2"/>
  <c r="T60" i="2"/>
  <c r="K60" i="2"/>
  <c r="L60" i="2" s="1"/>
  <c r="E60" i="2"/>
  <c r="H59" i="2" s="1"/>
  <c r="I59" i="2" s="1"/>
  <c r="J59" i="2" s="1"/>
  <c r="B60" i="2"/>
  <c r="AT59" i="2"/>
  <c r="AR59" i="2"/>
  <c r="AP59" i="2"/>
  <c r="AA59" i="2"/>
  <c r="K59" i="2"/>
  <c r="L59" i="2" s="1"/>
  <c r="E59" i="2"/>
  <c r="B59" i="2"/>
  <c r="T68" i="2" s="1"/>
  <c r="AT58" i="2"/>
  <c r="AS58" i="2"/>
  <c r="AP58" i="2"/>
  <c r="AA58" i="2"/>
  <c r="O58" i="2"/>
  <c r="L58" i="2"/>
  <c r="K58" i="2"/>
  <c r="H58" i="2"/>
  <c r="I58" i="2" s="1"/>
  <c r="J58" i="2" s="1"/>
  <c r="B58" i="2"/>
  <c r="AR67" i="2" s="1"/>
  <c r="E54" i="2"/>
  <c r="AT53" i="2"/>
  <c r="AR53" i="2"/>
  <c r="AP53" i="2"/>
  <c r="AG53" i="2"/>
  <c r="AA53" i="2"/>
  <c r="H53" i="2"/>
  <c r="I53" i="2" s="1"/>
  <c r="J53" i="2" s="1"/>
  <c r="E53" i="2"/>
  <c r="H52" i="2" s="1"/>
  <c r="I52" i="2" s="1"/>
  <c r="J52" i="2" s="1"/>
  <c r="AT52" i="2"/>
  <c r="AP52" i="2"/>
  <c r="AG52" i="2"/>
  <c r="AA52" i="2"/>
  <c r="E52" i="2"/>
  <c r="H51" i="2" s="1"/>
  <c r="I51" i="2" s="1"/>
  <c r="J51" i="2" s="1"/>
  <c r="AT51" i="2"/>
  <c r="AP51" i="2"/>
  <c r="AG51" i="2"/>
  <c r="AA51" i="2"/>
  <c r="T51" i="2"/>
  <c r="E51" i="2"/>
  <c r="H50" i="2" s="1"/>
  <c r="I50" i="2" s="1"/>
  <c r="J50" i="2" s="1"/>
  <c r="AT50" i="2"/>
  <c r="AP50" i="2"/>
  <c r="AG50" i="2"/>
  <c r="AA50" i="2"/>
  <c r="E50" i="2"/>
  <c r="H49" i="2" s="1"/>
  <c r="AT49" i="2"/>
  <c r="AP49" i="2"/>
  <c r="AG49" i="2"/>
  <c r="AA49" i="2"/>
  <c r="I49" i="2"/>
  <c r="J49" i="2" s="1"/>
  <c r="E49" i="2"/>
  <c r="AT48" i="2"/>
  <c r="AS48" i="2"/>
  <c r="AP48" i="2"/>
  <c r="AG48" i="2"/>
  <c r="AA48" i="2"/>
  <c r="T48" i="2"/>
  <c r="I48" i="2"/>
  <c r="J48" i="2" s="1"/>
  <c r="H48" i="2"/>
  <c r="E48" i="2"/>
  <c r="H47" i="2" s="1"/>
  <c r="I47" i="2" s="1"/>
  <c r="AT47" i="2"/>
  <c r="AP47" i="2"/>
  <c r="AG47" i="2"/>
  <c r="AA47" i="2"/>
  <c r="J47" i="2"/>
  <c r="E47" i="2"/>
  <c r="H46" i="2" s="1"/>
  <c r="I46" i="2" s="1"/>
  <c r="J46" i="2" s="1"/>
  <c r="AT46" i="2"/>
  <c r="AP46" i="2"/>
  <c r="AG46" i="2"/>
  <c r="AA46" i="2"/>
  <c r="E46" i="2"/>
  <c r="AT45" i="2"/>
  <c r="AS45" i="2"/>
  <c r="AP45" i="2"/>
  <c r="AG45" i="2"/>
  <c r="AA45" i="2"/>
  <c r="T45" i="2"/>
  <c r="I45" i="2"/>
  <c r="J45" i="2" s="1"/>
  <c r="H45" i="2"/>
  <c r="E45" i="2"/>
  <c r="H44" i="2" s="1"/>
  <c r="I44" i="2" s="1"/>
  <c r="J44" i="2" s="1"/>
  <c r="AT44" i="2"/>
  <c r="AP44" i="2"/>
  <c r="AG44" i="2"/>
  <c r="AA44" i="2"/>
  <c r="E44" i="2"/>
  <c r="H43" i="2" s="1"/>
  <c r="B44" i="2"/>
  <c r="AS43" i="2" s="1"/>
  <c r="AT43" i="2"/>
  <c r="AP43" i="2"/>
  <c r="AG43" i="2"/>
  <c r="AA43" i="2"/>
  <c r="I43" i="2"/>
  <c r="J43" i="2" s="1"/>
  <c r="E43" i="2"/>
  <c r="B43" i="2"/>
  <c r="AT42" i="2"/>
  <c r="AP42" i="2"/>
  <c r="AG42" i="2"/>
  <c r="AA42" i="2"/>
  <c r="T42" i="2"/>
  <c r="J42" i="2"/>
  <c r="H42" i="2"/>
  <c r="I42" i="2" s="1"/>
  <c r="B42" i="2"/>
  <c r="E38" i="2"/>
  <c r="H37" i="2" s="1"/>
  <c r="I37" i="2" s="1"/>
  <c r="J37" i="2" s="1"/>
  <c r="AT37" i="2"/>
  <c r="AS37" i="2"/>
  <c r="AP37" i="2"/>
  <c r="AA37" i="2"/>
  <c r="T37" i="2"/>
  <c r="E37" i="2"/>
  <c r="H36" i="2" s="1"/>
  <c r="I36" i="2" s="1"/>
  <c r="AT36" i="2"/>
  <c r="AP36" i="2"/>
  <c r="AA36" i="2"/>
  <c r="J36" i="2"/>
  <c r="E36" i="2"/>
  <c r="H35" i="2" s="1"/>
  <c r="I35" i="2" s="1"/>
  <c r="J35" i="2" s="1"/>
  <c r="AT35" i="2"/>
  <c r="AP35" i="2"/>
  <c r="AA35" i="2"/>
  <c r="T35" i="2"/>
  <c r="K35" i="2"/>
  <c r="L35" i="2" s="1"/>
  <c r="E35" i="2"/>
  <c r="H34" i="2" s="1"/>
  <c r="I34" i="2" s="1"/>
  <c r="J34" i="2" s="1"/>
  <c r="AT34" i="2"/>
  <c r="AP34" i="2"/>
  <c r="AA34" i="2"/>
  <c r="T34" i="2"/>
  <c r="E34" i="2"/>
  <c r="AT33" i="2"/>
  <c r="AP33" i="2"/>
  <c r="AA33" i="2"/>
  <c r="J33" i="2"/>
  <c r="I33" i="2"/>
  <c r="H33" i="2"/>
  <c r="E33" i="2"/>
  <c r="AT32" i="2"/>
  <c r="AR32" i="2"/>
  <c r="AP32" i="2"/>
  <c r="AA32" i="2"/>
  <c r="T32" i="2"/>
  <c r="J32" i="2"/>
  <c r="I32" i="2"/>
  <c r="H32" i="2"/>
  <c r="E32" i="2"/>
  <c r="H31" i="2" s="1"/>
  <c r="I31" i="2" s="1"/>
  <c r="J31" i="2" s="1"/>
  <c r="AT31" i="2"/>
  <c r="AP31" i="2"/>
  <c r="AA31" i="2"/>
  <c r="T31" i="2"/>
  <c r="K31" i="2"/>
  <c r="L31" i="2" s="1"/>
  <c r="E31" i="2"/>
  <c r="AT30" i="2"/>
  <c r="AP30" i="2"/>
  <c r="AA30" i="2"/>
  <c r="T30" i="2"/>
  <c r="K30" i="2"/>
  <c r="L30" i="2" s="1"/>
  <c r="R30" i="2" s="1"/>
  <c r="J30" i="2"/>
  <c r="I30" i="2"/>
  <c r="H30" i="2"/>
  <c r="E30" i="2"/>
  <c r="H29" i="2" s="1"/>
  <c r="I29" i="2" s="1"/>
  <c r="AT29" i="2"/>
  <c r="AR29" i="2"/>
  <c r="AP29" i="2"/>
  <c r="AA29" i="2"/>
  <c r="T29" i="2"/>
  <c r="K29" i="2"/>
  <c r="L29" i="2" s="1"/>
  <c r="J29" i="2"/>
  <c r="E29" i="2"/>
  <c r="AT28" i="2"/>
  <c r="AS28" i="2"/>
  <c r="AP28" i="2"/>
  <c r="AA28" i="2"/>
  <c r="T28" i="2"/>
  <c r="K28" i="2"/>
  <c r="L28" i="2" s="1"/>
  <c r="H28" i="2"/>
  <c r="I28" i="2" s="1"/>
  <c r="J28" i="2" s="1"/>
  <c r="E28" i="2"/>
  <c r="B28" i="2"/>
  <c r="AT27" i="2"/>
  <c r="AS27" i="2"/>
  <c r="AR27" i="2"/>
  <c r="AP27" i="2"/>
  <c r="AA27" i="2"/>
  <c r="R27" i="2"/>
  <c r="K27" i="2"/>
  <c r="L27" i="2" s="1"/>
  <c r="H27" i="2"/>
  <c r="I27" i="2" s="1"/>
  <c r="J27" i="2" s="1"/>
  <c r="E27" i="2"/>
  <c r="B27" i="2"/>
  <c r="T27" i="2" s="1"/>
  <c r="AT26" i="2"/>
  <c r="AS26" i="2"/>
  <c r="AP26" i="2"/>
  <c r="AA26" i="2"/>
  <c r="T26" i="2"/>
  <c r="L26" i="2"/>
  <c r="K26" i="2"/>
  <c r="H26" i="2"/>
  <c r="I26" i="2" s="1"/>
  <c r="J26" i="2" s="1"/>
  <c r="B26" i="2"/>
  <c r="AR37" i="2" s="1"/>
  <c r="E148" i="1"/>
  <c r="AW147" i="1"/>
  <c r="AS147" i="1"/>
  <c r="AG147" i="1"/>
  <c r="H147" i="1"/>
  <c r="I147" i="1" s="1"/>
  <c r="J147" i="1" s="1"/>
  <c r="E147" i="1"/>
  <c r="AW146" i="1"/>
  <c r="AS146" i="1"/>
  <c r="AG146" i="1"/>
  <c r="J146" i="1"/>
  <c r="I146" i="1"/>
  <c r="H146" i="1"/>
  <c r="E146" i="1"/>
  <c r="H145" i="1" s="1"/>
  <c r="AW145" i="1"/>
  <c r="AS145" i="1"/>
  <c r="AG145" i="1"/>
  <c r="J145" i="1"/>
  <c r="I145" i="1"/>
  <c r="E145" i="1"/>
  <c r="AW144" i="1"/>
  <c r="AS144" i="1"/>
  <c r="AG144" i="1"/>
  <c r="J144" i="1"/>
  <c r="I144" i="1"/>
  <c r="H144" i="1"/>
  <c r="E144" i="1"/>
  <c r="H143" i="1" s="1"/>
  <c r="AW143" i="1"/>
  <c r="AS143" i="1"/>
  <c r="AG143" i="1"/>
  <c r="T143" i="1"/>
  <c r="K143" i="1"/>
  <c r="L143" i="1" s="1"/>
  <c r="I143" i="1"/>
  <c r="J143" i="1" s="1"/>
  <c r="E143" i="1"/>
  <c r="AW142" i="1"/>
  <c r="AS142" i="1"/>
  <c r="AG142" i="1"/>
  <c r="I142" i="1"/>
  <c r="J142" i="1" s="1"/>
  <c r="H142" i="1"/>
  <c r="E142" i="1"/>
  <c r="H141" i="1" s="1"/>
  <c r="AW141" i="1"/>
  <c r="AS141" i="1"/>
  <c r="AG141" i="1"/>
  <c r="J141" i="1"/>
  <c r="I141" i="1"/>
  <c r="E141" i="1"/>
  <c r="AW140" i="1"/>
  <c r="AS140" i="1"/>
  <c r="AG140" i="1"/>
  <c r="J140" i="1"/>
  <c r="H140" i="1"/>
  <c r="I140" i="1" s="1"/>
  <c r="E140" i="1"/>
  <c r="AW139" i="1"/>
  <c r="AU139" i="1"/>
  <c r="AS139" i="1"/>
  <c r="AG139" i="1"/>
  <c r="T139" i="1"/>
  <c r="H139" i="1"/>
  <c r="I139" i="1" s="1"/>
  <c r="J139" i="1" s="1"/>
  <c r="E139" i="1"/>
  <c r="H138" i="1" s="1"/>
  <c r="I138" i="1" s="1"/>
  <c r="J138" i="1" s="1"/>
  <c r="AW138" i="1"/>
  <c r="AU138" i="1"/>
  <c r="AS138" i="1"/>
  <c r="AG138" i="1"/>
  <c r="T138" i="1"/>
  <c r="E138" i="1"/>
  <c r="H137" i="1" s="1"/>
  <c r="I137" i="1" s="1"/>
  <c r="B138" i="1"/>
  <c r="AW137" i="1"/>
  <c r="AU137" i="1"/>
  <c r="AS137" i="1"/>
  <c r="AG137" i="1"/>
  <c r="K137" i="1"/>
  <c r="L137" i="1" s="1"/>
  <c r="J137" i="1"/>
  <c r="E137" i="1"/>
  <c r="H136" i="1" s="1"/>
  <c r="B137" i="1"/>
  <c r="T137" i="1" s="1"/>
  <c r="AW136" i="1"/>
  <c r="AS136" i="1"/>
  <c r="AG136" i="1"/>
  <c r="R136" i="1"/>
  <c r="L136" i="1"/>
  <c r="O136" i="1" s="1"/>
  <c r="P136" i="1" s="1"/>
  <c r="Q136" i="1" s="1"/>
  <c r="K136" i="1"/>
  <c r="I136" i="1"/>
  <c r="J136" i="1" s="1"/>
  <c r="B136" i="1"/>
  <c r="K138" i="1" s="1"/>
  <c r="L138" i="1" s="1"/>
  <c r="E133" i="1"/>
  <c r="H132" i="1" s="1"/>
  <c r="I132" i="1" s="1"/>
  <c r="AZ132" i="1"/>
  <c r="AW132" i="1"/>
  <c r="AV132" i="1"/>
  <c r="AU132" i="1"/>
  <c r="AS132" i="1"/>
  <c r="AG132" i="1"/>
  <c r="T132" i="1"/>
  <c r="L132" i="1"/>
  <c r="R132" i="1" s="1"/>
  <c r="K132" i="1"/>
  <c r="J132" i="1"/>
  <c r="E132" i="1"/>
  <c r="H131" i="1" s="1"/>
  <c r="AZ131" i="1"/>
  <c r="AW131" i="1"/>
  <c r="AV131" i="1"/>
  <c r="AS131" i="1"/>
  <c r="AG131" i="1"/>
  <c r="T131" i="1"/>
  <c r="L131" i="1"/>
  <c r="K131" i="1"/>
  <c r="I131" i="1"/>
  <c r="J131" i="1" s="1"/>
  <c r="E131" i="1"/>
  <c r="AZ130" i="1"/>
  <c r="AW130" i="1"/>
  <c r="AU130" i="1"/>
  <c r="AS130" i="1"/>
  <c r="AG130" i="1"/>
  <c r="T130" i="1"/>
  <c r="L130" i="1"/>
  <c r="K130" i="1"/>
  <c r="I130" i="1"/>
  <c r="J130" i="1" s="1"/>
  <c r="H130" i="1"/>
  <c r="E130" i="1"/>
  <c r="H129" i="1" s="1"/>
  <c r="I129" i="1" s="1"/>
  <c r="J129" i="1" s="1"/>
  <c r="AZ129" i="1"/>
  <c r="AW129" i="1"/>
  <c r="AV129" i="1"/>
  <c r="AU129" i="1"/>
  <c r="AS129" i="1"/>
  <c r="AG129" i="1"/>
  <c r="T129" i="1"/>
  <c r="K129" i="1"/>
  <c r="L129" i="1" s="1"/>
  <c r="E129" i="1"/>
  <c r="AZ128" i="1"/>
  <c r="AW128" i="1"/>
  <c r="AV128" i="1"/>
  <c r="AU128" i="1"/>
  <c r="AS128" i="1"/>
  <c r="AG128" i="1"/>
  <c r="T128" i="1"/>
  <c r="K128" i="1"/>
  <c r="L128" i="1" s="1"/>
  <c r="H128" i="1"/>
  <c r="I128" i="1" s="1"/>
  <c r="J128" i="1" s="1"/>
  <c r="E128" i="1"/>
  <c r="AZ127" i="1"/>
  <c r="AW127" i="1"/>
  <c r="AV127" i="1"/>
  <c r="AU127" i="1"/>
  <c r="AS127" i="1"/>
  <c r="AG127" i="1"/>
  <c r="K127" i="1"/>
  <c r="L127" i="1" s="1"/>
  <c r="H127" i="1"/>
  <c r="I127" i="1" s="1"/>
  <c r="J127" i="1" s="1"/>
  <c r="E127" i="1"/>
  <c r="H126" i="1" s="1"/>
  <c r="I126" i="1" s="1"/>
  <c r="AZ126" i="1"/>
  <c r="AW126" i="1"/>
  <c r="AU126" i="1"/>
  <c r="AS126" i="1"/>
  <c r="AG126" i="1"/>
  <c r="J126" i="1"/>
  <c r="E126" i="1"/>
  <c r="H125" i="1" s="1"/>
  <c r="I125" i="1" s="1"/>
  <c r="J125" i="1" s="1"/>
  <c r="AZ125" i="1"/>
  <c r="AW125" i="1"/>
  <c r="AU125" i="1"/>
  <c r="AS125" i="1"/>
  <c r="AG125" i="1"/>
  <c r="K125" i="1"/>
  <c r="L125" i="1" s="1"/>
  <c r="R125" i="1" s="1"/>
  <c r="E125" i="1"/>
  <c r="H124" i="1" s="1"/>
  <c r="I124" i="1" s="1"/>
  <c r="AZ124" i="1"/>
  <c r="AW124" i="1"/>
  <c r="AU124" i="1"/>
  <c r="AS124" i="1"/>
  <c r="AG124" i="1"/>
  <c r="L124" i="1"/>
  <c r="K124" i="1"/>
  <c r="J124" i="1"/>
  <c r="E124" i="1"/>
  <c r="H123" i="1" s="1"/>
  <c r="I123" i="1" s="1"/>
  <c r="AZ123" i="1"/>
  <c r="AW123" i="1"/>
  <c r="AU123" i="1"/>
  <c r="AS123" i="1"/>
  <c r="AG123" i="1"/>
  <c r="T123" i="1"/>
  <c r="R123" i="1"/>
  <c r="L123" i="1"/>
  <c r="K123" i="1"/>
  <c r="J123" i="1"/>
  <c r="E123" i="1"/>
  <c r="B123" i="1"/>
  <c r="AV124" i="1" s="1"/>
  <c r="AZ122" i="1"/>
  <c r="AW122" i="1"/>
  <c r="AV122" i="1"/>
  <c r="AU122" i="1"/>
  <c r="AS122" i="1"/>
  <c r="AG122" i="1"/>
  <c r="K122" i="1"/>
  <c r="L122" i="1" s="1"/>
  <c r="I122" i="1"/>
  <c r="J122" i="1" s="1"/>
  <c r="H122" i="1"/>
  <c r="E122" i="1"/>
  <c r="H121" i="1" s="1"/>
  <c r="I121" i="1" s="1"/>
  <c r="J121" i="1" s="1"/>
  <c r="B122" i="1"/>
  <c r="T125" i="1" s="1"/>
  <c r="AZ121" i="1"/>
  <c r="AW121" i="1"/>
  <c r="AV121" i="1"/>
  <c r="AS121" i="1"/>
  <c r="AG121" i="1"/>
  <c r="T121" i="1"/>
  <c r="R121" i="1"/>
  <c r="K121" i="1"/>
  <c r="L121" i="1" s="1"/>
  <c r="O121" i="1" s="1"/>
  <c r="B121" i="1"/>
  <c r="K126" i="1" s="1"/>
  <c r="L126" i="1" s="1"/>
  <c r="E117" i="1"/>
  <c r="AW116" i="1"/>
  <c r="AS116" i="1"/>
  <c r="AG116" i="1"/>
  <c r="K116" i="1"/>
  <c r="H116" i="1"/>
  <c r="I116" i="1" s="1"/>
  <c r="J116" i="1" s="1"/>
  <c r="E116" i="1"/>
  <c r="AW115" i="1"/>
  <c r="AV115" i="1"/>
  <c r="AS115" i="1"/>
  <c r="AG115" i="1"/>
  <c r="T115" i="1"/>
  <c r="K115" i="1"/>
  <c r="I115" i="1"/>
  <c r="J115" i="1" s="1"/>
  <c r="H115" i="1"/>
  <c r="E115" i="1"/>
  <c r="AW114" i="1"/>
  <c r="AU114" i="1"/>
  <c r="AS114" i="1"/>
  <c r="AG114" i="1"/>
  <c r="J114" i="1"/>
  <c r="I114" i="1"/>
  <c r="H114" i="1"/>
  <c r="E114" i="1"/>
  <c r="H113" i="1" s="1"/>
  <c r="I113" i="1" s="1"/>
  <c r="J113" i="1" s="1"/>
  <c r="AW113" i="1"/>
  <c r="AV113" i="1"/>
  <c r="AS113" i="1"/>
  <c r="AG113" i="1"/>
  <c r="K113" i="1"/>
  <c r="E113" i="1"/>
  <c r="H112" i="1" s="1"/>
  <c r="I112" i="1" s="1"/>
  <c r="J112" i="1" s="1"/>
  <c r="AW112" i="1"/>
  <c r="AU112" i="1"/>
  <c r="AS112" i="1"/>
  <c r="AG112" i="1"/>
  <c r="E112" i="1"/>
  <c r="H111" i="1" s="1"/>
  <c r="AW111" i="1"/>
  <c r="AS111" i="1"/>
  <c r="AG111" i="1"/>
  <c r="K111" i="1"/>
  <c r="J111" i="1"/>
  <c r="I111" i="1"/>
  <c r="E111" i="1"/>
  <c r="AW110" i="1"/>
  <c r="AU110" i="1"/>
  <c r="AS110" i="1"/>
  <c r="AG110" i="1"/>
  <c r="J110" i="1"/>
  <c r="I110" i="1"/>
  <c r="H110" i="1"/>
  <c r="E110" i="1"/>
  <c r="H109" i="1" s="1"/>
  <c r="AW109" i="1"/>
  <c r="AV109" i="1"/>
  <c r="AS109" i="1"/>
  <c r="AG109" i="1"/>
  <c r="I109" i="1"/>
  <c r="J109" i="1" s="1"/>
  <c r="E109" i="1"/>
  <c r="AW108" i="1"/>
  <c r="AV108" i="1"/>
  <c r="AU108" i="1"/>
  <c r="AS108" i="1"/>
  <c r="AG108" i="1"/>
  <c r="H108" i="1"/>
  <c r="I108" i="1" s="1"/>
  <c r="J108" i="1" s="1"/>
  <c r="E108" i="1"/>
  <c r="H107" i="1" s="1"/>
  <c r="I107" i="1" s="1"/>
  <c r="AW107" i="1"/>
  <c r="AU107" i="1"/>
  <c r="AS107" i="1"/>
  <c r="AG107" i="1"/>
  <c r="K107" i="1"/>
  <c r="J107" i="1"/>
  <c r="E107" i="1"/>
  <c r="H106" i="1" s="1"/>
  <c r="I106" i="1" s="1"/>
  <c r="J106" i="1" s="1"/>
  <c r="B107" i="1"/>
  <c r="AV111" i="1" s="1"/>
  <c r="AW106" i="1"/>
  <c r="AS106" i="1"/>
  <c r="AG106" i="1"/>
  <c r="K106" i="1"/>
  <c r="E106" i="1"/>
  <c r="B106" i="1"/>
  <c r="AW105" i="1"/>
  <c r="AV105" i="1"/>
  <c r="AS105" i="1"/>
  <c r="AG105" i="1"/>
  <c r="K105" i="1"/>
  <c r="H105" i="1"/>
  <c r="I105" i="1" s="1"/>
  <c r="J105" i="1" s="1"/>
  <c r="B105" i="1"/>
  <c r="AU115" i="1" s="1"/>
  <c r="E101" i="1"/>
  <c r="H100" i="1" s="1"/>
  <c r="I100" i="1" s="1"/>
  <c r="J100" i="1" s="1"/>
  <c r="AM100" i="1"/>
  <c r="AK100" i="1"/>
  <c r="E100" i="1"/>
  <c r="AM99" i="1"/>
  <c r="K99" i="1"/>
  <c r="H99" i="1"/>
  <c r="I99" i="1" s="1"/>
  <c r="J99" i="1" s="1"/>
  <c r="E99" i="1"/>
  <c r="H98" i="1" s="1"/>
  <c r="I98" i="1" s="1"/>
  <c r="J98" i="1" s="1"/>
  <c r="AM98" i="1"/>
  <c r="E98" i="1"/>
  <c r="H97" i="1" s="1"/>
  <c r="AM97" i="1"/>
  <c r="AL97" i="1"/>
  <c r="K97" i="1"/>
  <c r="I97" i="1"/>
  <c r="J97" i="1" s="1"/>
  <c r="E97" i="1"/>
  <c r="AM96" i="1"/>
  <c r="AK96" i="1"/>
  <c r="K96" i="1"/>
  <c r="L96" i="1" s="1"/>
  <c r="H96" i="1"/>
  <c r="I96" i="1" s="1"/>
  <c r="J96" i="1" s="1"/>
  <c r="E96" i="1"/>
  <c r="AM95" i="1"/>
  <c r="AK95" i="1"/>
  <c r="H95" i="1"/>
  <c r="I95" i="1" s="1"/>
  <c r="J95" i="1" s="1"/>
  <c r="E95" i="1"/>
  <c r="H94" i="1" s="1"/>
  <c r="I94" i="1" s="1"/>
  <c r="J94" i="1" s="1"/>
  <c r="AM94" i="1"/>
  <c r="AK94" i="1"/>
  <c r="E94" i="1"/>
  <c r="H93" i="1" s="1"/>
  <c r="I93" i="1" s="1"/>
  <c r="J93" i="1" s="1"/>
  <c r="AM93" i="1"/>
  <c r="E93" i="1"/>
  <c r="H92" i="1" s="1"/>
  <c r="I92" i="1" s="1"/>
  <c r="AM92" i="1"/>
  <c r="K92" i="1"/>
  <c r="L92" i="1" s="1"/>
  <c r="J92" i="1"/>
  <c r="E92" i="1"/>
  <c r="H91" i="1" s="1"/>
  <c r="I91" i="1" s="1"/>
  <c r="J91" i="1" s="1"/>
  <c r="AM91" i="1"/>
  <c r="E91" i="1"/>
  <c r="H90" i="1" s="1"/>
  <c r="B91" i="1"/>
  <c r="AL94" i="1" s="1"/>
  <c r="AM90" i="1"/>
  <c r="L90" i="1"/>
  <c r="K90" i="1"/>
  <c r="I90" i="1"/>
  <c r="J90" i="1" s="1"/>
  <c r="E90" i="1"/>
  <c r="B90" i="1"/>
  <c r="L91" i="1" s="1"/>
  <c r="AM89" i="1"/>
  <c r="I89" i="1"/>
  <c r="J89" i="1" s="1"/>
  <c r="H89" i="1"/>
  <c r="B89" i="1"/>
  <c r="K91" i="1" s="1"/>
  <c r="E85" i="1"/>
  <c r="AT84" i="1"/>
  <c r="AS84" i="1"/>
  <c r="AP84" i="1"/>
  <c r="AA84" i="1"/>
  <c r="T84" i="1"/>
  <c r="J84" i="1"/>
  <c r="I84" i="1"/>
  <c r="H84" i="1"/>
  <c r="E84" i="1"/>
  <c r="AT83" i="1"/>
  <c r="AS83" i="1"/>
  <c r="AP83" i="1"/>
  <c r="AA83" i="1"/>
  <c r="J83" i="1"/>
  <c r="I83" i="1"/>
  <c r="H83" i="1"/>
  <c r="E83" i="1"/>
  <c r="AT82" i="1"/>
  <c r="AS82" i="1"/>
  <c r="AP82" i="1"/>
  <c r="AA82" i="1"/>
  <c r="T82" i="1"/>
  <c r="K82" i="1"/>
  <c r="L82" i="1" s="1"/>
  <c r="H82" i="1"/>
  <c r="I82" i="1" s="1"/>
  <c r="J82" i="1" s="1"/>
  <c r="E82" i="1"/>
  <c r="H81" i="1" s="1"/>
  <c r="I81" i="1" s="1"/>
  <c r="J81" i="1" s="1"/>
  <c r="AT81" i="1"/>
  <c r="AR81" i="1"/>
  <c r="AP81" i="1"/>
  <c r="AA81" i="1"/>
  <c r="T81" i="1"/>
  <c r="E81" i="1"/>
  <c r="H80" i="1" s="1"/>
  <c r="I80" i="1" s="1"/>
  <c r="J80" i="1" s="1"/>
  <c r="AT80" i="1"/>
  <c r="AP80" i="1"/>
  <c r="AA80" i="1"/>
  <c r="R80" i="1"/>
  <c r="K80" i="1"/>
  <c r="L80" i="1" s="1"/>
  <c r="E80" i="1"/>
  <c r="AT79" i="1"/>
  <c r="AR79" i="1"/>
  <c r="AP79" i="1"/>
  <c r="AA79" i="1"/>
  <c r="J79" i="1"/>
  <c r="I79" i="1"/>
  <c r="H79" i="1"/>
  <c r="E79" i="1"/>
  <c r="H78" i="1" s="1"/>
  <c r="I78" i="1" s="1"/>
  <c r="J78" i="1" s="1"/>
  <c r="AT78" i="1"/>
  <c r="AS78" i="1"/>
  <c r="AP78" i="1"/>
  <c r="AA78" i="1"/>
  <c r="T78" i="1"/>
  <c r="K78" i="1"/>
  <c r="L78" i="1" s="1"/>
  <c r="E78" i="1"/>
  <c r="AT77" i="1"/>
  <c r="AR77" i="1"/>
  <c r="AP77" i="1"/>
  <c r="AA77" i="1"/>
  <c r="T77" i="1"/>
  <c r="H77" i="1"/>
  <c r="I77" i="1" s="1"/>
  <c r="J77" i="1" s="1"/>
  <c r="E77" i="1"/>
  <c r="H76" i="1" s="1"/>
  <c r="I76" i="1" s="1"/>
  <c r="AT76" i="1"/>
  <c r="AR76" i="1"/>
  <c r="AP76" i="1"/>
  <c r="AA76" i="1"/>
  <c r="T76" i="1"/>
  <c r="K76" i="1"/>
  <c r="L76" i="1" s="1"/>
  <c r="J76" i="1"/>
  <c r="E76" i="1"/>
  <c r="H75" i="1" s="1"/>
  <c r="I75" i="1" s="1"/>
  <c r="J75" i="1" s="1"/>
  <c r="AT75" i="1"/>
  <c r="AS75" i="1"/>
  <c r="AP75" i="1"/>
  <c r="AA75" i="1"/>
  <c r="T75" i="1"/>
  <c r="K75" i="1"/>
  <c r="L75" i="1" s="1"/>
  <c r="E75" i="1"/>
  <c r="B75" i="1"/>
  <c r="AS80" i="1" s="1"/>
  <c r="AT74" i="1"/>
  <c r="AR74" i="1"/>
  <c r="AP74" i="1"/>
  <c r="AA74" i="1"/>
  <c r="T74" i="1"/>
  <c r="J74" i="1"/>
  <c r="I74" i="1"/>
  <c r="H74" i="1"/>
  <c r="E74" i="1"/>
  <c r="B74" i="1"/>
  <c r="T80" i="1" s="1"/>
  <c r="AT73" i="1"/>
  <c r="AS73" i="1"/>
  <c r="AP73" i="1"/>
  <c r="AA73" i="1"/>
  <c r="T73" i="1"/>
  <c r="I73" i="1"/>
  <c r="J73" i="1" s="1"/>
  <c r="H73" i="1"/>
  <c r="B73" i="1"/>
  <c r="AR84" i="1" s="1"/>
  <c r="E70" i="1"/>
  <c r="AT69" i="1"/>
  <c r="AS69" i="1"/>
  <c r="AP69" i="1"/>
  <c r="AA69" i="1"/>
  <c r="K69" i="1"/>
  <c r="L69" i="1" s="1"/>
  <c r="H69" i="1"/>
  <c r="I69" i="1" s="1"/>
  <c r="J69" i="1" s="1"/>
  <c r="E69" i="1"/>
  <c r="AT68" i="1"/>
  <c r="AP68" i="1"/>
  <c r="AA68" i="1"/>
  <c r="K68" i="1"/>
  <c r="L68" i="1" s="1"/>
  <c r="J68" i="1"/>
  <c r="I68" i="1"/>
  <c r="H68" i="1"/>
  <c r="E68" i="1"/>
  <c r="AT67" i="1"/>
  <c r="AS67" i="1"/>
  <c r="AR67" i="1"/>
  <c r="AP67" i="1"/>
  <c r="AA67" i="1"/>
  <c r="K67" i="1"/>
  <c r="I67" i="1"/>
  <c r="J67" i="1" s="1"/>
  <c r="H67" i="1"/>
  <c r="E67" i="1"/>
  <c r="H66" i="1" s="1"/>
  <c r="I66" i="1" s="1"/>
  <c r="J66" i="1" s="1"/>
  <c r="AT66" i="1"/>
  <c r="AS66" i="1"/>
  <c r="AR66" i="1"/>
  <c r="AP66" i="1"/>
  <c r="AA66" i="1"/>
  <c r="T66" i="1"/>
  <c r="L66" i="1"/>
  <c r="R66" i="1" s="1"/>
  <c r="K66" i="1"/>
  <c r="E66" i="1"/>
  <c r="H65" i="1" s="1"/>
  <c r="AT65" i="1"/>
  <c r="AR65" i="1"/>
  <c r="AP65" i="1"/>
  <c r="AA65" i="1"/>
  <c r="K65" i="1"/>
  <c r="I65" i="1"/>
  <c r="J65" i="1" s="1"/>
  <c r="E65" i="1"/>
  <c r="H64" i="1" s="1"/>
  <c r="I64" i="1" s="1"/>
  <c r="J64" i="1" s="1"/>
  <c r="AT64" i="1"/>
  <c r="AR64" i="1"/>
  <c r="AP64" i="1"/>
  <c r="AA64" i="1"/>
  <c r="K64" i="1"/>
  <c r="E64" i="1"/>
  <c r="AT63" i="1"/>
  <c r="AS63" i="1"/>
  <c r="AR63" i="1"/>
  <c r="AP63" i="1"/>
  <c r="AA63" i="1"/>
  <c r="K63" i="1"/>
  <c r="I63" i="1"/>
  <c r="J63" i="1" s="1"/>
  <c r="H63" i="1"/>
  <c r="E63" i="1"/>
  <c r="H62" i="1" s="1"/>
  <c r="AT62" i="1"/>
  <c r="AR62" i="1"/>
  <c r="AP62" i="1"/>
  <c r="AA62" i="1"/>
  <c r="L62" i="1"/>
  <c r="K62" i="1"/>
  <c r="I62" i="1"/>
  <c r="J62" i="1" s="1"/>
  <c r="E62" i="1"/>
  <c r="AT61" i="1"/>
  <c r="AR61" i="1"/>
  <c r="AP61" i="1"/>
  <c r="AA61" i="1"/>
  <c r="K61" i="1"/>
  <c r="J61" i="1"/>
  <c r="H61" i="1"/>
  <c r="I61" i="1" s="1"/>
  <c r="E61" i="1"/>
  <c r="H60" i="1" s="1"/>
  <c r="I60" i="1" s="1"/>
  <c r="J60" i="1" s="1"/>
  <c r="AT60" i="1"/>
  <c r="AR60" i="1"/>
  <c r="AP60" i="1"/>
  <c r="AA60" i="1"/>
  <c r="K60" i="1"/>
  <c r="E60" i="1"/>
  <c r="B60" i="1"/>
  <c r="AT59" i="1"/>
  <c r="AP59" i="1"/>
  <c r="AA59" i="1"/>
  <c r="K59" i="1"/>
  <c r="L59" i="1" s="1"/>
  <c r="J59" i="1"/>
  <c r="I59" i="1"/>
  <c r="H59" i="1"/>
  <c r="E59" i="1"/>
  <c r="B59" i="1"/>
  <c r="T68" i="1" s="1"/>
  <c r="AT58" i="1"/>
  <c r="AP58" i="1"/>
  <c r="AA58" i="1"/>
  <c r="K58" i="1"/>
  <c r="H58" i="1"/>
  <c r="I58" i="1" s="1"/>
  <c r="J58" i="1" s="1"/>
  <c r="B58" i="1"/>
  <c r="AR59" i="1" s="1"/>
  <c r="E54" i="1"/>
  <c r="H53" i="1" s="1"/>
  <c r="I53" i="1" s="1"/>
  <c r="J53" i="1" s="1"/>
  <c r="AT53" i="1"/>
  <c r="AP53" i="1"/>
  <c r="AG53" i="1"/>
  <c r="AA53" i="1"/>
  <c r="T53" i="1"/>
  <c r="E53" i="1"/>
  <c r="AT52" i="1"/>
  <c r="AP52" i="1"/>
  <c r="AG52" i="1"/>
  <c r="AA52" i="1"/>
  <c r="H52" i="1"/>
  <c r="I52" i="1" s="1"/>
  <c r="J52" i="1" s="1"/>
  <c r="E52" i="1"/>
  <c r="H51" i="1" s="1"/>
  <c r="I51" i="1" s="1"/>
  <c r="AT51" i="1"/>
  <c r="AP51" i="1"/>
  <c r="AG51" i="1"/>
  <c r="AA51" i="1"/>
  <c r="T51" i="1"/>
  <c r="J51" i="1"/>
  <c r="E51" i="1"/>
  <c r="H50" i="1" s="1"/>
  <c r="I50" i="1" s="1"/>
  <c r="J50" i="1" s="1"/>
  <c r="AT50" i="1"/>
  <c r="AP50" i="1"/>
  <c r="AG50" i="1"/>
  <c r="AA50" i="1"/>
  <c r="T50" i="1"/>
  <c r="E50" i="1"/>
  <c r="H49" i="1" s="1"/>
  <c r="I49" i="1" s="1"/>
  <c r="J49" i="1" s="1"/>
  <c r="AT49" i="1"/>
  <c r="AP49" i="1"/>
  <c r="AG49" i="1"/>
  <c r="AA49" i="1"/>
  <c r="E49" i="1"/>
  <c r="H48" i="1" s="1"/>
  <c r="AT48" i="1"/>
  <c r="AP48" i="1"/>
  <c r="AG48" i="1"/>
  <c r="AA48" i="1"/>
  <c r="I48" i="1"/>
  <c r="J48" i="1" s="1"/>
  <c r="E48" i="1"/>
  <c r="AT47" i="1"/>
  <c r="AP47" i="1"/>
  <c r="AG47" i="1"/>
  <c r="AA47" i="1"/>
  <c r="H47" i="1"/>
  <c r="I47" i="1" s="1"/>
  <c r="J47" i="1" s="1"/>
  <c r="E47" i="1"/>
  <c r="H46" i="1" s="1"/>
  <c r="I46" i="1" s="1"/>
  <c r="AT46" i="1"/>
  <c r="AP46" i="1"/>
  <c r="AG46" i="1"/>
  <c r="AA46" i="1"/>
  <c r="J46" i="1"/>
  <c r="E46" i="1"/>
  <c r="H45" i="1" s="1"/>
  <c r="AT45" i="1"/>
  <c r="AP45" i="1"/>
  <c r="AG45" i="1"/>
  <c r="AA45" i="1"/>
  <c r="I45" i="1"/>
  <c r="J45" i="1" s="1"/>
  <c r="E45" i="1"/>
  <c r="AT44" i="1"/>
  <c r="AP44" i="1"/>
  <c r="AG44" i="1"/>
  <c r="AA44" i="1"/>
  <c r="H44" i="1"/>
  <c r="I44" i="1" s="1"/>
  <c r="J44" i="1" s="1"/>
  <c r="E44" i="1"/>
  <c r="H43" i="1" s="1"/>
  <c r="I43" i="1" s="1"/>
  <c r="B44" i="1"/>
  <c r="AS46" i="1" s="1"/>
  <c r="AT43" i="1"/>
  <c r="AP43" i="1"/>
  <c r="AG43" i="1"/>
  <c r="AA43" i="1"/>
  <c r="J43" i="1"/>
  <c r="E43" i="1"/>
  <c r="H42" i="1" s="1"/>
  <c r="I42" i="1" s="1"/>
  <c r="B43" i="1"/>
  <c r="T47" i="1" s="1"/>
  <c r="AT42" i="1"/>
  <c r="AP42" i="1"/>
  <c r="AG42" i="1"/>
  <c r="AA42" i="1"/>
  <c r="T42" i="1"/>
  <c r="J42" i="1"/>
  <c r="B42" i="1"/>
  <c r="K52" i="1" s="1"/>
  <c r="L52" i="1" s="1"/>
  <c r="E38" i="1"/>
  <c r="AT37" i="1"/>
  <c r="AP37" i="1"/>
  <c r="AA37" i="1"/>
  <c r="T37" i="1"/>
  <c r="H37" i="1"/>
  <c r="I37" i="1" s="1"/>
  <c r="J37" i="1" s="1"/>
  <c r="E37" i="1"/>
  <c r="H36" i="1" s="1"/>
  <c r="I36" i="1" s="1"/>
  <c r="J36" i="1" s="1"/>
  <c r="AT36" i="1"/>
  <c r="AR36" i="1"/>
  <c r="AP36" i="1"/>
  <c r="AA36" i="1"/>
  <c r="K36" i="1"/>
  <c r="L36" i="1" s="1"/>
  <c r="E36" i="1"/>
  <c r="H35" i="1" s="1"/>
  <c r="AT35" i="1"/>
  <c r="AP35" i="1"/>
  <c r="AA35" i="1"/>
  <c r="I35" i="1"/>
  <c r="J35" i="1" s="1"/>
  <c r="E35" i="1"/>
  <c r="H34" i="1" s="1"/>
  <c r="I34" i="1" s="1"/>
  <c r="AT34" i="1"/>
  <c r="AR34" i="1"/>
  <c r="AP34" i="1"/>
  <c r="AA34" i="1"/>
  <c r="T34" i="1"/>
  <c r="J34" i="1"/>
  <c r="E34" i="1"/>
  <c r="AT33" i="1"/>
  <c r="AR33" i="1"/>
  <c r="AP33" i="1"/>
  <c r="AA33" i="1"/>
  <c r="T33" i="1"/>
  <c r="H33" i="1"/>
  <c r="I33" i="1" s="1"/>
  <c r="J33" i="1" s="1"/>
  <c r="E33" i="1"/>
  <c r="H32" i="1" s="1"/>
  <c r="I32" i="1" s="1"/>
  <c r="J32" i="1" s="1"/>
  <c r="AT32" i="1"/>
  <c r="AS32" i="1"/>
  <c r="AP32" i="1"/>
  <c r="AA32" i="1"/>
  <c r="T32" i="1"/>
  <c r="K32" i="1"/>
  <c r="L32" i="1" s="1"/>
  <c r="E32" i="1"/>
  <c r="H31" i="1" s="1"/>
  <c r="AT31" i="1"/>
  <c r="AP31" i="1"/>
  <c r="AA31" i="1"/>
  <c r="K31" i="1"/>
  <c r="L31" i="1" s="1"/>
  <c r="I31" i="1"/>
  <c r="J31" i="1" s="1"/>
  <c r="E31" i="1"/>
  <c r="AT30" i="1"/>
  <c r="AR30" i="1"/>
  <c r="AP30" i="1"/>
  <c r="AA30" i="1"/>
  <c r="T30" i="1"/>
  <c r="R30" i="1"/>
  <c r="K30" i="1"/>
  <c r="L30" i="1" s="1"/>
  <c r="H30" i="1"/>
  <c r="I30" i="1" s="1"/>
  <c r="J30" i="1" s="1"/>
  <c r="E30" i="1"/>
  <c r="AT29" i="1"/>
  <c r="AS29" i="1"/>
  <c r="AR29" i="1"/>
  <c r="AP29" i="1"/>
  <c r="AA29" i="1"/>
  <c r="T29" i="1"/>
  <c r="I29" i="1"/>
  <c r="J29" i="1" s="1"/>
  <c r="H29" i="1"/>
  <c r="E29" i="1"/>
  <c r="H28" i="1" s="1"/>
  <c r="I28" i="1" s="1"/>
  <c r="J28" i="1" s="1"/>
  <c r="AT28" i="1"/>
  <c r="AP28" i="1"/>
  <c r="AA28" i="1"/>
  <c r="T28" i="1"/>
  <c r="E28" i="1"/>
  <c r="B28" i="1"/>
  <c r="AS28" i="1" s="1"/>
  <c r="AT27" i="1"/>
  <c r="AR27" i="1"/>
  <c r="AP27" i="1"/>
  <c r="AA27" i="1"/>
  <c r="T27" i="1"/>
  <c r="R27" i="1"/>
  <c r="K27" i="1"/>
  <c r="L27" i="1" s="1"/>
  <c r="H27" i="1"/>
  <c r="I27" i="1" s="1"/>
  <c r="J27" i="1" s="1"/>
  <c r="E27" i="1"/>
  <c r="H26" i="1" s="1"/>
  <c r="I26" i="1" s="1"/>
  <c r="J26" i="1" s="1"/>
  <c r="B27" i="1"/>
  <c r="T36" i="1" s="1"/>
  <c r="AT26" i="1"/>
  <c r="AP26" i="1"/>
  <c r="AA26" i="1"/>
  <c r="T26" i="1"/>
  <c r="B26" i="1"/>
  <c r="AR26" i="1" s="1"/>
  <c r="E148" i="28"/>
  <c r="AW147" i="28"/>
  <c r="AV147" i="28"/>
  <c r="AS147" i="28"/>
  <c r="AG147" i="28"/>
  <c r="K147" i="28"/>
  <c r="L147" i="28" s="1"/>
  <c r="H147" i="28"/>
  <c r="I147" i="28" s="1"/>
  <c r="J147" i="28" s="1"/>
  <c r="E147" i="28"/>
  <c r="AW146" i="28"/>
  <c r="AV146" i="28"/>
  <c r="AU146" i="28"/>
  <c r="AS146" i="28"/>
  <c r="AG146" i="28"/>
  <c r="K146" i="28"/>
  <c r="L146" i="28" s="1"/>
  <c r="J146" i="28"/>
  <c r="I146" i="28"/>
  <c r="H146" i="28"/>
  <c r="E146" i="28"/>
  <c r="AW145" i="28"/>
  <c r="AV145" i="28"/>
  <c r="AU145" i="28"/>
  <c r="AS145" i="28"/>
  <c r="AG145" i="28"/>
  <c r="H145" i="28"/>
  <c r="I145" i="28" s="1"/>
  <c r="J145" i="28" s="1"/>
  <c r="E145" i="28"/>
  <c r="AW144" i="28"/>
  <c r="AV144" i="28"/>
  <c r="AS144" i="28"/>
  <c r="AG144" i="28"/>
  <c r="T144" i="28"/>
  <c r="K144" i="28"/>
  <c r="H144" i="28"/>
  <c r="I144" i="28" s="1"/>
  <c r="J144" i="28" s="1"/>
  <c r="E144" i="28"/>
  <c r="H143" i="28" s="1"/>
  <c r="I143" i="28" s="1"/>
  <c r="J143" i="28" s="1"/>
  <c r="AW143" i="28"/>
  <c r="AU143" i="28"/>
  <c r="AS143" i="28"/>
  <c r="AG143" i="28"/>
  <c r="E143" i="28"/>
  <c r="H142" i="28" s="1"/>
  <c r="AW142" i="28"/>
  <c r="AV142" i="28"/>
  <c r="AS142" i="28"/>
  <c r="AG142" i="28"/>
  <c r="K142" i="28"/>
  <c r="L142" i="28" s="1"/>
  <c r="J142" i="28"/>
  <c r="I142" i="28"/>
  <c r="E142" i="28"/>
  <c r="AW141" i="28"/>
  <c r="AV141" i="28"/>
  <c r="AU141" i="28"/>
  <c r="AS141" i="28"/>
  <c r="AG141" i="28"/>
  <c r="H141" i="28"/>
  <c r="I141" i="28" s="1"/>
  <c r="J141" i="28" s="1"/>
  <c r="E141" i="28"/>
  <c r="H140" i="28" s="1"/>
  <c r="I140" i="28" s="1"/>
  <c r="J140" i="28" s="1"/>
  <c r="AW140" i="28"/>
  <c r="AV140" i="28"/>
  <c r="AS140" i="28"/>
  <c r="AG140" i="28"/>
  <c r="T140" i="28"/>
  <c r="E140" i="28"/>
  <c r="AW139" i="28"/>
  <c r="AV139" i="28"/>
  <c r="AU139" i="28"/>
  <c r="AS139" i="28"/>
  <c r="AG139" i="28"/>
  <c r="H139" i="28"/>
  <c r="I139" i="28" s="1"/>
  <c r="J139" i="28" s="1"/>
  <c r="E139" i="28"/>
  <c r="H138" i="28" s="1"/>
  <c r="I138" i="28" s="1"/>
  <c r="J138" i="28" s="1"/>
  <c r="AW138" i="28"/>
  <c r="AU138" i="28"/>
  <c r="AS138" i="28"/>
  <c r="AG138" i="28"/>
  <c r="K138" i="28"/>
  <c r="L138" i="28" s="1"/>
  <c r="E138" i="28"/>
  <c r="H137" i="28" s="1"/>
  <c r="I137" i="28" s="1"/>
  <c r="J137" i="28" s="1"/>
  <c r="B138" i="28"/>
  <c r="AV138" i="28" s="1"/>
  <c r="AW137" i="28"/>
  <c r="AS137" i="28"/>
  <c r="AG137" i="28"/>
  <c r="E137" i="28"/>
  <c r="B137" i="28"/>
  <c r="T136" i="28" s="1"/>
  <c r="AW136" i="28"/>
  <c r="AV136" i="28"/>
  <c r="AS136" i="28"/>
  <c r="AG136" i="28"/>
  <c r="K136" i="28"/>
  <c r="L136" i="28" s="1"/>
  <c r="H136" i="28"/>
  <c r="I136" i="28" s="1"/>
  <c r="J136" i="28" s="1"/>
  <c r="B136" i="28"/>
  <c r="AU147" i="28" s="1"/>
  <c r="E133" i="28"/>
  <c r="H132" i="28" s="1"/>
  <c r="I132" i="28" s="1"/>
  <c r="J132" i="28" s="1"/>
  <c r="AZ132" i="28"/>
  <c r="AW132" i="28"/>
  <c r="AU132" i="28"/>
  <c r="AS132" i="28"/>
  <c r="AG132" i="28"/>
  <c r="E132" i="28"/>
  <c r="H131" i="28" s="1"/>
  <c r="I131" i="28" s="1"/>
  <c r="J131" i="28" s="1"/>
  <c r="AZ131" i="28"/>
  <c r="AW131" i="28"/>
  <c r="AS131" i="28"/>
  <c r="AG131" i="28"/>
  <c r="T131" i="28"/>
  <c r="K131" i="28"/>
  <c r="L131" i="28" s="1"/>
  <c r="E131" i="28"/>
  <c r="H130" i="28" s="1"/>
  <c r="I130" i="28" s="1"/>
  <c r="AZ130" i="28"/>
  <c r="AW130" i="28"/>
  <c r="AU130" i="28"/>
  <c r="AS130" i="28"/>
  <c r="AG130" i="28"/>
  <c r="K130" i="28"/>
  <c r="L130" i="28" s="1"/>
  <c r="J130" i="28"/>
  <c r="E130" i="28"/>
  <c r="H129" i="28" s="1"/>
  <c r="I129" i="28" s="1"/>
  <c r="J129" i="28" s="1"/>
  <c r="AZ129" i="28"/>
  <c r="AW129" i="28"/>
  <c r="AU129" i="28"/>
  <c r="AS129" i="28"/>
  <c r="AG129" i="28"/>
  <c r="T129" i="28"/>
  <c r="K129" i="28"/>
  <c r="L129" i="28" s="1"/>
  <c r="E129" i="28"/>
  <c r="AZ128" i="28"/>
  <c r="AW128" i="28"/>
  <c r="AU128" i="28"/>
  <c r="AS128" i="28"/>
  <c r="AG128" i="28"/>
  <c r="H128" i="28"/>
  <c r="I128" i="28" s="1"/>
  <c r="J128" i="28" s="1"/>
  <c r="E128" i="28"/>
  <c r="H127" i="28" s="1"/>
  <c r="I127" i="28" s="1"/>
  <c r="J127" i="28" s="1"/>
  <c r="AZ127" i="28"/>
  <c r="AW127" i="28"/>
  <c r="AU127" i="28"/>
  <c r="AS127" i="28"/>
  <c r="AG127" i="28"/>
  <c r="L127" i="28"/>
  <c r="R127" i="28" s="1"/>
  <c r="K127" i="28"/>
  <c r="E127" i="28"/>
  <c r="H126" i="28" s="1"/>
  <c r="I126" i="28" s="1"/>
  <c r="J126" i="28" s="1"/>
  <c r="AZ126" i="28"/>
  <c r="AW126" i="28"/>
  <c r="AS126" i="28"/>
  <c r="AG126" i="28"/>
  <c r="T126" i="28"/>
  <c r="E126" i="28"/>
  <c r="AZ125" i="28"/>
  <c r="AW125" i="28"/>
  <c r="AV125" i="28"/>
  <c r="AU125" i="28"/>
  <c r="AS125" i="28"/>
  <c r="AG125" i="28"/>
  <c r="K125" i="28"/>
  <c r="L125" i="28" s="1"/>
  <c r="J125" i="28"/>
  <c r="I125" i="28"/>
  <c r="H125" i="28"/>
  <c r="E125" i="28"/>
  <c r="AZ124" i="28"/>
  <c r="AW124" i="28"/>
  <c r="AS124" i="28"/>
  <c r="AG124" i="28"/>
  <c r="J124" i="28"/>
  <c r="I124" i="28"/>
  <c r="H124" i="28"/>
  <c r="E124" i="28"/>
  <c r="AZ123" i="28"/>
  <c r="AW123" i="28"/>
  <c r="AU123" i="28"/>
  <c r="AS123" i="28"/>
  <c r="AG123" i="28"/>
  <c r="T123" i="28"/>
  <c r="H123" i="28"/>
  <c r="I123" i="28" s="1"/>
  <c r="J123" i="28" s="1"/>
  <c r="E123" i="28"/>
  <c r="H122" i="28" s="1"/>
  <c r="I122" i="28" s="1"/>
  <c r="J122" i="28" s="1"/>
  <c r="B123" i="28"/>
  <c r="AZ122" i="28"/>
  <c r="AW122" i="28"/>
  <c r="AU122" i="28"/>
  <c r="AS122" i="28"/>
  <c r="AG122" i="28"/>
  <c r="L122" i="28"/>
  <c r="R122" i="28" s="1"/>
  <c r="K122" i="28"/>
  <c r="E122" i="28"/>
  <c r="H121" i="28" s="1"/>
  <c r="I121" i="28" s="1"/>
  <c r="J121" i="28" s="1"/>
  <c r="B122" i="28"/>
  <c r="T128" i="28" s="1"/>
  <c r="AZ121" i="28"/>
  <c r="AW121" i="28"/>
  <c r="AS121" i="28"/>
  <c r="AG121" i="28"/>
  <c r="T121" i="28"/>
  <c r="B121" i="28"/>
  <c r="K132" i="28" s="1"/>
  <c r="L132" i="28" s="1"/>
  <c r="E117" i="28"/>
  <c r="AW116" i="28"/>
  <c r="AS116" i="28"/>
  <c r="AG116" i="28"/>
  <c r="K116" i="28"/>
  <c r="I116" i="28"/>
  <c r="J116" i="28" s="1"/>
  <c r="H116" i="28"/>
  <c r="E116" i="28"/>
  <c r="AW115" i="28"/>
  <c r="AU115" i="28"/>
  <c r="AS115" i="28"/>
  <c r="AG115" i="28"/>
  <c r="K115" i="28"/>
  <c r="I115" i="28"/>
  <c r="J115" i="28" s="1"/>
  <c r="H115" i="28"/>
  <c r="E115" i="28"/>
  <c r="AW114" i="28"/>
  <c r="AS114" i="28"/>
  <c r="AG114" i="28"/>
  <c r="I114" i="28"/>
  <c r="J114" i="28" s="1"/>
  <c r="H114" i="28"/>
  <c r="E114" i="28"/>
  <c r="AW113" i="28"/>
  <c r="AV113" i="28"/>
  <c r="AU113" i="28"/>
  <c r="AS113" i="28"/>
  <c r="AG113" i="28"/>
  <c r="H113" i="28"/>
  <c r="I113" i="28" s="1"/>
  <c r="J113" i="28" s="1"/>
  <c r="E113" i="28"/>
  <c r="H112" i="28" s="1"/>
  <c r="I112" i="28" s="1"/>
  <c r="AW112" i="28"/>
  <c r="AU112" i="28"/>
  <c r="AS112" i="28"/>
  <c r="AG112" i="28"/>
  <c r="K112" i="28"/>
  <c r="L112" i="28" s="1"/>
  <c r="J112" i="28"/>
  <c r="E112" i="28"/>
  <c r="H111" i="28" s="1"/>
  <c r="I111" i="28" s="1"/>
  <c r="J111" i="28" s="1"/>
  <c r="AW111" i="28"/>
  <c r="AS111" i="28"/>
  <c r="AG111" i="28"/>
  <c r="K111" i="28"/>
  <c r="E111" i="28"/>
  <c r="AW110" i="28"/>
  <c r="AS110" i="28"/>
  <c r="AG110" i="28"/>
  <c r="I110" i="28"/>
  <c r="J110" i="28" s="1"/>
  <c r="H110" i="28"/>
  <c r="E110" i="28"/>
  <c r="AW109" i="28"/>
  <c r="AV109" i="28"/>
  <c r="AU109" i="28"/>
  <c r="AS109" i="28"/>
  <c r="AG109" i="28"/>
  <c r="I109" i="28"/>
  <c r="J109" i="28" s="1"/>
  <c r="H109" i="28"/>
  <c r="E109" i="28"/>
  <c r="H108" i="28" s="1"/>
  <c r="I108" i="28" s="1"/>
  <c r="J108" i="28" s="1"/>
  <c r="AW108" i="28"/>
  <c r="AS108" i="28"/>
  <c r="AG108" i="28"/>
  <c r="K108" i="28"/>
  <c r="L108" i="28" s="1"/>
  <c r="E108" i="28"/>
  <c r="H107" i="28" s="1"/>
  <c r="I107" i="28" s="1"/>
  <c r="J107" i="28" s="1"/>
  <c r="AW107" i="28"/>
  <c r="AS107" i="28"/>
  <c r="AG107" i="28"/>
  <c r="K107" i="28"/>
  <c r="E107" i="28"/>
  <c r="B107" i="28"/>
  <c r="AV116" i="28" s="1"/>
  <c r="AW106" i="28"/>
  <c r="AU106" i="28"/>
  <c r="AS106" i="28"/>
  <c r="AG106" i="28"/>
  <c r="K106" i="28"/>
  <c r="L106" i="28" s="1"/>
  <c r="I106" i="28"/>
  <c r="J106" i="28" s="1"/>
  <c r="H106" i="28"/>
  <c r="E106" i="28"/>
  <c r="B106" i="28"/>
  <c r="AW105" i="28"/>
  <c r="AS105" i="28"/>
  <c r="AG105" i="28"/>
  <c r="K105" i="28"/>
  <c r="I105" i="28"/>
  <c r="J105" i="28" s="1"/>
  <c r="H105" i="28"/>
  <c r="B105" i="28"/>
  <c r="AU116" i="28" s="1"/>
  <c r="E101" i="28"/>
  <c r="AM100" i="28"/>
  <c r="H100" i="28"/>
  <c r="I100" i="28" s="1"/>
  <c r="J100" i="28" s="1"/>
  <c r="E100" i="28"/>
  <c r="H99" i="28" s="1"/>
  <c r="I99" i="28" s="1"/>
  <c r="J99" i="28" s="1"/>
  <c r="AM99" i="28"/>
  <c r="AL99" i="28"/>
  <c r="E99" i="28"/>
  <c r="H98" i="28" s="1"/>
  <c r="I98" i="28" s="1"/>
  <c r="J98" i="28" s="1"/>
  <c r="AM98" i="28"/>
  <c r="E98" i="28"/>
  <c r="H97" i="28" s="1"/>
  <c r="I97" i="28" s="1"/>
  <c r="J97" i="28" s="1"/>
  <c r="AM97" i="28"/>
  <c r="AL97" i="28"/>
  <c r="AK97" i="28"/>
  <c r="E97" i="28"/>
  <c r="AM96" i="28"/>
  <c r="AL96" i="28"/>
  <c r="H96" i="28"/>
  <c r="I96" i="28" s="1"/>
  <c r="J96" i="28" s="1"/>
  <c r="E96" i="28"/>
  <c r="H95" i="28" s="1"/>
  <c r="I95" i="28" s="1"/>
  <c r="J95" i="28" s="1"/>
  <c r="AM95" i="28"/>
  <c r="E95" i="28"/>
  <c r="H94" i="28" s="1"/>
  <c r="I94" i="28" s="1"/>
  <c r="AM94" i="28"/>
  <c r="AL94" i="28"/>
  <c r="K94" i="28"/>
  <c r="J94" i="28"/>
  <c r="E94" i="28"/>
  <c r="AM93" i="28"/>
  <c r="AL93" i="28"/>
  <c r="H93" i="28"/>
  <c r="I93" i="28" s="1"/>
  <c r="J93" i="28" s="1"/>
  <c r="E93" i="28"/>
  <c r="H92" i="28" s="1"/>
  <c r="I92" i="28" s="1"/>
  <c r="J92" i="28" s="1"/>
  <c r="AM92" i="28"/>
  <c r="AL92" i="28"/>
  <c r="E92" i="28"/>
  <c r="AM91" i="28"/>
  <c r="H91" i="28"/>
  <c r="I91" i="28" s="1"/>
  <c r="J91" i="28" s="1"/>
  <c r="E91" i="28"/>
  <c r="B91" i="28"/>
  <c r="AL95" i="28" s="1"/>
  <c r="AM90" i="28"/>
  <c r="AL90" i="28"/>
  <c r="AK90" i="28"/>
  <c r="H90" i="28"/>
  <c r="I90" i="28" s="1"/>
  <c r="J90" i="28" s="1"/>
  <c r="E90" i="28"/>
  <c r="B90" i="28"/>
  <c r="L94" i="28" s="1"/>
  <c r="AM89" i="28"/>
  <c r="AL89" i="28"/>
  <c r="I89" i="28"/>
  <c r="J89" i="28" s="1"/>
  <c r="H89" i="28"/>
  <c r="B89" i="28"/>
  <c r="E85" i="28"/>
  <c r="AT84" i="28"/>
  <c r="AS84" i="28"/>
  <c r="AP84" i="28"/>
  <c r="AA84" i="28"/>
  <c r="H84" i="28"/>
  <c r="I84" i="28" s="1"/>
  <c r="J84" i="28" s="1"/>
  <c r="E84" i="28"/>
  <c r="H83" i="28" s="1"/>
  <c r="I83" i="28" s="1"/>
  <c r="J83" i="28" s="1"/>
  <c r="AT83" i="28"/>
  <c r="AS83" i="28"/>
  <c r="AP83" i="28"/>
  <c r="AA83" i="28"/>
  <c r="T83" i="28"/>
  <c r="E83" i="28"/>
  <c r="AT82" i="28"/>
  <c r="AS82" i="28"/>
  <c r="AR82" i="28"/>
  <c r="AP82" i="28"/>
  <c r="AA82" i="28"/>
  <c r="H82" i="28"/>
  <c r="I82" i="28" s="1"/>
  <c r="J82" i="28" s="1"/>
  <c r="E82" i="28"/>
  <c r="H81" i="28" s="1"/>
  <c r="I81" i="28" s="1"/>
  <c r="J81" i="28" s="1"/>
  <c r="AT81" i="28"/>
  <c r="AR81" i="28"/>
  <c r="AP81" i="28"/>
  <c r="AA81" i="28"/>
  <c r="K81" i="28"/>
  <c r="L81" i="28" s="1"/>
  <c r="E81" i="28"/>
  <c r="H80" i="28" s="1"/>
  <c r="I80" i="28" s="1"/>
  <c r="J80" i="28" s="1"/>
  <c r="AT80" i="28"/>
  <c r="AS80" i="28"/>
  <c r="AP80" i="28"/>
  <c r="AA80" i="28"/>
  <c r="K80" i="28"/>
  <c r="L80" i="28" s="1"/>
  <c r="E80" i="28"/>
  <c r="AT79" i="28"/>
  <c r="AP79" i="28"/>
  <c r="AA79" i="28"/>
  <c r="T79" i="28"/>
  <c r="I79" i="28"/>
  <c r="J79" i="28" s="1"/>
  <c r="H79" i="28"/>
  <c r="E79" i="28"/>
  <c r="AT78" i="28"/>
  <c r="AS78" i="28"/>
  <c r="AR78" i="28"/>
  <c r="AP78" i="28"/>
  <c r="AA78" i="28"/>
  <c r="H78" i="28"/>
  <c r="I78" i="28" s="1"/>
  <c r="J78" i="28" s="1"/>
  <c r="E78" i="28"/>
  <c r="H77" i="28" s="1"/>
  <c r="I77" i="28" s="1"/>
  <c r="J77" i="28" s="1"/>
  <c r="AT77" i="28"/>
  <c r="AR77" i="28"/>
  <c r="AP77" i="28"/>
  <c r="AA77" i="28"/>
  <c r="K77" i="28"/>
  <c r="L77" i="28" s="1"/>
  <c r="E77" i="28"/>
  <c r="H76" i="28" s="1"/>
  <c r="I76" i="28" s="1"/>
  <c r="J76" i="28" s="1"/>
  <c r="AT76" i="28"/>
  <c r="AP76" i="28"/>
  <c r="AA76" i="28"/>
  <c r="E76" i="28"/>
  <c r="AT75" i="28"/>
  <c r="AP75" i="28"/>
  <c r="AA75" i="28"/>
  <c r="T75" i="28"/>
  <c r="H75" i="28"/>
  <c r="I75" i="28" s="1"/>
  <c r="J75" i="28" s="1"/>
  <c r="E75" i="28"/>
  <c r="B75" i="28"/>
  <c r="AS81" i="28" s="1"/>
  <c r="AT74" i="28"/>
  <c r="AS74" i="28"/>
  <c r="AR74" i="28"/>
  <c r="AP74" i="28"/>
  <c r="AA74" i="28"/>
  <c r="T74" i="28"/>
  <c r="H74" i="28"/>
  <c r="I74" i="28" s="1"/>
  <c r="J74" i="28" s="1"/>
  <c r="E74" i="28"/>
  <c r="B74" i="28"/>
  <c r="T82" i="28" s="1"/>
  <c r="AT73" i="28"/>
  <c r="AS73" i="28"/>
  <c r="AP73" i="28"/>
  <c r="AA73" i="28"/>
  <c r="T73" i="28"/>
  <c r="H73" i="28"/>
  <c r="I73" i="28" s="1"/>
  <c r="J73" i="28" s="1"/>
  <c r="B73" i="28"/>
  <c r="K84" i="28" s="1"/>
  <c r="L84" i="28" s="1"/>
  <c r="E70" i="28"/>
  <c r="AT69" i="28"/>
  <c r="AP69" i="28"/>
  <c r="AA69" i="28"/>
  <c r="T69" i="28"/>
  <c r="H69" i="28"/>
  <c r="I69" i="28" s="1"/>
  <c r="J69" i="28" s="1"/>
  <c r="E69" i="28"/>
  <c r="AT68" i="28"/>
  <c r="AS68" i="28"/>
  <c r="AR68" i="28"/>
  <c r="AP68" i="28"/>
  <c r="AA68" i="28"/>
  <c r="T68" i="28"/>
  <c r="I68" i="28"/>
  <c r="J68" i="28" s="1"/>
  <c r="H68" i="28"/>
  <c r="E68" i="28"/>
  <c r="H67" i="28" s="1"/>
  <c r="I67" i="28" s="1"/>
  <c r="J67" i="28" s="1"/>
  <c r="AT67" i="28"/>
  <c r="AR67" i="28"/>
  <c r="AP67" i="28"/>
  <c r="AA67" i="28"/>
  <c r="L67" i="28"/>
  <c r="R67" i="28" s="1"/>
  <c r="K67" i="28"/>
  <c r="E67" i="28"/>
  <c r="H66" i="28" s="1"/>
  <c r="I66" i="28" s="1"/>
  <c r="J66" i="28" s="1"/>
  <c r="AT66" i="28"/>
  <c r="AR66" i="28"/>
  <c r="AP66" i="28"/>
  <c r="AA66" i="28"/>
  <c r="T66" i="28"/>
  <c r="R66" i="28"/>
  <c r="K66" i="28"/>
  <c r="L66" i="28" s="1"/>
  <c r="E66" i="28"/>
  <c r="H65" i="28" s="1"/>
  <c r="I65" i="28" s="1"/>
  <c r="J65" i="28" s="1"/>
  <c r="AT65" i="28"/>
  <c r="AP65" i="28"/>
  <c r="AA65" i="28"/>
  <c r="K65" i="28"/>
  <c r="L65" i="28" s="1"/>
  <c r="E65" i="28"/>
  <c r="AT64" i="28"/>
  <c r="AS64" i="28"/>
  <c r="AR64" i="28"/>
  <c r="AP64" i="28"/>
  <c r="AA64" i="28"/>
  <c r="T64" i="28"/>
  <c r="H64" i="28"/>
  <c r="I64" i="28" s="1"/>
  <c r="J64" i="28" s="1"/>
  <c r="E64" i="28"/>
  <c r="H63" i="28" s="1"/>
  <c r="I63" i="28" s="1"/>
  <c r="J63" i="28" s="1"/>
  <c r="AT63" i="28"/>
  <c r="AR63" i="28"/>
  <c r="AP63" i="28"/>
  <c r="AA63" i="28"/>
  <c r="L63" i="28"/>
  <c r="R63" i="28" s="1"/>
  <c r="K63" i="28"/>
  <c r="E63" i="28"/>
  <c r="H62" i="28" s="1"/>
  <c r="I62" i="28" s="1"/>
  <c r="J62" i="28" s="1"/>
  <c r="AT62" i="28"/>
  <c r="AR62" i="28"/>
  <c r="AP62" i="28"/>
  <c r="AA62" i="28"/>
  <c r="T62" i="28"/>
  <c r="R62" i="28"/>
  <c r="L62" i="28"/>
  <c r="K62" i="28"/>
  <c r="E62" i="28"/>
  <c r="AT61" i="28"/>
  <c r="AR61" i="28"/>
  <c r="AP61" i="28"/>
  <c r="AA61" i="28"/>
  <c r="T61" i="28"/>
  <c r="I61" i="28"/>
  <c r="J61" i="28" s="1"/>
  <c r="H61" i="28"/>
  <c r="E61" i="28"/>
  <c r="H60" i="28" s="1"/>
  <c r="I60" i="28" s="1"/>
  <c r="J60" i="28" s="1"/>
  <c r="AT60" i="28"/>
  <c r="AS60" i="28"/>
  <c r="AP60" i="28"/>
  <c r="AA60" i="28"/>
  <c r="K60" i="28"/>
  <c r="L60" i="28" s="1"/>
  <c r="E60" i="28"/>
  <c r="B60" i="28"/>
  <c r="AS67" i="28" s="1"/>
  <c r="AT59" i="28"/>
  <c r="AP59" i="28"/>
  <c r="AA59" i="28"/>
  <c r="T59" i="28"/>
  <c r="R59" i="28"/>
  <c r="K59" i="28"/>
  <c r="L59" i="28" s="1"/>
  <c r="I59" i="28"/>
  <c r="J59" i="28" s="1"/>
  <c r="H59" i="28"/>
  <c r="E59" i="28"/>
  <c r="B59" i="28"/>
  <c r="T65" i="28" s="1"/>
  <c r="AT58" i="28"/>
  <c r="AP58" i="28"/>
  <c r="AA58" i="28"/>
  <c r="T58" i="28"/>
  <c r="H58" i="28"/>
  <c r="I58" i="28" s="1"/>
  <c r="J58" i="28" s="1"/>
  <c r="B58" i="28"/>
  <c r="AR60" i="28" s="1"/>
  <c r="E54" i="28"/>
  <c r="AT53" i="28"/>
  <c r="AP53" i="28"/>
  <c r="AG53" i="28"/>
  <c r="AA53" i="28"/>
  <c r="K53" i="28"/>
  <c r="L53" i="28" s="1"/>
  <c r="J53" i="28"/>
  <c r="I53" i="28"/>
  <c r="H53" i="28"/>
  <c r="E53" i="28"/>
  <c r="H52" i="28" s="1"/>
  <c r="I52" i="28" s="1"/>
  <c r="J52" i="28" s="1"/>
  <c r="AT52" i="28"/>
  <c r="AP52" i="28"/>
  <c r="AG52" i="28"/>
  <c r="AA52" i="28"/>
  <c r="E52" i="28"/>
  <c r="H51" i="28" s="1"/>
  <c r="I51" i="28" s="1"/>
  <c r="J51" i="28" s="1"/>
  <c r="AT51" i="28"/>
  <c r="AP51" i="28"/>
  <c r="AG51" i="28"/>
  <c r="AA51" i="28"/>
  <c r="E51" i="28"/>
  <c r="H50" i="28" s="1"/>
  <c r="I50" i="28" s="1"/>
  <c r="AT50" i="28"/>
  <c r="AS50" i="28"/>
  <c r="AP50" i="28"/>
  <c r="AG50" i="28"/>
  <c r="AA50" i="28"/>
  <c r="J50" i="28"/>
  <c r="E50" i="28"/>
  <c r="H49" i="28" s="1"/>
  <c r="I49" i="28" s="1"/>
  <c r="J49" i="28" s="1"/>
  <c r="AT49" i="28"/>
  <c r="AP49" i="28"/>
  <c r="AG49" i="28"/>
  <c r="AA49" i="28"/>
  <c r="E49" i="28"/>
  <c r="AT48" i="28"/>
  <c r="AP48" i="28"/>
  <c r="AG48" i="28"/>
  <c r="AA48" i="28"/>
  <c r="H48" i="28"/>
  <c r="I48" i="28" s="1"/>
  <c r="J48" i="28" s="1"/>
  <c r="E48" i="28"/>
  <c r="AT47" i="28"/>
  <c r="AS47" i="28"/>
  <c r="AP47" i="28"/>
  <c r="AG47" i="28"/>
  <c r="AA47" i="28"/>
  <c r="K47" i="28"/>
  <c r="L47" i="28" s="1"/>
  <c r="I47" i="28"/>
  <c r="J47" i="28" s="1"/>
  <c r="H47" i="28"/>
  <c r="E47" i="28"/>
  <c r="AT46" i="28"/>
  <c r="AS46" i="28"/>
  <c r="AP46" i="28"/>
  <c r="AG46" i="28"/>
  <c r="AA46" i="28"/>
  <c r="J46" i="28"/>
  <c r="I46" i="28"/>
  <c r="H46" i="28"/>
  <c r="E46" i="28"/>
  <c r="AT45" i="28"/>
  <c r="AP45" i="28"/>
  <c r="AG45" i="28"/>
  <c r="AA45" i="28"/>
  <c r="H45" i="28"/>
  <c r="I45" i="28" s="1"/>
  <c r="J45" i="28" s="1"/>
  <c r="E45" i="28"/>
  <c r="AT44" i="28"/>
  <c r="AS44" i="28"/>
  <c r="AP44" i="28"/>
  <c r="AG44" i="28"/>
  <c r="AA44" i="28"/>
  <c r="K44" i="28"/>
  <c r="L44" i="28" s="1"/>
  <c r="I44" i="28"/>
  <c r="J44" i="28" s="1"/>
  <c r="H44" i="28"/>
  <c r="E44" i="28"/>
  <c r="B44" i="28"/>
  <c r="AS53" i="28" s="1"/>
  <c r="AT43" i="28"/>
  <c r="AP43" i="28"/>
  <c r="AG43" i="28"/>
  <c r="AA43" i="28"/>
  <c r="J43" i="28"/>
  <c r="I43" i="28"/>
  <c r="H43" i="28"/>
  <c r="E43" i="28"/>
  <c r="B43" i="28"/>
  <c r="T48" i="28" s="1"/>
  <c r="AT42" i="28"/>
  <c r="AP42" i="28"/>
  <c r="AG42" i="28"/>
  <c r="AA42" i="28"/>
  <c r="H42" i="28"/>
  <c r="I42" i="28" s="1"/>
  <c r="J42" i="28" s="1"/>
  <c r="B42" i="28"/>
  <c r="K50" i="28" s="1"/>
  <c r="L50" i="28" s="1"/>
  <c r="E38" i="28"/>
  <c r="H37" i="28" s="1"/>
  <c r="I37" i="28" s="1"/>
  <c r="J37" i="28" s="1"/>
  <c r="AT37" i="28"/>
  <c r="AS37" i="28"/>
  <c r="AP37" i="28"/>
  <c r="AA37" i="28"/>
  <c r="L37" i="28"/>
  <c r="R37" i="28" s="1"/>
  <c r="K37" i="28"/>
  <c r="E37" i="28"/>
  <c r="AT36" i="28"/>
  <c r="AP36" i="28"/>
  <c r="AA36" i="28"/>
  <c r="K36" i="28"/>
  <c r="H36" i="28"/>
  <c r="I36" i="28" s="1"/>
  <c r="J36" i="28" s="1"/>
  <c r="E36" i="28"/>
  <c r="H35" i="28" s="1"/>
  <c r="I35" i="28" s="1"/>
  <c r="J35" i="28" s="1"/>
  <c r="AT35" i="28"/>
  <c r="AP35" i="28"/>
  <c r="AA35" i="28"/>
  <c r="K35" i="28"/>
  <c r="L35" i="28" s="1"/>
  <c r="E35" i="28"/>
  <c r="AT34" i="28"/>
  <c r="AS34" i="28"/>
  <c r="AR34" i="28"/>
  <c r="AP34" i="28"/>
  <c r="AA34" i="28"/>
  <c r="H34" i="28"/>
  <c r="I34" i="28" s="1"/>
  <c r="J34" i="28" s="1"/>
  <c r="E34" i="28"/>
  <c r="H33" i="28" s="1"/>
  <c r="I33" i="28" s="1"/>
  <c r="J33" i="28" s="1"/>
  <c r="AT33" i="28"/>
  <c r="AR33" i="28"/>
  <c r="AP33" i="28"/>
  <c r="AA33" i="28"/>
  <c r="L33" i="28"/>
  <c r="R33" i="28" s="1"/>
  <c r="K33" i="28"/>
  <c r="E33" i="28"/>
  <c r="H32" i="28" s="1"/>
  <c r="I32" i="28" s="1"/>
  <c r="J32" i="28" s="1"/>
  <c r="AT32" i="28"/>
  <c r="AR32" i="28"/>
  <c r="AP32" i="28"/>
  <c r="AA32" i="28"/>
  <c r="K32" i="28"/>
  <c r="E32" i="28"/>
  <c r="H31" i="28" s="1"/>
  <c r="I31" i="28" s="1"/>
  <c r="J31" i="28" s="1"/>
  <c r="AT31" i="28"/>
  <c r="AP31" i="28"/>
  <c r="AA31" i="28"/>
  <c r="K31" i="28"/>
  <c r="L31" i="28" s="1"/>
  <c r="E31" i="28"/>
  <c r="AT30" i="28"/>
  <c r="AS30" i="28"/>
  <c r="AR30" i="28"/>
  <c r="AP30" i="28"/>
  <c r="AA30" i="28"/>
  <c r="K30" i="28"/>
  <c r="L30" i="28" s="1"/>
  <c r="J30" i="28"/>
  <c r="I30" i="28"/>
  <c r="H30" i="28"/>
  <c r="E30" i="28"/>
  <c r="AT29" i="28"/>
  <c r="AS29" i="28"/>
  <c r="AR29" i="28"/>
  <c r="AP29" i="28"/>
  <c r="AA29" i="28"/>
  <c r="H29" i="28"/>
  <c r="I29" i="28" s="1"/>
  <c r="J29" i="28" s="1"/>
  <c r="E29" i="28"/>
  <c r="AT28" i="28"/>
  <c r="AS28" i="28"/>
  <c r="AP28" i="28"/>
  <c r="AA28" i="28"/>
  <c r="T28" i="28"/>
  <c r="K28" i="28"/>
  <c r="H28" i="28"/>
  <c r="I28" i="28" s="1"/>
  <c r="J28" i="28" s="1"/>
  <c r="E28" i="28"/>
  <c r="B28" i="28"/>
  <c r="AS33" i="28" s="1"/>
  <c r="AT27" i="28"/>
  <c r="AS27" i="28"/>
  <c r="AR27" i="28"/>
  <c r="AP27" i="28"/>
  <c r="AA27" i="28"/>
  <c r="H27" i="28"/>
  <c r="I27" i="28" s="1"/>
  <c r="J27" i="28" s="1"/>
  <c r="E27" i="28"/>
  <c r="H26" i="28" s="1"/>
  <c r="I26" i="28" s="1"/>
  <c r="J26" i="28" s="1"/>
  <c r="B27" i="28"/>
  <c r="AT26" i="28"/>
  <c r="AS26" i="28"/>
  <c r="AP26" i="28"/>
  <c r="AA26" i="28"/>
  <c r="L26" i="28"/>
  <c r="R26" i="28" s="1"/>
  <c r="K26" i="28"/>
  <c r="B26" i="28"/>
  <c r="K29" i="28" s="1"/>
  <c r="E148" i="30"/>
  <c r="AW147" i="30"/>
  <c r="AS147" i="30"/>
  <c r="AG147" i="30"/>
  <c r="T147" i="30"/>
  <c r="H147" i="30"/>
  <c r="I147" i="30" s="1"/>
  <c r="J147" i="30" s="1"/>
  <c r="E147" i="30"/>
  <c r="AW146" i="30"/>
  <c r="AV146" i="30"/>
  <c r="AU146" i="30"/>
  <c r="AS146" i="30"/>
  <c r="AG146" i="30"/>
  <c r="T146" i="30"/>
  <c r="H146" i="30"/>
  <c r="I146" i="30" s="1"/>
  <c r="J146" i="30" s="1"/>
  <c r="E146" i="30"/>
  <c r="H145" i="30" s="1"/>
  <c r="I145" i="30" s="1"/>
  <c r="J145" i="30" s="1"/>
  <c r="AW145" i="30"/>
  <c r="AU145" i="30"/>
  <c r="AS145" i="30"/>
  <c r="AG145" i="30"/>
  <c r="L145" i="30"/>
  <c r="K145" i="30"/>
  <c r="E145" i="30"/>
  <c r="H144" i="30" s="1"/>
  <c r="I144" i="30" s="1"/>
  <c r="J144" i="30" s="1"/>
  <c r="AW144" i="30"/>
  <c r="AU144" i="30"/>
  <c r="AS144" i="30"/>
  <c r="AG144" i="30"/>
  <c r="T144" i="30"/>
  <c r="R144" i="30"/>
  <c r="K144" i="30"/>
  <c r="L144" i="30" s="1"/>
  <c r="E144" i="30"/>
  <c r="H143" i="30" s="1"/>
  <c r="I143" i="30" s="1"/>
  <c r="J143" i="30" s="1"/>
  <c r="AW143" i="30"/>
  <c r="AS143" i="30"/>
  <c r="AG143" i="30"/>
  <c r="K143" i="30"/>
  <c r="L143" i="30" s="1"/>
  <c r="E143" i="30"/>
  <c r="AW142" i="30"/>
  <c r="AV142" i="30"/>
  <c r="AU142" i="30"/>
  <c r="AS142" i="30"/>
  <c r="AG142" i="30"/>
  <c r="T142" i="30"/>
  <c r="J142" i="30"/>
  <c r="I142" i="30"/>
  <c r="H142" i="30"/>
  <c r="E142" i="30"/>
  <c r="H141" i="30" s="1"/>
  <c r="I141" i="30" s="1"/>
  <c r="J141" i="30" s="1"/>
  <c r="AW141" i="30"/>
  <c r="AU141" i="30"/>
  <c r="AS141" i="30"/>
  <c r="AG141" i="30"/>
  <c r="L141" i="30"/>
  <c r="R141" i="30" s="1"/>
  <c r="K141" i="30"/>
  <c r="E141" i="30"/>
  <c r="H140" i="30" s="1"/>
  <c r="I140" i="30" s="1"/>
  <c r="J140" i="30" s="1"/>
  <c r="AW140" i="30"/>
  <c r="AU140" i="30"/>
  <c r="AS140" i="30"/>
  <c r="AG140" i="30"/>
  <c r="T140" i="30"/>
  <c r="R140" i="30"/>
  <c r="L140" i="30"/>
  <c r="K140" i="30"/>
  <c r="E140" i="30"/>
  <c r="AW139" i="30"/>
  <c r="AU139" i="30"/>
  <c r="AS139" i="30"/>
  <c r="AG139" i="30"/>
  <c r="T139" i="30"/>
  <c r="H139" i="30"/>
  <c r="I139" i="30" s="1"/>
  <c r="J139" i="30" s="1"/>
  <c r="E139" i="30"/>
  <c r="H138" i="30" s="1"/>
  <c r="AW138" i="30"/>
  <c r="AV138" i="30"/>
  <c r="AS138" i="30"/>
  <c r="AG138" i="30"/>
  <c r="K138" i="30"/>
  <c r="L138" i="30" s="1"/>
  <c r="J138" i="30"/>
  <c r="I138" i="30"/>
  <c r="E138" i="30"/>
  <c r="B138" i="30"/>
  <c r="AV145" i="30" s="1"/>
  <c r="AW137" i="30"/>
  <c r="AS137" i="30"/>
  <c r="AG137" i="30"/>
  <c r="R137" i="30"/>
  <c r="K137" i="30"/>
  <c r="L137" i="30" s="1"/>
  <c r="I137" i="30"/>
  <c r="J137" i="30" s="1"/>
  <c r="H137" i="30"/>
  <c r="E137" i="30"/>
  <c r="H136" i="30" s="1"/>
  <c r="I136" i="30" s="1"/>
  <c r="J136" i="30" s="1"/>
  <c r="B137" i="30"/>
  <c r="T143" i="30" s="1"/>
  <c r="AW136" i="30"/>
  <c r="AS136" i="30"/>
  <c r="AG136" i="30"/>
  <c r="T136" i="30"/>
  <c r="K136" i="30"/>
  <c r="L136" i="30" s="1"/>
  <c r="B136" i="30"/>
  <c r="AU138" i="30" s="1"/>
  <c r="E133" i="30"/>
  <c r="AZ132" i="30"/>
  <c r="AW132" i="30"/>
  <c r="AU132" i="30"/>
  <c r="AS132" i="30"/>
  <c r="AG132" i="30"/>
  <c r="L132" i="30"/>
  <c r="K132" i="30"/>
  <c r="I132" i="30"/>
  <c r="J132" i="30" s="1"/>
  <c r="H132" i="30"/>
  <c r="E132" i="30"/>
  <c r="H131" i="30" s="1"/>
  <c r="I131" i="30" s="1"/>
  <c r="J131" i="30" s="1"/>
  <c r="AZ131" i="30"/>
  <c r="AW131" i="30"/>
  <c r="AS131" i="30"/>
  <c r="AG131" i="30"/>
  <c r="T131" i="30"/>
  <c r="E131" i="30"/>
  <c r="AZ130" i="30"/>
  <c r="AW130" i="30"/>
  <c r="AS130" i="30"/>
  <c r="AG130" i="30"/>
  <c r="K130" i="30"/>
  <c r="L130" i="30" s="1"/>
  <c r="J130" i="30"/>
  <c r="I130" i="30"/>
  <c r="H130" i="30"/>
  <c r="E130" i="30"/>
  <c r="AZ129" i="30"/>
  <c r="AW129" i="30"/>
  <c r="AS129" i="30"/>
  <c r="AG129" i="30"/>
  <c r="J129" i="30"/>
  <c r="I129" i="30"/>
  <c r="H129" i="30"/>
  <c r="E129" i="30"/>
  <c r="AZ128" i="30"/>
  <c r="AW128" i="30"/>
  <c r="AU128" i="30"/>
  <c r="AS128" i="30"/>
  <c r="AG128" i="30"/>
  <c r="I128" i="30"/>
  <c r="J128" i="30" s="1"/>
  <c r="H128" i="30"/>
  <c r="E128" i="30"/>
  <c r="H127" i="30" s="1"/>
  <c r="I127" i="30" s="1"/>
  <c r="J127" i="30" s="1"/>
  <c r="AZ127" i="30"/>
  <c r="AW127" i="30"/>
  <c r="AS127" i="30"/>
  <c r="AG127" i="30"/>
  <c r="L127" i="30"/>
  <c r="K127" i="30"/>
  <c r="E127" i="30"/>
  <c r="AZ126" i="30"/>
  <c r="AW126" i="30"/>
  <c r="AS126" i="30"/>
  <c r="AG126" i="30"/>
  <c r="T126" i="30"/>
  <c r="K126" i="30"/>
  <c r="H126" i="30"/>
  <c r="I126" i="30" s="1"/>
  <c r="J126" i="30" s="1"/>
  <c r="E126" i="30"/>
  <c r="AZ125" i="30"/>
  <c r="AW125" i="30"/>
  <c r="AU125" i="30"/>
  <c r="AS125" i="30"/>
  <c r="AG125" i="30"/>
  <c r="I125" i="30"/>
  <c r="J125" i="30" s="1"/>
  <c r="H125" i="30"/>
  <c r="E125" i="30"/>
  <c r="H124" i="30" s="1"/>
  <c r="I124" i="30" s="1"/>
  <c r="J124" i="30" s="1"/>
  <c r="AZ124" i="30"/>
  <c r="AW124" i="30"/>
  <c r="AS124" i="30"/>
  <c r="AG124" i="30"/>
  <c r="R124" i="30"/>
  <c r="K124" i="30"/>
  <c r="L124" i="30" s="1"/>
  <c r="E124" i="30"/>
  <c r="AZ123" i="30"/>
  <c r="AW123" i="30"/>
  <c r="AS123" i="30"/>
  <c r="AG123" i="30"/>
  <c r="K123" i="30"/>
  <c r="L123" i="30" s="1"/>
  <c r="H123" i="30"/>
  <c r="I123" i="30" s="1"/>
  <c r="J123" i="30" s="1"/>
  <c r="E123" i="30"/>
  <c r="B123" i="30"/>
  <c r="AV125" i="30" s="1"/>
  <c r="AZ122" i="30"/>
  <c r="AW122" i="30"/>
  <c r="AS122" i="30"/>
  <c r="AG122" i="30"/>
  <c r="K122" i="30"/>
  <c r="L122" i="30" s="1"/>
  <c r="H122" i="30"/>
  <c r="I122" i="30" s="1"/>
  <c r="J122" i="30" s="1"/>
  <c r="E122" i="30"/>
  <c r="H121" i="30" s="1"/>
  <c r="I121" i="30" s="1"/>
  <c r="J121" i="30" s="1"/>
  <c r="B122" i="30"/>
  <c r="T123" i="30" s="1"/>
  <c r="AZ121" i="30"/>
  <c r="AW121" i="30"/>
  <c r="AS121" i="30"/>
  <c r="AG121" i="30"/>
  <c r="T121" i="30"/>
  <c r="B121" i="30"/>
  <c r="AU130" i="30" s="1"/>
  <c r="E117" i="30"/>
  <c r="AW116" i="30"/>
  <c r="AV116" i="30"/>
  <c r="AS116" i="30"/>
  <c r="AG116" i="30"/>
  <c r="T116" i="30"/>
  <c r="J116" i="30"/>
  <c r="H116" i="30"/>
  <c r="I116" i="30" s="1"/>
  <c r="E116" i="30"/>
  <c r="AW115" i="30"/>
  <c r="AU115" i="30"/>
  <c r="AS115" i="30"/>
  <c r="AG115" i="30"/>
  <c r="H115" i="30"/>
  <c r="I115" i="30" s="1"/>
  <c r="J115" i="30" s="1"/>
  <c r="E115" i="30"/>
  <c r="AW114" i="30"/>
  <c r="AV114" i="30"/>
  <c r="AS114" i="30"/>
  <c r="AG114" i="30"/>
  <c r="T114" i="30"/>
  <c r="H114" i="30"/>
  <c r="I114" i="30" s="1"/>
  <c r="J114" i="30" s="1"/>
  <c r="E114" i="30"/>
  <c r="AW113" i="30"/>
  <c r="AU113" i="30"/>
  <c r="AS113" i="30"/>
  <c r="AG113" i="30"/>
  <c r="T113" i="30"/>
  <c r="I113" i="30"/>
  <c r="J113" i="30" s="1"/>
  <c r="H113" i="30"/>
  <c r="E113" i="30"/>
  <c r="H112" i="30" s="1"/>
  <c r="I112" i="30" s="1"/>
  <c r="J112" i="30" s="1"/>
  <c r="AW112" i="30"/>
  <c r="AV112" i="30"/>
  <c r="AS112" i="30"/>
  <c r="AG112" i="30"/>
  <c r="K112" i="30"/>
  <c r="L112" i="30" s="1"/>
  <c r="E112" i="30"/>
  <c r="AW111" i="30"/>
  <c r="AV111" i="30"/>
  <c r="AS111" i="30"/>
  <c r="AG111" i="30"/>
  <c r="H111" i="30"/>
  <c r="I111" i="30" s="1"/>
  <c r="J111" i="30" s="1"/>
  <c r="E111" i="30"/>
  <c r="AW110" i="30"/>
  <c r="AV110" i="30"/>
  <c r="AS110" i="30"/>
  <c r="AG110" i="30"/>
  <c r="T110" i="30"/>
  <c r="H110" i="30"/>
  <c r="I110" i="30" s="1"/>
  <c r="J110" i="30" s="1"/>
  <c r="E110" i="30"/>
  <c r="AW109" i="30"/>
  <c r="AU109" i="30"/>
  <c r="AS109" i="30"/>
  <c r="AG109" i="30"/>
  <c r="T109" i="30"/>
  <c r="H109" i="30"/>
  <c r="I109" i="30" s="1"/>
  <c r="J109" i="30" s="1"/>
  <c r="E109" i="30"/>
  <c r="H108" i="30" s="1"/>
  <c r="I108" i="30" s="1"/>
  <c r="J108" i="30" s="1"/>
  <c r="AW108" i="30"/>
  <c r="AS108" i="30"/>
  <c r="AG108" i="30"/>
  <c r="L108" i="30"/>
  <c r="K108" i="30"/>
  <c r="E108" i="30"/>
  <c r="H107" i="30" s="1"/>
  <c r="I107" i="30" s="1"/>
  <c r="J107" i="30" s="1"/>
  <c r="AW107" i="30"/>
  <c r="AV107" i="30"/>
  <c r="AS107" i="30"/>
  <c r="AG107" i="30"/>
  <c r="T107" i="30"/>
  <c r="E107" i="30"/>
  <c r="B107" i="30"/>
  <c r="AV108" i="30" s="1"/>
  <c r="AW106" i="30"/>
  <c r="AV106" i="30"/>
  <c r="AS106" i="30"/>
  <c r="AG106" i="30"/>
  <c r="T106" i="30"/>
  <c r="H106" i="30"/>
  <c r="I106" i="30" s="1"/>
  <c r="J106" i="30" s="1"/>
  <c r="E106" i="30"/>
  <c r="B106" i="30"/>
  <c r="T112" i="30" s="1"/>
  <c r="AW105" i="30"/>
  <c r="AV105" i="30"/>
  <c r="AS105" i="30"/>
  <c r="AG105" i="30"/>
  <c r="T105" i="30"/>
  <c r="H105" i="30"/>
  <c r="I105" i="30" s="1"/>
  <c r="J105" i="30" s="1"/>
  <c r="B105" i="30"/>
  <c r="AU116" i="30" s="1"/>
  <c r="E101" i="30"/>
  <c r="AM100" i="30"/>
  <c r="AL100" i="30"/>
  <c r="I100" i="30"/>
  <c r="J100" i="30" s="1"/>
  <c r="H100" i="30"/>
  <c r="E100" i="30"/>
  <c r="H99" i="30" s="1"/>
  <c r="I99" i="30" s="1"/>
  <c r="J99" i="30" s="1"/>
  <c r="AM99" i="30"/>
  <c r="E99" i="30"/>
  <c r="AM98" i="30"/>
  <c r="T98" i="30"/>
  <c r="H98" i="30"/>
  <c r="I98" i="30" s="1"/>
  <c r="J98" i="30" s="1"/>
  <c r="E98" i="30"/>
  <c r="AM97" i="30"/>
  <c r="T97" i="30"/>
  <c r="H97" i="30"/>
  <c r="I97" i="30" s="1"/>
  <c r="J97" i="30" s="1"/>
  <c r="E97" i="30"/>
  <c r="H96" i="30" s="1"/>
  <c r="I96" i="30" s="1"/>
  <c r="J96" i="30" s="1"/>
  <c r="AM96" i="30"/>
  <c r="AL96" i="30"/>
  <c r="T96" i="30"/>
  <c r="E96" i="30"/>
  <c r="H95" i="30" s="1"/>
  <c r="I95" i="30" s="1"/>
  <c r="J95" i="30" s="1"/>
  <c r="AM95" i="30"/>
  <c r="AL95" i="30"/>
  <c r="T95" i="30"/>
  <c r="E95" i="30"/>
  <c r="H94" i="30" s="1"/>
  <c r="AM94" i="30"/>
  <c r="AL94" i="30"/>
  <c r="K94" i="30"/>
  <c r="L94" i="30" s="1"/>
  <c r="I94" i="30"/>
  <c r="J94" i="30" s="1"/>
  <c r="E94" i="30"/>
  <c r="AM93" i="30"/>
  <c r="AL93" i="30"/>
  <c r="T93" i="30"/>
  <c r="I93" i="30"/>
  <c r="J93" i="30" s="1"/>
  <c r="H93" i="30"/>
  <c r="E93" i="30"/>
  <c r="H92" i="30" s="1"/>
  <c r="I92" i="30" s="1"/>
  <c r="J92" i="30" s="1"/>
  <c r="AM92" i="30"/>
  <c r="E92" i="30"/>
  <c r="AM91" i="30"/>
  <c r="T91" i="30"/>
  <c r="H91" i="30"/>
  <c r="I91" i="30" s="1"/>
  <c r="J91" i="30" s="1"/>
  <c r="E91" i="30"/>
  <c r="H90" i="30" s="1"/>
  <c r="I90" i="30" s="1"/>
  <c r="J90" i="30" s="1"/>
  <c r="B91" i="30"/>
  <c r="AL99" i="30" s="1"/>
  <c r="AM90" i="30"/>
  <c r="T90" i="30"/>
  <c r="E90" i="30"/>
  <c r="B90" i="30"/>
  <c r="T94" i="30" s="1"/>
  <c r="AM89" i="30"/>
  <c r="AL89" i="30"/>
  <c r="T89" i="30"/>
  <c r="H89" i="30"/>
  <c r="I89" i="30" s="1"/>
  <c r="J89" i="30" s="1"/>
  <c r="B89" i="30"/>
  <c r="AK90" i="30" s="1"/>
  <c r="E85" i="30"/>
  <c r="H84" i="30" s="1"/>
  <c r="I84" i="30" s="1"/>
  <c r="J84" i="30" s="1"/>
  <c r="AT84" i="30"/>
  <c r="AP84" i="30"/>
  <c r="AA84" i="30"/>
  <c r="E84" i="30"/>
  <c r="H83" i="30" s="1"/>
  <c r="I83" i="30" s="1"/>
  <c r="J83" i="30" s="1"/>
  <c r="AT83" i="30"/>
  <c r="AP83" i="30"/>
  <c r="AA83" i="30"/>
  <c r="T83" i="30"/>
  <c r="E83" i="30"/>
  <c r="AT82" i="30"/>
  <c r="AR82" i="30"/>
  <c r="AP82" i="30"/>
  <c r="AA82" i="30"/>
  <c r="J82" i="30"/>
  <c r="I82" i="30"/>
  <c r="H82" i="30"/>
  <c r="E82" i="30"/>
  <c r="H81" i="30" s="1"/>
  <c r="AT81" i="30"/>
  <c r="AS81" i="30"/>
  <c r="AP81" i="30"/>
  <c r="AA81" i="30"/>
  <c r="K81" i="30"/>
  <c r="L81" i="30" s="1"/>
  <c r="I81" i="30"/>
  <c r="J81" i="30" s="1"/>
  <c r="E81" i="30"/>
  <c r="AT80" i="30"/>
  <c r="AS80" i="30"/>
  <c r="AP80" i="30"/>
  <c r="AA80" i="30"/>
  <c r="H80" i="30"/>
  <c r="I80" i="30" s="1"/>
  <c r="J80" i="30" s="1"/>
  <c r="E80" i="30"/>
  <c r="AT79" i="30"/>
  <c r="AS79" i="30"/>
  <c r="AP79" i="30"/>
  <c r="AA79" i="30"/>
  <c r="T79" i="30"/>
  <c r="H79" i="30"/>
  <c r="I79" i="30" s="1"/>
  <c r="J79" i="30" s="1"/>
  <c r="E79" i="30"/>
  <c r="AT78" i="30"/>
  <c r="AR78" i="30"/>
  <c r="AP78" i="30"/>
  <c r="AA78" i="30"/>
  <c r="H78" i="30"/>
  <c r="I78" i="30" s="1"/>
  <c r="J78" i="30" s="1"/>
  <c r="E78" i="30"/>
  <c r="H77" i="30" s="1"/>
  <c r="I77" i="30" s="1"/>
  <c r="J77" i="30" s="1"/>
  <c r="AT77" i="30"/>
  <c r="AS77" i="30"/>
  <c r="AP77" i="30"/>
  <c r="AA77" i="30"/>
  <c r="L77" i="30"/>
  <c r="K77" i="30"/>
  <c r="E77" i="30"/>
  <c r="H76" i="30" s="1"/>
  <c r="I76" i="30" s="1"/>
  <c r="J76" i="30" s="1"/>
  <c r="AT76" i="30"/>
  <c r="AS76" i="30"/>
  <c r="AP76" i="30"/>
  <c r="AA76" i="30"/>
  <c r="E76" i="30"/>
  <c r="AT75" i="30"/>
  <c r="AP75" i="30"/>
  <c r="AA75" i="30"/>
  <c r="T75" i="30"/>
  <c r="I75" i="30"/>
  <c r="J75" i="30" s="1"/>
  <c r="H75" i="30"/>
  <c r="E75" i="30"/>
  <c r="B75" i="30"/>
  <c r="AS84" i="30" s="1"/>
  <c r="AT74" i="30"/>
  <c r="AS74" i="30"/>
  <c r="AR74" i="30"/>
  <c r="AP74" i="30"/>
  <c r="AA74" i="30"/>
  <c r="T74" i="30"/>
  <c r="I74" i="30"/>
  <c r="J74" i="30" s="1"/>
  <c r="H74" i="30"/>
  <c r="E74" i="30"/>
  <c r="H73" i="30" s="1"/>
  <c r="I73" i="30" s="1"/>
  <c r="J73" i="30" s="1"/>
  <c r="B74" i="30"/>
  <c r="T82" i="30" s="1"/>
  <c r="AT73" i="30"/>
  <c r="AS73" i="30"/>
  <c r="AP73" i="30"/>
  <c r="AA73" i="30"/>
  <c r="B73" i="30"/>
  <c r="K84" i="30" s="1"/>
  <c r="L84" i="30" s="1"/>
  <c r="E70" i="30"/>
  <c r="H69" i="30" s="1"/>
  <c r="I69" i="30" s="1"/>
  <c r="J69" i="30" s="1"/>
  <c r="AT69" i="30"/>
  <c r="AP69" i="30"/>
  <c r="AD69" i="30"/>
  <c r="AA69" i="30"/>
  <c r="T69" i="30"/>
  <c r="E69" i="30"/>
  <c r="AT68" i="30"/>
  <c r="AS68" i="30"/>
  <c r="AR68" i="30"/>
  <c r="AP68" i="30"/>
  <c r="AD68" i="30"/>
  <c r="AA68" i="30"/>
  <c r="T68" i="30"/>
  <c r="K68" i="30"/>
  <c r="L68" i="30" s="1"/>
  <c r="I68" i="30"/>
  <c r="J68" i="30" s="1"/>
  <c r="H68" i="30"/>
  <c r="E68" i="30"/>
  <c r="AT67" i="30"/>
  <c r="AS67" i="30"/>
  <c r="AR67" i="30"/>
  <c r="AP67" i="30"/>
  <c r="AD67" i="30"/>
  <c r="AA67" i="30"/>
  <c r="K67" i="30"/>
  <c r="L67" i="30" s="1"/>
  <c r="I67" i="30"/>
  <c r="J67" i="30" s="1"/>
  <c r="H67" i="30"/>
  <c r="E67" i="30"/>
  <c r="H66" i="30" s="1"/>
  <c r="I66" i="30" s="1"/>
  <c r="J66" i="30" s="1"/>
  <c r="AT66" i="30"/>
  <c r="AP66" i="30"/>
  <c r="AD66" i="30"/>
  <c r="AA66" i="30"/>
  <c r="T66" i="30"/>
  <c r="E66" i="30"/>
  <c r="AT65" i="30"/>
  <c r="AS65" i="30"/>
  <c r="AR65" i="30"/>
  <c r="AP65" i="30"/>
  <c r="AD65" i="30"/>
  <c r="AA65" i="30"/>
  <c r="T65" i="30"/>
  <c r="H65" i="30"/>
  <c r="I65" i="30" s="1"/>
  <c r="J65" i="30" s="1"/>
  <c r="E65" i="30"/>
  <c r="AT64" i="30"/>
  <c r="AR64" i="30"/>
  <c r="AP64" i="30"/>
  <c r="AD64" i="30"/>
  <c r="AA64" i="30"/>
  <c r="H64" i="30"/>
  <c r="I64" i="30" s="1"/>
  <c r="J64" i="30" s="1"/>
  <c r="E64" i="30"/>
  <c r="H63" i="30" s="1"/>
  <c r="I63" i="30" s="1"/>
  <c r="J63" i="30" s="1"/>
  <c r="AT63" i="30"/>
  <c r="AS63" i="30"/>
  <c r="AP63" i="30"/>
  <c r="AD63" i="30"/>
  <c r="AA63" i="30"/>
  <c r="T63" i="30"/>
  <c r="E63" i="30"/>
  <c r="AT62" i="30"/>
  <c r="AS62" i="30"/>
  <c r="AR62" i="30"/>
  <c r="AP62" i="30"/>
  <c r="AD62" i="30"/>
  <c r="AA62" i="30"/>
  <c r="T62" i="30"/>
  <c r="H62" i="30"/>
  <c r="I62" i="30" s="1"/>
  <c r="J62" i="30" s="1"/>
  <c r="E62" i="30"/>
  <c r="AT61" i="30"/>
  <c r="AR61" i="30"/>
  <c r="AP61" i="30"/>
  <c r="AD61" i="30"/>
  <c r="AA61" i="30"/>
  <c r="H61" i="30"/>
  <c r="I61" i="30" s="1"/>
  <c r="J61" i="30" s="1"/>
  <c r="E61" i="30"/>
  <c r="H60" i="30" s="1"/>
  <c r="I60" i="30" s="1"/>
  <c r="J60" i="30" s="1"/>
  <c r="AT60" i="30"/>
  <c r="AS60" i="30"/>
  <c r="AP60" i="30"/>
  <c r="AD60" i="30"/>
  <c r="AA60" i="30"/>
  <c r="T60" i="30"/>
  <c r="E60" i="30"/>
  <c r="B60" i="30"/>
  <c r="AS64" i="30" s="1"/>
  <c r="AT59" i="30"/>
  <c r="AS59" i="30"/>
  <c r="AR59" i="30"/>
  <c r="AP59" i="30"/>
  <c r="AD59" i="30"/>
  <c r="AA59" i="30"/>
  <c r="T59" i="30"/>
  <c r="K59" i="30"/>
  <c r="L59" i="30" s="1"/>
  <c r="J59" i="30"/>
  <c r="I59" i="30"/>
  <c r="H59" i="30"/>
  <c r="E59" i="30"/>
  <c r="H58" i="30" s="1"/>
  <c r="I58" i="30" s="1"/>
  <c r="J58" i="30" s="1"/>
  <c r="B59" i="30"/>
  <c r="T64" i="30" s="1"/>
  <c r="AT58" i="30"/>
  <c r="AS58" i="30"/>
  <c r="AR58" i="30"/>
  <c r="AP58" i="30"/>
  <c r="AD58" i="30"/>
  <c r="AA58" i="30"/>
  <c r="R58" i="30"/>
  <c r="P58" i="30"/>
  <c r="Q58" i="30" s="1"/>
  <c r="S58" i="30" s="1"/>
  <c r="K58" i="30"/>
  <c r="L58" i="30" s="1"/>
  <c r="O58" i="30" s="1"/>
  <c r="B58" i="30"/>
  <c r="K64" i="30" s="1"/>
  <c r="L64" i="30" s="1"/>
  <c r="R64" i="30" s="1"/>
  <c r="E54" i="30"/>
  <c r="AT53" i="30"/>
  <c r="AP53" i="30"/>
  <c r="AM53" i="30"/>
  <c r="AD53" i="30"/>
  <c r="AA53" i="30"/>
  <c r="H53" i="30"/>
  <c r="I53" i="30" s="1"/>
  <c r="J53" i="30" s="1"/>
  <c r="E53" i="30"/>
  <c r="H52" i="30" s="1"/>
  <c r="I52" i="30" s="1"/>
  <c r="J52" i="30" s="1"/>
  <c r="AT52" i="30"/>
  <c r="AP52" i="30"/>
  <c r="AM52" i="30"/>
  <c r="AD52" i="30"/>
  <c r="AA52" i="30"/>
  <c r="E52" i="30"/>
  <c r="H51" i="30" s="1"/>
  <c r="I51" i="30" s="1"/>
  <c r="J51" i="30" s="1"/>
  <c r="AT51" i="30"/>
  <c r="AS51" i="30"/>
  <c r="AP51" i="30"/>
  <c r="AM51" i="30"/>
  <c r="AD51" i="30"/>
  <c r="AA51" i="30"/>
  <c r="E51" i="30"/>
  <c r="AT50" i="30"/>
  <c r="AS50" i="30"/>
  <c r="AR50" i="30"/>
  <c r="AP50" i="30"/>
  <c r="AM50" i="30"/>
  <c r="AD50" i="30"/>
  <c r="AA50" i="30"/>
  <c r="K50" i="30"/>
  <c r="J50" i="30"/>
  <c r="I50" i="30"/>
  <c r="H50" i="30"/>
  <c r="E50" i="30"/>
  <c r="AT49" i="30"/>
  <c r="AS49" i="30"/>
  <c r="AP49" i="30"/>
  <c r="AM49" i="30"/>
  <c r="AD49" i="30"/>
  <c r="AA49" i="30"/>
  <c r="J49" i="30"/>
  <c r="I49" i="30"/>
  <c r="H49" i="30"/>
  <c r="E49" i="30"/>
  <c r="AT48" i="30"/>
  <c r="AP48" i="30"/>
  <c r="AM48" i="30"/>
  <c r="AD48" i="30"/>
  <c r="AA48" i="30"/>
  <c r="H48" i="30"/>
  <c r="I48" i="30" s="1"/>
  <c r="J48" i="30" s="1"/>
  <c r="E48" i="30"/>
  <c r="H47" i="30" s="1"/>
  <c r="I47" i="30" s="1"/>
  <c r="J47" i="30" s="1"/>
  <c r="AT47" i="30"/>
  <c r="AS47" i="30"/>
  <c r="AP47" i="30"/>
  <c r="AM47" i="30"/>
  <c r="AD47" i="30"/>
  <c r="AA47" i="30"/>
  <c r="K47" i="30"/>
  <c r="E47" i="30"/>
  <c r="AT46" i="30"/>
  <c r="AP46" i="30"/>
  <c r="AM46" i="30"/>
  <c r="AD46" i="30"/>
  <c r="AA46" i="30"/>
  <c r="I46" i="30"/>
  <c r="J46" i="30" s="1"/>
  <c r="H46" i="30"/>
  <c r="E46" i="30"/>
  <c r="AT45" i="30"/>
  <c r="AS45" i="30"/>
  <c r="AR45" i="30"/>
  <c r="AP45" i="30"/>
  <c r="AM45" i="30"/>
  <c r="AD45" i="30"/>
  <c r="AA45" i="30"/>
  <c r="I45" i="30"/>
  <c r="J45" i="30" s="1"/>
  <c r="H45" i="30"/>
  <c r="E45" i="30"/>
  <c r="H44" i="30" s="1"/>
  <c r="I44" i="30" s="1"/>
  <c r="J44" i="30" s="1"/>
  <c r="AT44" i="30"/>
  <c r="AP44" i="30"/>
  <c r="AM44" i="30"/>
  <c r="AD44" i="30"/>
  <c r="AA44" i="30"/>
  <c r="E44" i="30"/>
  <c r="B44" i="30"/>
  <c r="AS52" i="30" s="1"/>
  <c r="AT43" i="30"/>
  <c r="AP43" i="30"/>
  <c r="AM43" i="30"/>
  <c r="AD43" i="30"/>
  <c r="AA43" i="30"/>
  <c r="H43" i="30"/>
  <c r="I43" i="30" s="1"/>
  <c r="J43" i="30" s="1"/>
  <c r="E43" i="30"/>
  <c r="H42" i="30" s="1"/>
  <c r="I42" i="30" s="1"/>
  <c r="J42" i="30" s="1"/>
  <c r="B43" i="30"/>
  <c r="L47" i="30" s="1"/>
  <c r="AT42" i="30"/>
  <c r="AS42" i="30"/>
  <c r="AP42" i="30"/>
  <c r="AM42" i="30"/>
  <c r="AD42" i="30"/>
  <c r="AA42" i="30"/>
  <c r="L42" i="30"/>
  <c r="B42" i="30"/>
  <c r="K42" i="30" s="1"/>
  <c r="E38" i="30"/>
  <c r="H37" i="30" s="1"/>
  <c r="I37" i="30" s="1"/>
  <c r="J37" i="30" s="1"/>
  <c r="AT37" i="30"/>
  <c r="AP37" i="30"/>
  <c r="AM37" i="30"/>
  <c r="AD37" i="30"/>
  <c r="AA37" i="30"/>
  <c r="E37" i="30"/>
  <c r="AT36" i="30"/>
  <c r="AS36" i="30"/>
  <c r="AR36" i="30"/>
  <c r="AP36" i="30"/>
  <c r="AM36" i="30"/>
  <c r="AD36" i="30"/>
  <c r="AA36" i="30"/>
  <c r="L36" i="30"/>
  <c r="K36" i="30"/>
  <c r="H36" i="30"/>
  <c r="I36" i="30" s="1"/>
  <c r="J36" i="30" s="1"/>
  <c r="E36" i="30"/>
  <c r="AT35" i="30"/>
  <c r="AP35" i="30"/>
  <c r="AM35" i="30"/>
  <c r="AD35" i="30"/>
  <c r="AA35" i="30"/>
  <c r="T35" i="30"/>
  <c r="H35" i="30"/>
  <c r="I35" i="30" s="1"/>
  <c r="J35" i="30" s="1"/>
  <c r="E35" i="30"/>
  <c r="AT34" i="30"/>
  <c r="AR34" i="30"/>
  <c r="AP34" i="30"/>
  <c r="AM34" i="30"/>
  <c r="AD34" i="30"/>
  <c r="AA34" i="30"/>
  <c r="T34" i="30"/>
  <c r="I34" i="30"/>
  <c r="J34" i="30" s="1"/>
  <c r="H34" i="30"/>
  <c r="E34" i="30"/>
  <c r="H33" i="30" s="1"/>
  <c r="I33" i="30" s="1"/>
  <c r="J33" i="30" s="1"/>
  <c r="AT33" i="30"/>
  <c r="AP33" i="30"/>
  <c r="AM33" i="30"/>
  <c r="AD33" i="30"/>
  <c r="AA33" i="30"/>
  <c r="E33" i="30"/>
  <c r="H32" i="30" s="1"/>
  <c r="I32" i="30" s="1"/>
  <c r="J32" i="30" s="1"/>
  <c r="AT32" i="30"/>
  <c r="AP32" i="30"/>
  <c r="AM32" i="30"/>
  <c r="AD32" i="30"/>
  <c r="AA32" i="30"/>
  <c r="T32" i="30"/>
  <c r="E32" i="30"/>
  <c r="AT31" i="30"/>
  <c r="AS31" i="30"/>
  <c r="AR31" i="30"/>
  <c r="AP31" i="30"/>
  <c r="AM31" i="30"/>
  <c r="AD31" i="30"/>
  <c r="AA31" i="30"/>
  <c r="K31" i="30"/>
  <c r="L31" i="30" s="1"/>
  <c r="I31" i="30"/>
  <c r="J31" i="30" s="1"/>
  <c r="H31" i="30"/>
  <c r="E31" i="30"/>
  <c r="H30" i="30" s="1"/>
  <c r="I30" i="30" s="1"/>
  <c r="J30" i="30" s="1"/>
  <c r="AT30" i="30"/>
  <c r="AS30" i="30"/>
  <c r="AP30" i="30"/>
  <c r="AM30" i="30"/>
  <c r="AD30" i="30"/>
  <c r="AA30" i="30"/>
  <c r="K30" i="30"/>
  <c r="L30" i="30" s="1"/>
  <c r="E30" i="30"/>
  <c r="AT29" i="30"/>
  <c r="AP29" i="30"/>
  <c r="AM29" i="30"/>
  <c r="AD29" i="30"/>
  <c r="AA29" i="30"/>
  <c r="H29" i="30"/>
  <c r="I29" i="30" s="1"/>
  <c r="J29" i="30" s="1"/>
  <c r="E29" i="30"/>
  <c r="H28" i="30" s="1"/>
  <c r="I28" i="30" s="1"/>
  <c r="J28" i="30" s="1"/>
  <c r="AT28" i="30"/>
  <c r="AP28" i="30"/>
  <c r="AM28" i="30"/>
  <c r="AD28" i="30"/>
  <c r="AA28" i="30"/>
  <c r="L28" i="30"/>
  <c r="R28" i="30" s="1"/>
  <c r="K28" i="30"/>
  <c r="E28" i="30"/>
  <c r="H27" i="30" s="1"/>
  <c r="I27" i="30" s="1"/>
  <c r="J27" i="30" s="1"/>
  <c r="B28" i="30"/>
  <c r="AS28" i="30" s="1"/>
  <c r="AT27" i="30"/>
  <c r="AS27" i="30"/>
  <c r="AP27" i="30"/>
  <c r="AM27" i="30"/>
  <c r="AD27" i="30"/>
  <c r="AA27" i="30"/>
  <c r="T27" i="30"/>
  <c r="E27" i="30"/>
  <c r="B27" i="30"/>
  <c r="T37" i="30" s="1"/>
  <c r="AT26" i="30"/>
  <c r="AS26" i="30"/>
  <c r="AR26" i="30"/>
  <c r="AP26" i="30"/>
  <c r="AM26" i="30"/>
  <c r="AD26" i="30"/>
  <c r="AA26" i="30"/>
  <c r="T26" i="30"/>
  <c r="L26" i="30"/>
  <c r="K26" i="30"/>
  <c r="J26" i="30"/>
  <c r="I26" i="30"/>
  <c r="H26" i="30"/>
  <c r="B26" i="30"/>
  <c r="K33" i="30" s="1"/>
  <c r="L33" i="30" s="1"/>
  <c r="R33" i="30" s="1"/>
  <c r="E148" i="15"/>
  <c r="H147" i="15" s="1"/>
  <c r="I147" i="15" s="1"/>
  <c r="J147" i="15" s="1"/>
  <c r="AW147" i="15"/>
  <c r="AS147" i="15"/>
  <c r="AG147" i="15"/>
  <c r="T147" i="15"/>
  <c r="E147" i="15"/>
  <c r="AW146" i="15"/>
  <c r="AV146" i="15"/>
  <c r="AU146" i="15"/>
  <c r="AS146" i="15"/>
  <c r="AG146" i="15"/>
  <c r="H146" i="15"/>
  <c r="I146" i="15" s="1"/>
  <c r="J146" i="15" s="1"/>
  <c r="E146" i="15"/>
  <c r="H145" i="15" s="1"/>
  <c r="I145" i="15" s="1"/>
  <c r="J145" i="15" s="1"/>
  <c r="AW145" i="15"/>
  <c r="AV145" i="15"/>
  <c r="AS145" i="15"/>
  <c r="AG145" i="15"/>
  <c r="T145" i="15"/>
  <c r="L145" i="15"/>
  <c r="R145" i="15" s="1"/>
  <c r="K145" i="15"/>
  <c r="E145" i="15"/>
  <c r="AW144" i="15"/>
  <c r="AS144" i="15"/>
  <c r="AG144" i="15"/>
  <c r="J144" i="15"/>
  <c r="I144" i="15"/>
  <c r="H144" i="15"/>
  <c r="E144" i="15"/>
  <c r="AW143" i="15"/>
  <c r="AS143" i="15"/>
  <c r="AG143" i="15"/>
  <c r="T143" i="15"/>
  <c r="H143" i="15"/>
  <c r="I143" i="15" s="1"/>
  <c r="J143" i="15" s="1"/>
  <c r="E143" i="15"/>
  <c r="AW142" i="15"/>
  <c r="AV142" i="15"/>
  <c r="AU142" i="15"/>
  <c r="AS142" i="15"/>
  <c r="AG142" i="15"/>
  <c r="T142" i="15"/>
  <c r="I142" i="15"/>
  <c r="J142" i="15" s="1"/>
  <c r="H142" i="15"/>
  <c r="E142" i="15"/>
  <c r="H141" i="15" s="1"/>
  <c r="I141" i="15" s="1"/>
  <c r="J141" i="15" s="1"/>
  <c r="AW141" i="15"/>
  <c r="AV141" i="15"/>
  <c r="AS141" i="15"/>
  <c r="AG141" i="15"/>
  <c r="T141" i="15"/>
  <c r="L141" i="15"/>
  <c r="R141" i="15" s="1"/>
  <c r="K141" i="15"/>
  <c r="E141" i="15"/>
  <c r="AW140" i="15"/>
  <c r="AS140" i="15"/>
  <c r="AG140" i="15"/>
  <c r="R140" i="15"/>
  <c r="K140" i="15"/>
  <c r="L140" i="15" s="1"/>
  <c r="H140" i="15"/>
  <c r="I140" i="15" s="1"/>
  <c r="J140" i="15" s="1"/>
  <c r="E140" i="15"/>
  <c r="H139" i="15" s="1"/>
  <c r="I139" i="15" s="1"/>
  <c r="J139" i="15" s="1"/>
  <c r="AW139" i="15"/>
  <c r="AS139" i="15"/>
  <c r="AG139" i="15"/>
  <c r="K139" i="15"/>
  <c r="L139" i="15" s="1"/>
  <c r="E139" i="15"/>
  <c r="AW138" i="15"/>
  <c r="AV138" i="15"/>
  <c r="AU138" i="15"/>
  <c r="AS138" i="15"/>
  <c r="AG138" i="15"/>
  <c r="T138" i="15"/>
  <c r="J138" i="15"/>
  <c r="I138" i="15"/>
  <c r="H138" i="15"/>
  <c r="E138" i="15"/>
  <c r="B138" i="15"/>
  <c r="AV144" i="15" s="1"/>
  <c r="AW137" i="15"/>
  <c r="AV137" i="15"/>
  <c r="AU137" i="15"/>
  <c r="AS137" i="15"/>
  <c r="AG137" i="15"/>
  <c r="H137" i="15"/>
  <c r="I137" i="15" s="1"/>
  <c r="J137" i="15" s="1"/>
  <c r="E137" i="15"/>
  <c r="H136" i="15" s="1"/>
  <c r="I136" i="15" s="1"/>
  <c r="J136" i="15" s="1"/>
  <c r="B137" i="15"/>
  <c r="T139" i="15" s="1"/>
  <c r="AW136" i="15"/>
  <c r="AV136" i="15"/>
  <c r="AS136" i="15"/>
  <c r="AG136" i="15"/>
  <c r="T136" i="15"/>
  <c r="O136" i="15"/>
  <c r="L136" i="15"/>
  <c r="R136" i="15" s="1"/>
  <c r="K136" i="15"/>
  <c r="B136" i="15"/>
  <c r="K137" i="15" s="1"/>
  <c r="L137" i="15" s="1"/>
  <c r="R137" i="15" s="1"/>
  <c r="E133" i="15"/>
  <c r="AZ132" i="15"/>
  <c r="AW132" i="15"/>
  <c r="AV132" i="15"/>
  <c r="AS132" i="15"/>
  <c r="AG132" i="15"/>
  <c r="T132" i="15"/>
  <c r="L132" i="15"/>
  <c r="R132" i="15" s="1"/>
  <c r="K132" i="15"/>
  <c r="H132" i="15"/>
  <c r="I132" i="15" s="1"/>
  <c r="J132" i="15" s="1"/>
  <c r="E132" i="15"/>
  <c r="AZ131" i="15"/>
  <c r="AW131" i="15"/>
  <c r="AV131" i="15"/>
  <c r="AS131" i="15"/>
  <c r="AG131" i="15"/>
  <c r="T131" i="15"/>
  <c r="I131" i="15"/>
  <c r="J131" i="15" s="1"/>
  <c r="H131" i="15"/>
  <c r="E131" i="15"/>
  <c r="AZ130" i="15"/>
  <c r="AW130" i="15"/>
  <c r="AV130" i="15"/>
  <c r="AU130" i="15"/>
  <c r="AS130" i="15"/>
  <c r="AG130" i="15"/>
  <c r="T130" i="15"/>
  <c r="I130" i="15"/>
  <c r="J130" i="15" s="1"/>
  <c r="H130" i="15"/>
  <c r="E130" i="15"/>
  <c r="H129" i="15" s="1"/>
  <c r="I129" i="15" s="1"/>
  <c r="J129" i="15" s="1"/>
  <c r="AZ129" i="15"/>
  <c r="AW129" i="15"/>
  <c r="AV129" i="15"/>
  <c r="AS129" i="15"/>
  <c r="AG129" i="15"/>
  <c r="K129" i="15"/>
  <c r="L129" i="15" s="1"/>
  <c r="E129" i="15"/>
  <c r="AZ128" i="15"/>
  <c r="AW128" i="15"/>
  <c r="AS128" i="15"/>
  <c r="AG128" i="15"/>
  <c r="K128" i="15"/>
  <c r="L128" i="15" s="1"/>
  <c r="H128" i="15"/>
  <c r="I128" i="15" s="1"/>
  <c r="J128" i="15" s="1"/>
  <c r="E128" i="15"/>
  <c r="AZ127" i="15"/>
  <c r="AW127" i="15"/>
  <c r="AU127" i="15"/>
  <c r="AS127" i="15"/>
  <c r="AG127" i="15"/>
  <c r="L127" i="15"/>
  <c r="K127" i="15"/>
  <c r="J127" i="15"/>
  <c r="I127" i="15"/>
  <c r="H127" i="15"/>
  <c r="E127" i="15"/>
  <c r="H126" i="15" s="1"/>
  <c r="I126" i="15" s="1"/>
  <c r="J126" i="15" s="1"/>
  <c r="AZ126" i="15"/>
  <c r="AW126" i="15"/>
  <c r="AU126" i="15"/>
  <c r="AS126" i="15"/>
  <c r="AG126" i="15"/>
  <c r="T126" i="15"/>
  <c r="K126" i="15"/>
  <c r="L126" i="15" s="1"/>
  <c r="E126" i="15"/>
  <c r="AZ125" i="15"/>
  <c r="AW125" i="15"/>
  <c r="AV125" i="15"/>
  <c r="AU125" i="15"/>
  <c r="AS125" i="15"/>
  <c r="AG125" i="15"/>
  <c r="H125" i="15"/>
  <c r="I125" i="15" s="1"/>
  <c r="J125" i="15" s="1"/>
  <c r="E125" i="15"/>
  <c r="H124" i="15" s="1"/>
  <c r="I124" i="15" s="1"/>
  <c r="J124" i="15" s="1"/>
  <c r="AZ124" i="15"/>
  <c r="AW124" i="15"/>
  <c r="AV124" i="15"/>
  <c r="AU124" i="15"/>
  <c r="AS124" i="15"/>
  <c r="AG124" i="15"/>
  <c r="E124" i="15"/>
  <c r="H123" i="15" s="1"/>
  <c r="I123" i="15" s="1"/>
  <c r="J123" i="15" s="1"/>
  <c r="AZ123" i="15"/>
  <c r="AW123" i="15"/>
  <c r="AS123" i="15"/>
  <c r="AG123" i="15"/>
  <c r="T123" i="15"/>
  <c r="E123" i="15"/>
  <c r="B123" i="15"/>
  <c r="AV127" i="15" s="1"/>
  <c r="AZ122" i="15"/>
  <c r="AW122" i="15"/>
  <c r="AV122" i="15"/>
  <c r="AU122" i="15"/>
  <c r="AS122" i="15"/>
  <c r="AG122" i="15"/>
  <c r="L122" i="15"/>
  <c r="K122" i="15"/>
  <c r="J122" i="15"/>
  <c r="I122" i="15"/>
  <c r="H122" i="15"/>
  <c r="E122" i="15"/>
  <c r="B122" i="15"/>
  <c r="T128" i="15" s="1"/>
  <c r="AZ121" i="15"/>
  <c r="AW121" i="15"/>
  <c r="AV121" i="15"/>
  <c r="AS121" i="15"/>
  <c r="AG121" i="15"/>
  <c r="T121" i="15"/>
  <c r="L121" i="15"/>
  <c r="R121" i="15" s="1"/>
  <c r="K121" i="15"/>
  <c r="H121" i="15"/>
  <c r="I121" i="15" s="1"/>
  <c r="J121" i="15" s="1"/>
  <c r="B121" i="15"/>
  <c r="K124" i="15" s="1"/>
  <c r="L124" i="15" s="1"/>
  <c r="E117" i="15"/>
  <c r="AW116" i="15"/>
  <c r="AV116" i="15"/>
  <c r="AS116" i="15"/>
  <c r="AG116" i="15"/>
  <c r="T116" i="15"/>
  <c r="I116" i="15"/>
  <c r="J116" i="15" s="1"/>
  <c r="H116" i="15"/>
  <c r="E116" i="15"/>
  <c r="H115" i="15" s="1"/>
  <c r="I115" i="15" s="1"/>
  <c r="J115" i="15" s="1"/>
  <c r="AW115" i="15"/>
  <c r="AV115" i="15"/>
  <c r="AS115" i="15"/>
  <c r="AG115" i="15"/>
  <c r="T115" i="15"/>
  <c r="E115" i="15"/>
  <c r="H114" i="15" s="1"/>
  <c r="I114" i="15" s="1"/>
  <c r="J114" i="15" s="1"/>
  <c r="AW114" i="15"/>
  <c r="AS114" i="15"/>
  <c r="AG114" i="15"/>
  <c r="T114" i="15"/>
  <c r="E114" i="15"/>
  <c r="H113" i="15" s="1"/>
  <c r="I113" i="15" s="1"/>
  <c r="J113" i="15" s="1"/>
  <c r="AW113" i="15"/>
  <c r="AS113" i="15"/>
  <c r="AG113" i="15"/>
  <c r="E113" i="15"/>
  <c r="AW112" i="15"/>
  <c r="AV112" i="15"/>
  <c r="AS112" i="15"/>
  <c r="AG112" i="15"/>
  <c r="T112" i="15"/>
  <c r="H112" i="15"/>
  <c r="I112" i="15" s="1"/>
  <c r="J112" i="15" s="1"/>
  <c r="E112" i="15"/>
  <c r="H111" i="15" s="1"/>
  <c r="I111" i="15" s="1"/>
  <c r="J111" i="15" s="1"/>
  <c r="AW111" i="15"/>
  <c r="AS111" i="15"/>
  <c r="AG111" i="15"/>
  <c r="E111" i="15"/>
  <c r="H110" i="15" s="1"/>
  <c r="I110" i="15" s="1"/>
  <c r="J110" i="15" s="1"/>
  <c r="AW110" i="15"/>
  <c r="AS110" i="15"/>
  <c r="AG110" i="15"/>
  <c r="T110" i="15"/>
  <c r="E110" i="15"/>
  <c r="H109" i="15" s="1"/>
  <c r="I109" i="15" s="1"/>
  <c r="J109" i="15" s="1"/>
  <c r="AW109" i="15"/>
  <c r="AS109" i="15"/>
  <c r="AG109" i="15"/>
  <c r="E109" i="15"/>
  <c r="H108" i="15" s="1"/>
  <c r="AW108" i="15"/>
  <c r="AV108" i="15"/>
  <c r="AS108" i="15"/>
  <c r="AG108" i="15"/>
  <c r="K108" i="15"/>
  <c r="L108" i="15" s="1"/>
  <c r="J108" i="15"/>
  <c r="I108" i="15"/>
  <c r="E108" i="15"/>
  <c r="AW107" i="15"/>
  <c r="AV107" i="15"/>
  <c r="AS107" i="15"/>
  <c r="AG107" i="15"/>
  <c r="H107" i="15"/>
  <c r="I107" i="15" s="1"/>
  <c r="J107" i="15" s="1"/>
  <c r="E107" i="15"/>
  <c r="H106" i="15" s="1"/>
  <c r="I106" i="15" s="1"/>
  <c r="J106" i="15" s="1"/>
  <c r="B107" i="15"/>
  <c r="AV111" i="15" s="1"/>
  <c r="AW106" i="15"/>
  <c r="AS106" i="15"/>
  <c r="AG106" i="15"/>
  <c r="T106" i="15"/>
  <c r="E106" i="15"/>
  <c r="B106" i="15"/>
  <c r="T113" i="15" s="1"/>
  <c r="AW105" i="15"/>
  <c r="AV105" i="15"/>
  <c r="AU105" i="15"/>
  <c r="AS105" i="15"/>
  <c r="AG105" i="15"/>
  <c r="T105" i="15"/>
  <c r="H105" i="15"/>
  <c r="I105" i="15" s="1"/>
  <c r="J105" i="15" s="1"/>
  <c r="B105" i="15"/>
  <c r="E101" i="15"/>
  <c r="H100" i="15" s="1"/>
  <c r="I100" i="15" s="1"/>
  <c r="J100" i="15" s="1"/>
  <c r="AM100" i="15"/>
  <c r="AL100" i="15"/>
  <c r="E100" i="15"/>
  <c r="AM99" i="15"/>
  <c r="I99" i="15"/>
  <c r="J99" i="15" s="1"/>
  <c r="H99" i="15"/>
  <c r="E99" i="15"/>
  <c r="AM98" i="15"/>
  <c r="T98" i="15"/>
  <c r="H98" i="15"/>
  <c r="I98" i="15" s="1"/>
  <c r="J98" i="15" s="1"/>
  <c r="E98" i="15"/>
  <c r="H97" i="15" s="1"/>
  <c r="I97" i="15" s="1"/>
  <c r="J97" i="15" s="1"/>
  <c r="AM97" i="15"/>
  <c r="T97" i="15"/>
  <c r="E97" i="15"/>
  <c r="H96" i="15" s="1"/>
  <c r="I96" i="15" s="1"/>
  <c r="J96" i="15" s="1"/>
  <c r="AM96" i="15"/>
  <c r="AL96" i="15"/>
  <c r="E96" i="15"/>
  <c r="AM95" i="15"/>
  <c r="AL95" i="15"/>
  <c r="H95" i="15"/>
  <c r="I95" i="15" s="1"/>
  <c r="J95" i="15" s="1"/>
  <c r="E95" i="15"/>
  <c r="H94" i="15" s="1"/>
  <c r="I94" i="15" s="1"/>
  <c r="J94" i="15" s="1"/>
  <c r="AM94" i="15"/>
  <c r="T94" i="15"/>
  <c r="E94" i="15"/>
  <c r="H93" i="15" s="1"/>
  <c r="I93" i="15" s="1"/>
  <c r="J93" i="15" s="1"/>
  <c r="AM93" i="15"/>
  <c r="E93" i="15"/>
  <c r="AM92" i="15"/>
  <c r="H92" i="15"/>
  <c r="I92" i="15" s="1"/>
  <c r="J92" i="15" s="1"/>
  <c r="E92" i="15"/>
  <c r="H91" i="15" s="1"/>
  <c r="I91" i="15" s="1"/>
  <c r="J91" i="15" s="1"/>
  <c r="AM91" i="15"/>
  <c r="E91" i="15"/>
  <c r="B91" i="15"/>
  <c r="AL94" i="15" s="1"/>
  <c r="AM90" i="15"/>
  <c r="T90" i="15"/>
  <c r="I90" i="15"/>
  <c r="J90" i="15" s="1"/>
  <c r="H90" i="15"/>
  <c r="E90" i="15"/>
  <c r="B90" i="15"/>
  <c r="T96" i="15" s="1"/>
  <c r="AM89" i="15"/>
  <c r="AL89" i="15"/>
  <c r="T89" i="15"/>
  <c r="H89" i="15"/>
  <c r="I89" i="15" s="1"/>
  <c r="J89" i="15" s="1"/>
  <c r="B89" i="15"/>
  <c r="AK96" i="15" s="1"/>
  <c r="E85" i="15"/>
  <c r="H84" i="15" s="1"/>
  <c r="I84" i="15" s="1"/>
  <c r="J84" i="15" s="1"/>
  <c r="AT84" i="15"/>
  <c r="AP84" i="15"/>
  <c r="AA84" i="15"/>
  <c r="K84" i="15"/>
  <c r="L84" i="15" s="1"/>
  <c r="R84" i="15" s="1"/>
  <c r="E84" i="15"/>
  <c r="AT83" i="15"/>
  <c r="AP83" i="15"/>
  <c r="AA83" i="15"/>
  <c r="K83" i="15"/>
  <c r="L83" i="15" s="1"/>
  <c r="H83" i="15"/>
  <c r="I83" i="15" s="1"/>
  <c r="J83" i="15" s="1"/>
  <c r="E83" i="15"/>
  <c r="H82" i="15" s="1"/>
  <c r="I82" i="15" s="1"/>
  <c r="J82" i="15" s="1"/>
  <c r="AT82" i="15"/>
  <c r="AP82" i="15"/>
  <c r="AA82" i="15"/>
  <c r="E82" i="15"/>
  <c r="AT81" i="15"/>
  <c r="AS81" i="15"/>
  <c r="AR81" i="15"/>
  <c r="AP81" i="15"/>
  <c r="AA81" i="15"/>
  <c r="H81" i="15"/>
  <c r="I81" i="15" s="1"/>
  <c r="J81" i="15" s="1"/>
  <c r="E81" i="15"/>
  <c r="H80" i="15" s="1"/>
  <c r="I80" i="15" s="1"/>
  <c r="J80" i="15" s="1"/>
  <c r="AT80" i="15"/>
  <c r="AR80" i="15"/>
  <c r="AP80" i="15"/>
  <c r="AA80" i="15"/>
  <c r="L80" i="15"/>
  <c r="K80" i="15"/>
  <c r="E80" i="15"/>
  <c r="H79" i="15" s="1"/>
  <c r="I79" i="15" s="1"/>
  <c r="J79" i="15" s="1"/>
  <c r="AT79" i="15"/>
  <c r="AP79" i="15"/>
  <c r="AA79" i="15"/>
  <c r="R79" i="15"/>
  <c r="K79" i="15"/>
  <c r="L79" i="15" s="1"/>
  <c r="E79" i="15"/>
  <c r="H78" i="15" s="1"/>
  <c r="I78" i="15" s="1"/>
  <c r="J78" i="15" s="1"/>
  <c r="AT78" i="15"/>
  <c r="AP78" i="15"/>
  <c r="AA78" i="15"/>
  <c r="E78" i="15"/>
  <c r="AT77" i="15"/>
  <c r="AS77" i="15"/>
  <c r="AR77" i="15"/>
  <c r="AP77" i="15"/>
  <c r="AA77" i="15"/>
  <c r="K77" i="15"/>
  <c r="I77" i="15"/>
  <c r="J77" i="15" s="1"/>
  <c r="H77" i="15"/>
  <c r="E77" i="15"/>
  <c r="AT76" i="15"/>
  <c r="AS76" i="15"/>
  <c r="AR76" i="15"/>
  <c r="AP76" i="15"/>
  <c r="AA76" i="15"/>
  <c r="H76" i="15"/>
  <c r="I76" i="15" s="1"/>
  <c r="J76" i="15" s="1"/>
  <c r="E76" i="15"/>
  <c r="H75" i="15" s="1"/>
  <c r="I75" i="15" s="1"/>
  <c r="J75" i="15" s="1"/>
  <c r="AT75" i="15"/>
  <c r="AP75" i="15"/>
  <c r="AA75" i="15"/>
  <c r="T75" i="15"/>
  <c r="K75" i="15"/>
  <c r="E75" i="15"/>
  <c r="B75" i="15"/>
  <c r="AS84" i="15" s="1"/>
  <c r="AT74" i="15"/>
  <c r="AS74" i="15"/>
  <c r="AR74" i="15"/>
  <c r="AP74" i="15"/>
  <c r="AA74" i="15"/>
  <c r="H74" i="15"/>
  <c r="I74" i="15" s="1"/>
  <c r="J74" i="15" s="1"/>
  <c r="E74" i="15"/>
  <c r="H73" i="15" s="1"/>
  <c r="I73" i="15" s="1"/>
  <c r="J73" i="15" s="1"/>
  <c r="B74" i="15"/>
  <c r="AT73" i="15"/>
  <c r="AS73" i="15"/>
  <c r="AP73" i="15"/>
  <c r="AA73" i="15"/>
  <c r="K73" i="15"/>
  <c r="L73" i="15" s="1"/>
  <c r="B73" i="15"/>
  <c r="K76" i="15" s="1"/>
  <c r="L76" i="15" s="1"/>
  <c r="E70" i="15"/>
  <c r="H69" i="15" s="1"/>
  <c r="I69" i="15" s="1"/>
  <c r="J69" i="15" s="1"/>
  <c r="AT69" i="15"/>
  <c r="AP69" i="15"/>
  <c r="AD69" i="15"/>
  <c r="AA69" i="15"/>
  <c r="T69" i="15"/>
  <c r="E69" i="15"/>
  <c r="AT68" i="15"/>
  <c r="AS68" i="15"/>
  <c r="AR68" i="15"/>
  <c r="AP68" i="15"/>
  <c r="AD68" i="15"/>
  <c r="AA68" i="15"/>
  <c r="J68" i="15"/>
  <c r="H68" i="15"/>
  <c r="I68" i="15" s="1"/>
  <c r="E68" i="15"/>
  <c r="AT67" i="15"/>
  <c r="AR67" i="15"/>
  <c r="AP67" i="15"/>
  <c r="AD67" i="15"/>
  <c r="AA67" i="15"/>
  <c r="H67" i="15"/>
  <c r="I67" i="15" s="1"/>
  <c r="J67" i="15" s="1"/>
  <c r="E67" i="15"/>
  <c r="H66" i="15" s="1"/>
  <c r="I66" i="15" s="1"/>
  <c r="J66" i="15" s="1"/>
  <c r="AT66" i="15"/>
  <c r="AP66" i="15"/>
  <c r="AD66" i="15"/>
  <c r="AA66" i="15"/>
  <c r="T66" i="15"/>
  <c r="E66" i="15"/>
  <c r="AT65" i="15"/>
  <c r="AS65" i="15"/>
  <c r="AR65" i="15"/>
  <c r="AP65" i="15"/>
  <c r="AD65" i="15"/>
  <c r="AA65" i="15"/>
  <c r="I65" i="15"/>
  <c r="J65" i="15" s="1"/>
  <c r="H65" i="15"/>
  <c r="E65" i="15"/>
  <c r="H64" i="15" s="1"/>
  <c r="I64" i="15" s="1"/>
  <c r="J64" i="15" s="1"/>
  <c r="AT64" i="15"/>
  <c r="AP64" i="15"/>
  <c r="AD64" i="15"/>
  <c r="AA64" i="15"/>
  <c r="L64" i="15"/>
  <c r="R64" i="15" s="1"/>
  <c r="K64" i="15"/>
  <c r="E64" i="15"/>
  <c r="H63" i="15" s="1"/>
  <c r="I63" i="15" s="1"/>
  <c r="J63" i="15" s="1"/>
  <c r="AT63" i="15"/>
  <c r="AP63" i="15"/>
  <c r="AD63" i="15"/>
  <c r="AA63" i="15"/>
  <c r="T63" i="15"/>
  <c r="E63" i="15"/>
  <c r="AT62" i="15"/>
  <c r="AR62" i="15"/>
  <c r="AP62" i="15"/>
  <c r="AD62" i="15"/>
  <c r="AA62" i="15"/>
  <c r="H62" i="15"/>
  <c r="I62" i="15" s="1"/>
  <c r="J62" i="15" s="1"/>
  <c r="E62" i="15"/>
  <c r="H61" i="15" s="1"/>
  <c r="I61" i="15" s="1"/>
  <c r="J61" i="15" s="1"/>
  <c r="AT61" i="15"/>
  <c r="AP61" i="15"/>
  <c r="AD61" i="15"/>
  <c r="AA61" i="15"/>
  <c r="L61" i="15"/>
  <c r="R61" i="15" s="1"/>
  <c r="K61" i="15"/>
  <c r="E61" i="15"/>
  <c r="H60" i="15" s="1"/>
  <c r="I60" i="15" s="1"/>
  <c r="J60" i="15" s="1"/>
  <c r="AT60" i="15"/>
  <c r="AP60" i="15"/>
  <c r="AD60" i="15"/>
  <c r="AA60" i="15"/>
  <c r="T60" i="15"/>
  <c r="E60" i="15"/>
  <c r="B60" i="15"/>
  <c r="AS64" i="15" s="1"/>
  <c r="AT59" i="15"/>
  <c r="AS59" i="15"/>
  <c r="AR59" i="15"/>
  <c r="AP59" i="15"/>
  <c r="AD59" i="15"/>
  <c r="AA59" i="15"/>
  <c r="T59" i="15"/>
  <c r="I59" i="15"/>
  <c r="J59" i="15" s="1"/>
  <c r="H59" i="15"/>
  <c r="E59" i="15"/>
  <c r="B59" i="15"/>
  <c r="T62" i="15" s="1"/>
  <c r="AT58" i="15"/>
  <c r="AR58" i="15"/>
  <c r="AP58" i="15"/>
  <c r="AD58" i="15"/>
  <c r="AA58" i="15"/>
  <c r="H58" i="15"/>
  <c r="I58" i="15" s="1"/>
  <c r="J58" i="15" s="1"/>
  <c r="B58" i="15"/>
  <c r="K67" i="15" s="1"/>
  <c r="L67" i="15" s="1"/>
  <c r="R67" i="15" s="1"/>
  <c r="E54" i="15"/>
  <c r="AT53" i="15"/>
  <c r="AP53" i="15"/>
  <c r="AM53" i="15"/>
  <c r="AD53" i="15"/>
  <c r="AA53" i="15"/>
  <c r="H53" i="15"/>
  <c r="I53" i="15" s="1"/>
  <c r="J53" i="15" s="1"/>
  <c r="E53" i="15"/>
  <c r="H52" i="15" s="1"/>
  <c r="I52" i="15" s="1"/>
  <c r="J52" i="15" s="1"/>
  <c r="AT52" i="15"/>
  <c r="AS52" i="15"/>
  <c r="AP52" i="15"/>
  <c r="AM52" i="15"/>
  <c r="AD52" i="15"/>
  <c r="AA52" i="15"/>
  <c r="L52" i="15"/>
  <c r="R52" i="15" s="1"/>
  <c r="K52" i="15"/>
  <c r="E52" i="15"/>
  <c r="H51" i="15" s="1"/>
  <c r="I51" i="15" s="1"/>
  <c r="J51" i="15" s="1"/>
  <c r="AT51" i="15"/>
  <c r="AP51" i="15"/>
  <c r="AM51" i="15"/>
  <c r="AD51" i="15"/>
  <c r="AA51" i="15"/>
  <c r="T51" i="15"/>
  <c r="E51" i="15"/>
  <c r="AT50" i="15"/>
  <c r="AS50" i="15"/>
  <c r="AR50" i="15"/>
  <c r="AP50" i="15"/>
  <c r="AM50" i="15"/>
  <c r="AD50" i="15"/>
  <c r="AA50" i="15"/>
  <c r="J50" i="15"/>
  <c r="I50" i="15"/>
  <c r="H50" i="15"/>
  <c r="E50" i="15"/>
  <c r="H49" i="15" s="1"/>
  <c r="I49" i="15" s="1"/>
  <c r="J49" i="15" s="1"/>
  <c r="AT49" i="15"/>
  <c r="AR49" i="15"/>
  <c r="AP49" i="15"/>
  <c r="AM49" i="15"/>
  <c r="AD49" i="15"/>
  <c r="AA49" i="15"/>
  <c r="E49" i="15"/>
  <c r="AT48" i="15"/>
  <c r="AP48" i="15"/>
  <c r="AM48" i="15"/>
  <c r="AD48" i="15"/>
  <c r="AA48" i="15"/>
  <c r="H48" i="15"/>
  <c r="I48" i="15" s="1"/>
  <c r="J48" i="15" s="1"/>
  <c r="E48" i="15"/>
  <c r="AT47" i="15"/>
  <c r="AS47" i="15"/>
  <c r="AR47" i="15"/>
  <c r="AP47" i="15"/>
  <c r="AM47" i="15"/>
  <c r="AD47" i="15"/>
  <c r="AA47" i="15"/>
  <c r="L47" i="15"/>
  <c r="K47" i="15"/>
  <c r="J47" i="15"/>
  <c r="I47" i="15"/>
  <c r="H47" i="15"/>
  <c r="E47" i="15"/>
  <c r="AT46" i="15"/>
  <c r="AP46" i="15"/>
  <c r="AM46" i="15"/>
  <c r="AD46" i="15"/>
  <c r="AA46" i="15"/>
  <c r="T46" i="15"/>
  <c r="H46" i="15"/>
  <c r="I46" i="15" s="1"/>
  <c r="J46" i="15" s="1"/>
  <c r="E46" i="15"/>
  <c r="AT45" i="15"/>
  <c r="AR45" i="15"/>
  <c r="AP45" i="15"/>
  <c r="AM45" i="15"/>
  <c r="AD45" i="15"/>
  <c r="AA45" i="15"/>
  <c r="T45" i="15"/>
  <c r="I45" i="15"/>
  <c r="J45" i="15" s="1"/>
  <c r="H45" i="15"/>
  <c r="E45" i="15"/>
  <c r="AT44" i="15"/>
  <c r="AP44" i="15"/>
  <c r="AM44" i="15"/>
  <c r="AD44" i="15"/>
  <c r="AA44" i="15"/>
  <c r="H44" i="15"/>
  <c r="I44" i="15" s="1"/>
  <c r="J44" i="15" s="1"/>
  <c r="E44" i="15"/>
  <c r="H43" i="15" s="1"/>
  <c r="I43" i="15" s="1"/>
  <c r="J43" i="15" s="1"/>
  <c r="B44" i="15"/>
  <c r="AS44" i="15" s="1"/>
  <c r="AT43" i="15"/>
  <c r="AP43" i="15"/>
  <c r="AM43" i="15"/>
  <c r="AD43" i="15"/>
  <c r="AA43" i="15"/>
  <c r="E43" i="15"/>
  <c r="B43" i="15"/>
  <c r="AT42" i="15"/>
  <c r="AS42" i="15"/>
  <c r="AP42" i="15"/>
  <c r="AM42" i="15"/>
  <c r="AD42" i="15"/>
  <c r="AA42" i="15"/>
  <c r="L42" i="15"/>
  <c r="R42" i="15" s="1"/>
  <c r="K42" i="15"/>
  <c r="H42" i="15"/>
  <c r="I42" i="15" s="1"/>
  <c r="J42" i="15" s="1"/>
  <c r="B42" i="15"/>
  <c r="AR52" i="15" s="1"/>
  <c r="E38" i="15"/>
  <c r="H37" i="15" s="1"/>
  <c r="I37" i="15" s="1"/>
  <c r="J37" i="15" s="1"/>
  <c r="AT37" i="15"/>
  <c r="AP37" i="15"/>
  <c r="AM37" i="15"/>
  <c r="AD37" i="15"/>
  <c r="AA37" i="15"/>
  <c r="T37" i="15"/>
  <c r="E37" i="15"/>
  <c r="AT36" i="15"/>
  <c r="AS36" i="15"/>
  <c r="AP36" i="15"/>
  <c r="AM36" i="15"/>
  <c r="AD36" i="15"/>
  <c r="AA36" i="15"/>
  <c r="J36" i="15"/>
  <c r="I36" i="15"/>
  <c r="H36" i="15"/>
  <c r="E36" i="15"/>
  <c r="AT35" i="15"/>
  <c r="AP35" i="15"/>
  <c r="AM35" i="15"/>
  <c r="AD35" i="15"/>
  <c r="AA35" i="15"/>
  <c r="H35" i="15"/>
  <c r="I35" i="15" s="1"/>
  <c r="J35" i="15" s="1"/>
  <c r="E35" i="15"/>
  <c r="AT34" i="15"/>
  <c r="AP34" i="15"/>
  <c r="AM34" i="15"/>
  <c r="AD34" i="15"/>
  <c r="AA34" i="15"/>
  <c r="H34" i="15"/>
  <c r="I34" i="15" s="1"/>
  <c r="J34" i="15" s="1"/>
  <c r="E34" i="15"/>
  <c r="H33" i="15" s="1"/>
  <c r="I33" i="15" s="1"/>
  <c r="J33" i="15" s="1"/>
  <c r="AT33" i="15"/>
  <c r="AP33" i="15"/>
  <c r="AM33" i="15"/>
  <c r="AD33" i="15"/>
  <c r="AA33" i="15"/>
  <c r="E33" i="15"/>
  <c r="AT32" i="15"/>
  <c r="AS32" i="15"/>
  <c r="AP32" i="15"/>
  <c r="AM32" i="15"/>
  <c r="AD32" i="15"/>
  <c r="AA32" i="15"/>
  <c r="T32" i="15"/>
  <c r="I32" i="15"/>
  <c r="J32" i="15" s="1"/>
  <c r="H32" i="15"/>
  <c r="E32" i="15"/>
  <c r="AT31" i="15"/>
  <c r="AR31" i="15"/>
  <c r="AP31" i="15"/>
  <c r="AM31" i="15"/>
  <c r="AD31" i="15"/>
  <c r="AA31" i="15"/>
  <c r="T31" i="15"/>
  <c r="I31" i="15"/>
  <c r="J31" i="15" s="1"/>
  <c r="H31" i="15"/>
  <c r="E31" i="15"/>
  <c r="H30" i="15" s="1"/>
  <c r="I30" i="15" s="1"/>
  <c r="J30" i="15" s="1"/>
  <c r="AT30" i="15"/>
  <c r="AS30" i="15"/>
  <c r="AP30" i="15"/>
  <c r="AM30" i="15"/>
  <c r="AD30" i="15"/>
  <c r="AA30" i="15"/>
  <c r="E30" i="15"/>
  <c r="H29" i="15" s="1"/>
  <c r="I29" i="15" s="1"/>
  <c r="J29" i="15" s="1"/>
  <c r="AT29" i="15"/>
  <c r="AS29" i="15"/>
  <c r="AP29" i="15"/>
  <c r="AM29" i="15"/>
  <c r="AD29" i="15"/>
  <c r="AA29" i="15"/>
  <c r="T29" i="15"/>
  <c r="E29" i="15"/>
  <c r="AT28" i="15"/>
  <c r="AS28" i="15"/>
  <c r="AP28" i="15"/>
  <c r="AM28" i="15"/>
  <c r="AD28" i="15"/>
  <c r="AA28" i="15"/>
  <c r="T28" i="15"/>
  <c r="H28" i="15"/>
  <c r="I28" i="15" s="1"/>
  <c r="J28" i="15" s="1"/>
  <c r="E28" i="15"/>
  <c r="B28" i="15"/>
  <c r="AS27" i="15" s="1"/>
  <c r="AT27" i="15"/>
  <c r="AP27" i="15"/>
  <c r="AM27" i="15"/>
  <c r="AD27" i="15"/>
  <c r="AA27" i="15"/>
  <c r="T27" i="15"/>
  <c r="I27" i="15"/>
  <c r="J27" i="15" s="1"/>
  <c r="H27" i="15"/>
  <c r="E27" i="15"/>
  <c r="B27" i="15"/>
  <c r="AT26" i="15"/>
  <c r="AS26" i="15"/>
  <c r="AP26" i="15"/>
  <c r="AM26" i="15"/>
  <c r="AD26" i="15"/>
  <c r="AA26" i="15"/>
  <c r="T26" i="15"/>
  <c r="H26" i="15"/>
  <c r="I26" i="15" s="1"/>
  <c r="J26" i="15" s="1"/>
  <c r="B26" i="15"/>
  <c r="E148" i="29"/>
  <c r="AW147" i="29"/>
  <c r="AS147" i="29"/>
  <c r="AG147" i="29"/>
  <c r="T147" i="29"/>
  <c r="K147" i="29"/>
  <c r="L147" i="29" s="1"/>
  <c r="H147" i="29"/>
  <c r="I147" i="29" s="1"/>
  <c r="J147" i="29" s="1"/>
  <c r="E147" i="29"/>
  <c r="H146" i="29" s="1"/>
  <c r="I146" i="29" s="1"/>
  <c r="J146" i="29" s="1"/>
  <c r="AW146" i="29"/>
  <c r="AS146" i="29"/>
  <c r="AG146" i="29"/>
  <c r="T146" i="29"/>
  <c r="E146" i="29"/>
  <c r="H145" i="29" s="1"/>
  <c r="I145" i="29" s="1"/>
  <c r="J145" i="29" s="1"/>
  <c r="AW145" i="29"/>
  <c r="AU145" i="29"/>
  <c r="AS145" i="29"/>
  <c r="AG145" i="29"/>
  <c r="K145" i="29"/>
  <c r="L145" i="29" s="1"/>
  <c r="E145" i="29"/>
  <c r="H144" i="29" s="1"/>
  <c r="I144" i="29" s="1"/>
  <c r="J144" i="29" s="1"/>
  <c r="AW144" i="29"/>
  <c r="AS144" i="29"/>
  <c r="AG144" i="29"/>
  <c r="K144" i="29"/>
  <c r="L144" i="29" s="1"/>
  <c r="E144" i="29"/>
  <c r="AW143" i="29"/>
  <c r="AS143" i="29"/>
  <c r="AG143" i="29"/>
  <c r="I143" i="29"/>
  <c r="J143" i="29" s="1"/>
  <c r="H143" i="29"/>
  <c r="E143" i="29"/>
  <c r="H142" i="29" s="1"/>
  <c r="I142" i="29" s="1"/>
  <c r="J142" i="29" s="1"/>
  <c r="AW142" i="29"/>
  <c r="AU142" i="29"/>
  <c r="AS142" i="29"/>
  <c r="AG142" i="29"/>
  <c r="E142" i="29"/>
  <c r="H141" i="29" s="1"/>
  <c r="I141" i="29" s="1"/>
  <c r="J141" i="29" s="1"/>
  <c r="AW141" i="29"/>
  <c r="AU141" i="29"/>
  <c r="AS141" i="29"/>
  <c r="AG141" i="29"/>
  <c r="K141" i="29"/>
  <c r="L141" i="29" s="1"/>
  <c r="E141" i="29"/>
  <c r="H140" i="29" s="1"/>
  <c r="I140" i="29" s="1"/>
  <c r="J140" i="29" s="1"/>
  <c r="AW140" i="29"/>
  <c r="AS140" i="29"/>
  <c r="AG140" i="29"/>
  <c r="E140" i="29"/>
  <c r="AW139" i="29"/>
  <c r="AS139" i="29"/>
  <c r="AG139" i="29"/>
  <c r="T139" i="29"/>
  <c r="J139" i="29"/>
  <c r="I139" i="29"/>
  <c r="H139" i="29"/>
  <c r="E139" i="29"/>
  <c r="AW138" i="29"/>
  <c r="AS138" i="29"/>
  <c r="AG138" i="29"/>
  <c r="H138" i="29"/>
  <c r="I138" i="29" s="1"/>
  <c r="J138" i="29" s="1"/>
  <c r="E138" i="29"/>
  <c r="B138" i="29"/>
  <c r="AW137" i="29"/>
  <c r="AS137" i="29"/>
  <c r="AG137" i="29"/>
  <c r="K137" i="29"/>
  <c r="L137" i="29" s="1"/>
  <c r="R137" i="29" s="1"/>
  <c r="I137" i="29"/>
  <c r="J137" i="29" s="1"/>
  <c r="H137" i="29"/>
  <c r="E137" i="29"/>
  <c r="B137" i="29"/>
  <c r="T142" i="29" s="1"/>
  <c r="AW136" i="29"/>
  <c r="AS136" i="29"/>
  <c r="AG136" i="29"/>
  <c r="T136" i="29"/>
  <c r="K136" i="29"/>
  <c r="L136" i="29" s="1"/>
  <c r="O136" i="29" s="1"/>
  <c r="P136" i="29" s="1"/>
  <c r="H136" i="29"/>
  <c r="I136" i="29" s="1"/>
  <c r="J136" i="29" s="1"/>
  <c r="B136" i="29"/>
  <c r="K140" i="29" s="1"/>
  <c r="L140" i="29" s="1"/>
  <c r="E133" i="29"/>
  <c r="AZ132" i="29"/>
  <c r="AW132" i="29"/>
  <c r="AV132" i="29"/>
  <c r="AU132" i="29"/>
  <c r="AS132" i="29"/>
  <c r="AG132" i="29"/>
  <c r="K132" i="29"/>
  <c r="L132" i="29" s="1"/>
  <c r="I132" i="29"/>
  <c r="J132" i="29" s="1"/>
  <c r="H132" i="29"/>
  <c r="E132" i="29"/>
  <c r="H131" i="29" s="1"/>
  <c r="I131" i="29" s="1"/>
  <c r="J131" i="29" s="1"/>
  <c r="AZ131" i="29"/>
  <c r="AW131" i="29"/>
  <c r="AS131" i="29"/>
  <c r="AG131" i="29"/>
  <c r="E131" i="29"/>
  <c r="AZ130" i="29"/>
  <c r="AW130" i="29"/>
  <c r="AV130" i="29"/>
  <c r="AS130" i="29"/>
  <c r="AG130" i="29"/>
  <c r="H130" i="29"/>
  <c r="I130" i="29" s="1"/>
  <c r="J130" i="29" s="1"/>
  <c r="E130" i="29"/>
  <c r="H129" i="29" s="1"/>
  <c r="I129" i="29" s="1"/>
  <c r="J129" i="29" s="1"/>
  <c r="AZ129" i="29"/>
  <c r="AW129" i="29"/>
  <c r="AS129" i="29"/>
  <c r="AG129" i="29"/>
  <c r="K129" i="29"/>
  <c r="E129" i="29"/>
  <c r="H128" i="29" s="1"/>
  <c r="I128" i="29" s="1"/>
  <c r="J128" i="29" s="1"/>
  <c r="AZ128" i="29"/>
  <c r="AW128" i="29"/>
  <c r="AS128" i="29"/>
  <c r="AG128" i="29"/>
  <c r="E128" i="29"/>
  <c r="AZ127" i="29"/>
  <c r="AW127" i="29"/>
  <c r="AV127" i="29"/>
  <c r="AU127" i="29"/>
  <c r="AS127" i="29"/>
  <c r="AG127" i="29"/>
  <c r="J127" i="29"/>
  <c r="H127" i="29"/>
  <c r="I127" i="29" s="1"/>
  <c r="E127" i="29"/>
  <c r="H126" i="29" s="1"/>
  <c r="I126" i="29" s="1"/>
  <c r="J126" i="29" s="1"/>
  <c r="AZ126" i="29"/>
  <c r="AW126" i="29"/>
  <c r="AS126" i="29"/>
  <c r="AG126" i="29"/>
  <c r="E126" i="29"/>
  <c r="AZ125" i="29"/>
  <c r="AW125" i="29"/>
  <c r="AS125" i="29"/>
  <c r="AG125" i="29"/>
  <c r="H125" i="29"/>
  <c r="I125" i="29" s="1"/>
  <c r="J125" i="29" s="1"/>
  <c r="E125" i="29"/>
  <c r="H124" i="29" s="1"/>
  <c r="AZ124" i="29"/>
  <c r="AW124" i="29"/>
  <c r="AV124" i="29"/>
  <c r="AS124" i="29"/>
  <c r="AG124" i="29"/>
  <c r="K124" i="29"/>
  <c r="I124" i="29"/>
  <c r="J124" i="29" s="1"/>
  <c r="E124" i="29"/>
  <c r="AZ123" i="29"/>
  <c r="AW123" i="29"/>
  <c r="AV123" i="29"/>
  <c r="AS123" i="29"/>
  <c r="AG123" i="29"/>
  <c r="I123" i="29"/>
  <c r="J123" i="29" s="1"/>
  <c r="H123" i="29"/>
  <c r="E123" i="29"/>
  <c r="B123" i="29"/>
  <c r="AV129" i="29" s="1"/>
  <c r="AZ122" i="29"/>
  <c r="AW122" i="29"/>
  <c r="AV122" i="29"/>
  <c r="AU122" i="29"/>
  <c r="AS122" i="29"/>
  <c r="AG122" i="29"/>
  <c r="H122" i="29"/>
  <c r="I122" i="29" s="1"/>
  <c r="J122" i="29" s="1"/>
  <c r="E122" i="29"/>
  <c r="H121" i="29" s="1"/>
  <c r="I121" i="29" s="1"/>
  <c r="J121" i="29" s="1"/>
  <c r="B122" i="29"/>
  <c r="T128" i="29" s="1"/>
  <c r="AZ121" i="29"/>
  <c r="AW121" i="29"/>
  <c r="AS121" i="29"/>
  <c r="AG121" i="29"/>
  <c r="B121" i="29"/>
  <c r="K126" i="29" s="1"/>
  <c r="L126" i="29" s="1"/>
  <c r="E117" i="29"/>
  <c r="H116" i="29" s="1"/>
  <c r="I116" i="29" s="1"/>
  <c r="J116" i="29" s="1"/>
  <c r="AW116" i="29"/>
  <c r="AS116" i="29"/>
  <c r="AG116" i="29"/>
  <c r="T116" i="29"/>
  <c r="E116" i="29"/>
  <c r="AW115" i="29"/>
  <c r="AV115" i="29"/>
  <c r="AU115" i="29"/>
  <c r="AS115" i="29"/>
  <c r="AG115" i="29"/>
  <c r="J115" i="29"/>
  <c r="H115" i="29"/>
  <c r="I115" i="29" s="1"/>
  <c r="E115" i="29"/>
  <c r="H114" i="29" s="1"/>
  <c r="I114" i="29" s="1"/>
  <c r="J114" i="29" s="1"/>
  <c r="AW114" i="29"/>
  <c r="AS114" i="29"/>
  <c r="AG114" i="29"/>
  <c r="E114" i="29"/>
  <c r="AW113" i="29"/>
  <c r="AS113" i="29"/>
  <c r="AG113" i="29"/>
  <c r="T113" i="29"/>
  <c r="J113" i="29"/>
  <c r="I113" i="29"/>
  <c r="H113" i="29"/>
  <c r="E113" i="29"/>
  <c r="AW112" i="29"/>
  <c r="AV112" i="29"/>
  <c r="AS112" i="29"/>
  <c r="AG112" i="29"/>
  <c r="H112" i="29"/>
  <c r="I112" i="29" s="1"/>
  <c r="J112" i="29" s="1"/>
  <c r="E112" i="29"/>
  <c r="AW111" i="29"/>
  <c r="AV111" i="29"/>
  <c r="AS111" i="29"/>
  <c r="AG111" i="29"/>
  <c r="T111" i="29"/>
  <c r="J111" i="29"/>
  <c r="H111" i="29"/>
  <c r="I111" i="29" s="1"/>
  <c r="E111" i="29"/>
  <c r="H110" i="29" s="1"/>
  <c r="I110" i="29" s="1"/>
  <c r="J110" i="29" s="1"/>
  <c r="AW110" i="29"/>
  <c r="AS110" i="29"/>
  <c r="AG110" i="29"/>
  <c r="E110" i="29"/>
  <c r="AW109" i="29"/>
  <c r="AS109" i="29"/>
  <c r="AG109" i="29"/>
  <c r="T109" i="29"/>
  <c r="J109" i="29"/>
  <c r="I109" i="29"/>
  <c r="H109" i="29"/>
  <c r="E109" i="29"/>
  <c r="AW108" i="29"/>
  <c r="AS108" i="29"/>
  <c r="AG108" i="29"/>
  <c r="T108" i="29"/>
  <c r="I108" i="29"/>
  <c r="J108" i="29" s="1"/>
  <c r="H108" i="29"/>
  <c r="E108" i="29"/>
  <c r="H107" i="29" s="1"/>
  <c r="AW107" i="29"/>
  <c r="AS107" i="29"/>
  <c r="AG107" i="29"/>
  <c r="T107" i="29"/>
  <c r="K107" i="29"/>
  <c r="L107" i="29" s="1"/>
  <c r="R107" i="29" s="1"/>
  <c r="I107" i="29"/>
  <c r="J107" i="29" s="1"/>
  <c r="E107" i="29"/>
  <c r="B107" i="29"/>
  <c r="AV107" i="29" s="1"/>
  <c r="AW106" i="29"/>
  <c r="AV106" i="29"/>
  <c r="AS106" i="29"/>
  <c r="AG106" i="29"/>
  <c r="T106" i="29"/>
  <c r="H106" i="29"/>
  <c r="I106" i="29" s="1"/>
  <c r="J106" i="29" s="1"/>
  <c r="E106" i="29"/>
  <c r="H105" i="29" s="1"/>
  <c r="I105" i="29" s="1"/>
  <c r="J105" i="29" s="1"/>
  <c r="B106" i="29"/>
  <c r="T112" i="29" s="1"/>
  <c r="AW105" i="29"/>
  <c r="AU105" i="29"/>
  <c r="AS105" i="29"/>
  <c r="AG105" i="29"/>
  <c r="T105" i="29"/>
  <c r="B105" i="29"/>
  <c r="E101" i="29"/>
  <c r="AM100" i="29"/>
  <c r="AL100" i="29"/>
  <c r="K100" i="29"/>
  <c r="L100" i="29" s="1"/>
  <c r="I100" i="29"/>
  <c r="J100" i="29" s="1"/>
  <c r="H100" i="29"/>
  <c r="E100" i="29"/>
  <c r="H99" i="29" s="1"/>
  <c r="I99" i="29" s="1"/>
  <c r="J99" i="29" s="1"/>
  <c r="AM99" i="29"/>
  <c r="AL99" i="29"/>
  <c r="T99" i="29"/>
  <c r="L99" i="29"/>
  <c r="R99" i="29" s="1"/>
  <c r="K99" i="29"/>
  <c r="E99" i="29"/>
  <c r="H98" i="29" s="1"/>
  <c r="I98" i="29" s="1"/>
  <c r="J98" i="29" s="1"/>
  <c r="AM98" i="29"/>
  <c r="AL98" i="29"/>
  <c r="AK98" i="29"/>
  <c r="R98" i="29"/>
  <c r="L98" i="29"/>
  <c r="K98" i="29"/>
  <c r="E98" i="29"/>
  <c r="AM97" i="29"/>
  <c r="AL97" i="29"/>
  <c r="T97" i="29"/>
  <c r="R97" i="29"/>
  <c r="K97" i="29"/>
  <c r="L97" i="29" s="1"/>
  <c r="H97" i="29"/>
  <c r="I97" i="29" s="1"/>
  <c r="J97" i="29" s="1"/>
  <c r="E97" i="29"/>
  <c r="H96" i="29" s="1"/>
  <c r="I96" i="29" s="1"/>
  <c r="J96" i="29" s="1"/>
  <c r="AM96" i="29"/>
  <c r="T96" i="29"/>
  <c r="E96" i="29"/>
  <c r="H95" i="29" s="1"/>
  <c r="I95" i="29" s="1"/>
  <c r="J95" i="29" s="1"/>
  <c r="AM95" i="29"/>
  <c r="AL95" i="29"/>
  <c r="T95" i="29"/>
  <c r="L95" i="29"/>
  <c r="R95" i="29" s="1"/>
  <c r="K95" i="29"/>
  <c r="E95" i="29"/>
  <c r="AM94" i="29"/>
  <c r="AL94" i="29"/>
  <c r="AK94" i="29"/>
  <c r="H94" i="29"/>
  <c r="I94" i="29" s="1"/>
  <c r="J94" i="29" s="1"/>
  <c r="E94" i="29"/>
  <c r="AM93" i="29"/>
  <c r="AL93" i="29"/>
  <c r="AK93" i="29"/>
  <c r="K93" i="29"/>
  <c r="L93" i="29" s="1"/>
  <c r="I93" i="29"/>
  <c r="J93" i="29" s="1"/>
  <c r="H93" i="29"/>
  <c r="E93" i="29"/>
  <c r="H92" i="29" s="1"/>
  <c r="I92" i="29" s="1"/>
  <c r="J92" i="29" s="1"/>
  <c r="AM92" i="29"/>
  <c r="AL92" i="29"/>
  <c r="T92" i="29"/>
  <c r="K92" i="29"/>
  <c r="L92" i="29" s="1"/>
  <c r="R92" i="29" s="1"/>
  <c r="E92" i="29"/>
  <c r="AM91" i="29"/>
  <c r="AK91" i="29"/>
  <c r="K91" i="29"/>
  <c r="L91" i="29" s="1"/>
  <c r="R91" i="29" s="1"/>
  <c r="H91" i="29"/>
  <c r="I91" i="29" s="1"/>
  <c r="J91" i="29" s="1"/>
  <c r="E91" i="29"/>
  <c r="B91" i="29"/>
  <c r="AL91" i="29" s="1"/>
  <c r="AM90" i="29"/>
  <c r="AL90" i="29"/>
  <c r="T90" i="29"/>
  <c r="K90" i="29"/>
  <c r="L90" i="29" s="1"/>
  <c r="H90" i="29"/>
  <c r="I90" i="29" s="1"/>
  <c r="J90" i="29" s="1"/>
  <c r="E90" i="29"/>
  <c r="H89" i="29" s="1"/>
  <c r="I89" i="29" s="1"/>
  <c r="J89" i="29" s="1"/>
  <c r="B90" i="29"/>
  <c r="T94" i="29" s="1"/>
  <c r="AM89" i="29"/>
  <c r="AL89" i="29"/>
  <c r="AK89" i="29"/>
  <c r="T89" i="29"/>
  <c r="K89" i="29"/>
  <c r="L89" i="29" s="1"/>
  <c r="B89" i="29"/>
  <c r="AK100" i="29" s="1"/>
  <c r="E85" i="29"/>
  <c r="AT84" i="29"/>
  <c r="AS84" i="29"/>
  <c r="AR84" i="29"/>
  <c r="AP84" i="29"/>
  <c r="AA84" i="29"/>
  <c r="K84" i="29"/>
  <c r="I84" i="29"/>
  <c r="J84" i="29" s="1"/>
  <c r="H84" i="29"/>
  <c r="E84" i="29"/>
  <c r="H83" i="29" s="1"/>
  <c r="I83" i="29" s="1"/>
  <c r="J83" i="29" s="1"/>
  <c r="AT83" i="29"/>
  <c r="AS83" i="29"/>
  <c r="AP83" i="29"/>
  <c r="AA83" i="29"/>
  <c r="E83" i="29"/>
  <c r="AT82" i="29"/>
  <c r="AP82" i="29"/>
  <c r="AA82" i="29"/>
  <c r="T82" i="29"/>
  <c r="J82" i="29"/>
  <c r="I82" i="29"/>
  <c r="H82" i="29"/>
  <c r="E82" i="29"/>
  <c r="AT81" i="29"/>
  <c r="AS81" i="29"/>
  <c r="AP81" i="29"/>
  <c r="AA81" i="29"/>
  <c r="H81" i="29"/>
  <c r="I81" i="29" s="1"/>
  <c r="J81" i="29" s="1"/>
  <c r="E81" i="29"/>
  <c r="AT80" i="29"/>
  <c r="AS80" i="29"/>
  <c r="AP80" i="29"/>
  <c r="AA80" i="29"/>
  <c r="J80" i="29"/>
  <c r="H80" i="29"/>
  <c r="I80" i="29" s="1"/>
  <c r="E80" i="29"/>
  <c r="H79" i="29" s="1"/>
  <c r="I79" i="29" s="1"/>
  <c r="J79" i="29" s="1"/>
  <c r="AT79" i="29"/>
  <c r="AP79" i="29"/>
  <c r="AA79" i="29"/>
  <c r="E79" i="29"/>
  <c r="AT78" i="29"/>
  <c r="AP78" i="29"/>
  <c r="AA78" i="29"/>
  <c r="T78" i="29"/>
  <c r="J78" i="29"/>
  <c r="I78" i="29"/>
  <c r="H78" i="29"/>
  <c r="E78" i="29"/>
  <c r="AT77" i="29"/>
  <c r="AS77" i="29"/>
  <c r="AP77" i="29"/>
  <c r="AA77" i="29"/>
  <c r="I77" i="29"/>
  <c r="J77" i="29" s="1"/>
  <c r="H77" i="29"/>
  <c r="E77" i="29"/>
  <c r="H76" i="29" s="1"/>
  <c r="AT76" i="29"/>
  <c r="AP76" i="29"/>
  <c r="AA76" i="29"/>
  <c r="K76" i="29"/>
  <c r="L76" i="29" s="1"/>
  <c r="R76" i="29" s="1"/>
  <c r="I76" i="29"/>
  <c r="J76" i="29" s="1"/>
  <c r="E76" i="29"/>
  <c r="H75" i="29" s="1"/>
  <c r="I75" i="29" s="1"/>
  <c r="J75" i="29" s="1"/>
  <c r="AT75" i="29"/>
  <c r="AP75" i="29"/>
  <c r="AA75" i="29"/>
  <c r="E75" i="29"/>
  <c r="H74" i="29" s="1"/>
  <c r="I74" i="29" s="1"/>
  <c r="J74" i="29" s="1"/>
  <c r="B75" i="29"/>
  <c r="AS76" i="29" s="1"/>
  <c r="AT74" i="29"/>
  <c r="AP74" i="29"/>
  <c r="AA74" i="29"/>
  <c r="E74" i="29"/>
  <c r="B74" i="29"/>
  <c r="AT73" i="29"/>
  <c r="AS73" i="29"/>
  <c r="AR73" i="29"/>
  <c r="AP73" i="29"/>
  <c r="AA73" i="29"/>
  <c r="K73" i="29"/>
  <c r="L73" i="29" s="1"/>
  <c r="I73" i="29"/>
  <c r="J73" i="29" s="1"/>
  <c r="H73" i="29"/>
  <c r="B73" i="29"/>
  <c r="E70" i="29"/>
  <c r="H69" i="29" s="1"/>
  <c r="I69" i="29" s="1"/>
  <c r="J69" i="29" s="1"/>
  <c r="AT69" i="29"/>
  <c r="AP69" i="29"/>
  <c r="AA69" i="29"/>
  <c r="E69" i="29"/>
  <c r="H68" i="29" s="1"/>
  <c r="I68" i="29" s="1"/>
  <c r="J68" i="29" s="1"/>
  <c r="AT68" i="29"/>
  <c r="AP68" i="29"/>
  <c r="AA68" i="29"/>
  <c r="T68" i="29"/>
  <c r="E68" i="29"/>
  <c r="AT67" i="29"/>
  <c r="AS67" i="29"/>
  <c r="AR67" i="29"/>
  <c r="AP67" i="29"/>
  <c r="AA67" i="29"/>
  <c r="J67" i="29"/>
  <c r="H67" i="29"/>
  <c r="I67" i="29" s="1"/>
  <c r="E67" i="29"/>
  <c r="H66" i="29" s="1"/>
  <c r="I66" i="29" s="1"/>
  <c r="J66" i="29" s="1"/>
  <c r="AT66" i="29"/>
  <c r="AP66" i="29"/>
  <c r="AA66" i="29"/>
  <c r="L66" i="29"/>
  <c r="K66" i="29"/>
  <c r="E66" i="29"/>
  <c r="AT65" i="29"/>
  <c r="AS65" i="29"/>
  <c r="AP65" i="29"/>
  <c r="AA65" i="29"/>
  <c r="T65" i="29"/>
  <c r="H65" i="29"/>
  <c r="I65" i="29" s="1"/>
  <c r="J65" i="29" s="1"/>
  <c r="E65" i="29"/>
  <c r="H64" i="29" s="1"/>
  <c r="I64" i="29" s="1"/>
  <c r="J64" i="29" s="1"/>
  <c r="AT64" i="29"/>
  <c r="AS64" i="29"/>
  <c r="AP64" i="29"/>
  <c r="AA64" i="29"/>
  <c r="T64" i="29"/>
  <c r="E64" i="29"/>
  <c r="AT63" i="29"/>
  <c r="AS63" i="29"/>
  <c r="AR63" i="29"/>
  <c r="AP63" i="29"/>
  <c r="AA63" i="29"/>
  <c r="H63" i="29"/>
  <c r="I63" i="29" s="1"/>
  <c r="J63" i="29" s="1"/>
  <c r="E63" i="29"/>
  <c r="H62" i="29" s="1"/>
  <c r="I62" i="29" s="1"/>
  <c r="J62" i="29" s="1"/>
  <c r="AT62" i="29"/>
  <c r="AP62" i="29"/>
  <c r="AA62" i="29"/>
  <c r="K62" i="29"/>
  <c r="L62" i="29" s="1"/>
  <c r="E62" i="29"/>
  <c r="AT61" i="29"/>
  <c r="AS61" i="29"/>
  <c r="AP61" i="29"/>
  <c r="AA61" i="29"/>
  <c r="I61" i="29"/>
  <c r="J61" i="29" s="1"/>
  <c r="H61" i="29"/>
  <c r="E61" i="29"/>
  <c r="H60" i="29" s="1"/>
  <c r="I60" i="29" s="1"/>
  <c r="J60" i="29" s="1"/>
  <c r="AT60" i="29"/>
  <c r="AR60" i="29"/>
  <c r="AP60" i="29"/>
  <c r="AA60" i="29"/>
  <c r="T60" i="29"/>
  <c r="E60" i="29"/>
  <c r="B60" i="29"/>
  <c r="AS66" i="29" s="1"/>
  <c r="AT59" i="29"/>
  <c r="AS59" i="29"/>
  <c r="AP59" i="29"/>
  <c r="AA59" i="29"/>
  <c r="T59" i="29"/>
  <c r="J59" i="29"/>
  <c r="H59" i="29"/>
  <c r="I59" i="29" s="1"/>
  <c r="E59" i="29"/>
  <c r="H58" i="29" s="1"/>
  <c r="I58" i="29" s="1"/>
  <c r="J58" i="29" s="1"/>
  <c r="B59" i="29"/>
  <c r="T67" i="29" s="1"/>
  <c r="AT58" i="29"/>
  <c r="AP58" i="29"/>
  <c r="AA58" i="29"/>
  <c r="B58" i="29"/>
  <c r="AR59" i="29" s="1"/>
  <c r="E54" i="29"/>
  <c r="AT53" i="29"/>
  <c r="AR53" i="29"/>
  <c r="AP53" i="29"/>
  <c r="AG53" i="29"/>
  <c r="AA53" i="29"/>
  <c r="H53" i="29"/>
  <c r="I53" i="29" s="1"/>
  <c r="J53" i="29" s="1"/>
  <c r="E53" i="29"/>
  <c r="AT52" i="29"/>
  <c r="AS52" i="29"/>
  <c r="AR52" i="29"/>
  <c r="AP52" i="29"/>
  <c r="AG52" i="29"/>
  <c r="AA52" i="29"/>
  <c r="L52" i="29"/>
  <c r="R52" i="29" s="1"/>
  <c r="K52" i="29"/>
  <c r="J52" i="29"/>
  <c r="I52" i="29"/>
  <c r="H52" i="29"/>
  <c r="E52" i="29"/>
  <c r="H51" i="29" s="1"/>
  <c r="I51" i="29" s="1"/>
  <c r="J51" i="29" s="1"/>
  <c r="AT51" i="29"/>
  <c r="AS51" i="29"/>
  <c r="AR51" i="29"/>
  <c r="AP51" i="29"/>
  <c r="AG51" i="29"/>
  <c r="AA51" i="29"/>
  <c r="E51" i="29"/>
  <c r="AT50" i="29"/>
  <c r="AR50" i="29"/>
  <c r="AP50" i="29"/>
  <c r="AG50" i="29"/>
  <c r="AA50" i="29"/>
  <c r="H50" i="29"/>
  <c r="I50" i="29" s="1"/>
  <c r="J50" i="29" s="1"/>
  <c r="E50" i="29"/>
  <c r="AT49" i="29"/>
  <c r="AS49" i="29"/>
  <c r="AR49" i="29"/>
  <c r="AP49" i="29"/>
  <c r="AG49" i="29"/>
  <c r="AA49" i="29"/>
  <c r="K49" i="29"/>
  <c r="L49" i="29" s="1"/>
  <c r="R49" i="29" s="1"/>
  <c r="I49" i="29"/>
  <c r="J49" i="29" s="1"/>
  <c r="H49" i="29"/>
  <c r="E49" i="29"/>
  <c r="AT48" i="29"/>
  <c r="AR48" i="29"/>
  <c r="AP48" i="29"/>
  <c r="AG48" i="29"/>
  <c r="AA48" i="29"/>
  <c r="T48" i="29"/>
  <c r="K48" i="29"/>
  <c r="L48" i="29" s="1"/>
  <c r="H48" i="29"/>
  <c r="I48" i="29" s="1"/>
  <c r="J48" i="29" s="1"/>
  <c r="E48" i="29"/>
  <c r="H47" i="29" s="1"/>
  <c r="I47" i="29" s="1"/>
  <c r="J47" i="29" s="1"/>
  <c r="AT47" i="29"/>
  <c r="AS47" i="29"/>
  <c r="AP47" i="29"/>
  <c r="AG47" i="29"/>
  <c r="AA47" i="29"/>
  <c r="E47" i="29"/>
  <c r="H46" i="29" s="1"/>
  <c r="I46" i="29" s="1"/>
  <c r="J46" i="29" s="1"/>
  <c r="AT46" i="29"/>
  <c r="AS46" i="29"/>
  <c r="AR46" i="29"/>
  <c r="AP46" i="29"/>
  <c r="AG46" i="29"/>
  <c r="AA46" i="29"/>
  <c r="T46" i="29"/>
  <c r="K46" i="29"/>
  <c r="L46" i="29" s="1"/>
  <c r="E46" i="29"/>
  <c r="AT45" i="29"/>
  <c r="AR45" i="29"/>
  <c r="AP45" i="29"/>
  <c r="AG45" i="29"/>
  <c r="AA45" i="29"/>
  <c r="T45" i="29"/>
  <c r="K45" i="29"/>
  <c r="L45" i="29" s="1"/>
  <c r="H45" i="29"/>
  <c r="I45" i="29" s="1"/>
  <c r="J45" i="29" s="1"/>
  <c r="E45" i="29"/>
  <c r="H44" i="29" s="1"/>
  <c r="I44" i="29" s="1"/>
  <c r="J44" i="29" s="1"/>
  <c r="AT44" i="29"/>
  <c r="AS44" i="29"/>
  <c r="AP44" i="29"/>
  <c r="AG44" i="29"/>
  <c r="AA44" i="29"/>
  <c r="E44" i="29"/>
  <c r="H43" i="29" s="1"/>
  <c r="B44" i="29"/>
  <c r="AS48" i="29" s="1"/>
  <c r="AT43" i="29"/>
  <c r="AS43" i="29"/>
  <c r="AR43" i="29"/>
  <c r="AP43" i="29"/>
  <c r="AG43" i="29"/>
  <c r="AA43" i="29"/>
  <c r="K43" i="29"/>
  <c r="L43" i="29" s="1"/>
  <c r="R43" i="29" s="1"/>
  <c r="I43" i="29"/>
  <c r="J43" i="29" s="1"/>
  <c r="E43" i="29"/>
  <c r="B43" i="29"/>
  <c r="T47" i="29" s="1"/>
  <c r="AT42" i="29"/>
  <c r="AS42" i="29"/>
  <c r="AR42" i="29"/>
  <c r="AP42" i="29"/>
  <c r="AG42" i="29"/>
  <c r="AA42" i="29"/>
  <c r="I42" i="29"/>
  <c r="J42" i="29" s="1"/>
  <c r="H42" i="29"/>
  <c r="B42" i="29"/>
  <c r="K51" i="29" s="1"/>
  <c r="L51" i="29" s="1"/>
  <c r="E38" i="29"/>
  <c r="H37" i="29" s="1"/>
  <c r="I37" i="29" s="1"/>
  <c r="J37" i="29" s="1"/>
  <c r="AT37" i="29"/>
  <c r="AP37" i="29"/>
  <c r="AA37" i="29"/>
  <c r="T37" i="29"/>
  <c r="E37" i="29"/>
  <c r="H36" i="29" s="1"/>
  <c r="I36" i="29" s="1"/>
  <c r="J36" i="29" s="1"/>
  <c r="AT36" i="29"/>
  <c r="AS36" i="29"/>
  <c r="AP36" i="29"/>
  <c r="AA36" i="29"/>
  <c r="E36" i="29"/>
  <c r="AT35" i="29"/>
  <c r="AS35" i="29"/>
  <c r="AP35" i="29"/>
  <c r="AA35" i="29"/>
  <c r="T35" i="29"/>
  <c r="H35" i="29"/>
  <c r="I35" i="29" s="1"/>
  <c r="J35" i="29" s="1"/>
  <c r="E35" i="29"/>
  <c r="H34" i="29" s="1"/>
  <c r="I34" i="29" s="1"/>
  <c r="J34" i="29" s="1"/>
  <c r="AT34" i="29"/>
  <c r="AP34" i="29"/>
  <c r="AA34" i="29"/>
  <c r="T34" i="29"/>
  <c r="E34" i="29"/>
  <c r="AT33" i="29"/>
  <c r="AS33" i="29"/>
  <c r="AP33" i="29"/>
  <c r="AA33" i="29"/>
  <c r="J33" i="29"/>
  <c r="H33" i="29"/>
  <c r="I33" i="29" s="1"/>
  <c r="E33" i="29"/>
  <c r="H32" i="29" s="1"/>
  <c r="I32" i="29" s="1"/>
  <c r="J32" i="29" s="1"/>
  <c r="AT32" i="29"/>
  <c r="AP32" i="29"/>
  <c r="AA32" i="29"/>
  <c r="E32" i="29"/>
  <c r="AT31" i="29"/>
  <c r="AS31" i="29"/>
  <c r="AP31" i="29"/>
  <c r="AA31" i="29"/>
  <c r="T31" i="29"/>
  <c r="H31" i="29"/>
  <c r="I31" i="29" s="1"/>
  <c r="J31" i="29" s="1"/>
  <c r="E31" i="29"/>
  <c r="H30" i="29" s="1"/>
  <c r="I30" i="29" s="1"/>
  <c r="J30" i="29" s="1"/>
  <c r="AT30" i="29"/>
  <c r="AS30" i="29"/>
  <c r="AP30" i="29"/>
  <c r="AA30" i="29"/>
  <c r="T30" i="29"/>
  <c r="E30" i="29"/>
  <c r="H29" i="29" s="1"/>
  <c r="I29" i="29" s="1"/>
  <c r="J29" i="29" s="1"/>
  <c r="AT29" i="29"/>
  <c r="AS29" i="29"/>
  <c r="AP29" i="29"/>
  <c r="AA29" i="29"/>
  <c r="K29" i="29"/>
  <c r="L29" i="29" s="1"/>
  <c r="E29" i="29"/>
  <c r="H28" i="29" s="1"/>
  <c r="I28" i="29" s="1"/>
  <c r="J28" i="29" s="1"/>
  <c r="AT28" i="29"/>
  <c r="AS28" i="29"/>
  <c r="AP28" i="29"/>
  <c r="AA28" i="29"/>
  <c r="K28" i="29"/>
  <c r="L28" i="29" s="1"/>
  <c r="R28" i="29" s="1"/>
  <c r="E28" i="29"/>
  <c r="B28" i="29"/>
  <c r="AS32" i="29" s="1"/>
  <c r="AT27" i="29"/>
  <c r="AP27" i="29"/>
  <c r="AA27" i="29"/>
  <c r="T27" i="29"/>
  <c r="J27" i="29"/>
  <c r="I27" i="29"/>
  <c r="H27" i="29"/>
  <c r="E27" i="29"/>
  <c r="B27" i="29"/>
  <c r="T33" i="29" s="1"/>
  <c r="AT26" i="29"/>
  <c r="AS26" i="29"/>
  <c r="AP26" i="29"/>
  <c r="AA26" i="29"/>
  <c r="T26" i="29"/>
  <c r="I26" i="29"/>
  <c r="J26" i="29" s="1"/>
  <c r="H26" i="29"/>
  <c r="B26" i="29"/>
  <c r="E148" i="33"/>
  <c r="H147" i="33" s="1"/>
  <c r="I147" i="33" s="1"/>
  <c r="J147" i="33" s="1"/>
  <c r="AW147" i="33"/>
  <c r="AS147" i="33"/>
  <c r="AG147" i="33"/>
  <c r="E147" i="33"/>
  <c r="H146" i="33" s="1"/>
  <c r="I146" i="33" s="1"/>
  <c r="AW146" i="33"/>
  <c r="AS146" i="33"/>
  <c r="AG146" i="33"/>
  <c r="T146" i="33"/>
  <c r="J146" i="33"/>
  <c r="E146" i="33"/>
  <c r="AW145" i="33"/>
  <c r="AV145" i="33"/>
  <c r="AS145" i="33"/>
  <c r="AG145" i="33"/>
  <c r="J145" i="33"/>
  <c r="H145" i="33"/>
  <c r="I145" i="33" s="1"/>
  <c r="E145" i="33"/>
  <c r="H144" i="33" s="1"/>
  <c r="I144" i="33" s="1"/>
  <c r="AW144" i="33"/>
  <c r="AS144" i="33"/>
  <c r="AG144" i="33"/>
  <c r="T144" i="33"/>
  <c r="L144" i="33"/>
  <c r="K144" i="33"/>
  <c r="J144" i="33"/>
  <c r="E144" i="33"/>
  <c r="AW143" i="33"/>
  <c r="AV143" i="33"/>
  <c r="AS143" i="33"/>
  <c r="AG143" i="33"/>
  <c r="T143" i="33"/>
  <c r="H143" i="33"/>
  <c r="I143" i="33" s="1"/>
  <c r="J143" i="33" s="1"/>
  <c r="E143" i="33"/>
  <c r="H142" i="33" s="1"/>
  <c r="I142" i="33" s="1"/>
  <c r="AW142" i="33"/>
  <c r="AS142" i="33"/>
  <c r="AG142" i="33"/>
  <c r="T142" i="33"/>
  <c r="J142" i="33"/>
  <c r="E142" i="33"/>
  <c r="AW141" i="33"/>
  <c r="AV141" i="33"/>
  <c r="AU141" i="33"/>
  <c r="AS141" i="33"/>
  <c r="AG141" i="33"/>
  <c r="J141" i="33"/>
  <c r="H141" i="33"/>
  <c r="I141" i="33" s="1"/>
  <c r="E141" i="33"/>
  <c r="H140" i="33" s="1"/>
  <c r="I140" i="33" s="1"/>
  <c r="J140" i="33" s="1"/>
  <c r="AW140" i="33"/>
  <c r="AS140" i="33"/>
  <c r="AG140" i="33"/>
  <c r="T140" i="33"/>
  <c r="K140" i="33"/>
  <c r="L140" i="33" s="1"/>
  <c r="E140" i="33"/>
  <c r="AW139" i="33"/>
  <c r="AV139" i="33"/>
  <c r="AU139" i="33"/>
  <c r="AS139" i="33"/>
  <c r="AG139" i="33"/>
  <c r="I139" i="33"/>
  <c r="J139" i="33" s="1"/>
  <c r="H139" i="33"/>
  <c r="E139" i="33"/>
  <c r="H138" i="33" s="1"/>
  <c r="I138" i="33" s="1"/>
  <c r="J138" i="33" s="1"/>
  <c r="AW138" i="33"/>
  <c r="AU138" i="33"/>
  <c r="AS138" i="33"/>
  <c r="AG138" i="33"/>
  <c r="T138" i="33"/>
  <c r="K138" i="33"/>
  <c r="L138" i="33" s="1"/>
  <c r="E138" i="33"/>
  <c r="B138" i="33"/>
  <c r="AV144" i="33" s="1"/>
  <c r="AW137" i="33"/>
  <c r="AV137" i="33"/>
  <c r="AS137" i="33"/>
  <c r="AG137" i="33"/>
  <c r="T137" i="33"/>
  <c r="H137" i="33"/>
  <c r="I137" i="33" s="1"/>
  <c r="J137" i="33" s="1"/>
  <c r="E137" i="33"/>
  <c r="H136" i="33" s="1"/>
  <c r="I136" i="33" s="1"/>
  <c r="J136" i="33" s="1"/>
  <c r="B137" i="33"/>
  <c r="T145" i="33" s="1"/>
  <c r="AW136" i="33"/>
  <c r="AV136" i="33"/>
  <c r="AS136" i="33"/>
  <c r="AG136" i="33"/>
  <c r="T136" i="33"/>
  <c r="B136" i="33"/>
  <c r="AU137" i="33" s="1"/>
  <c r="E133" i="33"/>
  <c r="AZ132" i="33"/>
  <c r="AW132" i="33"/>
  <c r="AU132" i="33"/>
  <c r="AS132" i="33"/>
  <c r="AG132" i="33"/>
  <c r="J132" i="33"/>
  <c r="H132" i="33"/>
  <c r="I132" i="33" s="1"/>
  <c r="E132" i="33"/>
  <c r="H131" i="33" s="1"/>
  <c r="I131" i="33" s="1"/>
  <c r="J131" i="33" s="1"/>
  <c r="AZ131" i="33"/>
  <c r="AW131" i="33"/>
  <c r="AS131" i="33"/>
  <c r="AG131" i="33"/>
  <c r="E131" i="33"/>
  <c r="H130" i="33" s="1"/>
  <c r="I130" i="33" s="1"/>
  <c r="J130" i="33" s="1"/>
  <c r="AZ130" i="33"/>
  <c r="AW130" i="33"/>
  <c r="AU130" i="33"/>
  <c r="AS130" i="33"/>
  <c r="AG130" i="33"/>
  <c r="K130" i="33"/>
  <c r="L130" i="33" s="1"/>
  <c r="E130" i="33"/>
  <c r="H129" i="33" s="1"/>
  <c r="AZ129" i="33"/>
  <c r="AW129" i="33"/>
  <c r="AS129" i="33"/>
  <c r="AG129" i="33"/>
  <c r="K129" i="33"/>
  <c r="L129" i="33" s="1"/>
  <c r="I129" i="33"/>
  <c r="J129" i="33" s="1"/>
  <c r="E129" i="33"/>
  <c r="AZ128" i="33"/>
  <c r="AW128" i="33"/>
  <c r="AU128" i="33"/>
  <c r="AS128" i="33"/>
  <c r="AG128" i="33"/>
  <c r="I128" i="33"/>
  <c r="J128" i="33" s="1"/>
  <c r="H128" i="33"/>
  <c r="E128" i="33"/>
  <c r="H127" i="33" s="1"/>
  <c r="AZ127" i="33"/>
  <c r="AW127" i="33"/>
  <c r="AU127" i="33"/>
  <c r="AS127" i="33"/>
  <c r="AG127" i="33"/>
  <c r="I127" i="33"/>
  <c r="J127" i="33" s="1"/>
  <c r="E127" i="33"/>
  <c r="H126" i="33" s="1"/>
  <c r="I126" i="33" s="1"/>
  <c r="J126" i="33" s="1"/>
  <c r="AZ126" i="33"/>
  <c r="AW126" i="33"/>
  <c r="AS126" i="33"/>
  <c r="AG126" i="33"/>
  <c r="K126" i="33"/>
  <c r="E126" i="33"/>
  <c r="AZ125" i="33"/>
  <c r="AW125" i="33"/>
  <c r="AS125" i="33"/>
  <c r="AG125" i="33"/>
  <c r="H125" i="33"/>
  <c r="I125" i="33" s="1"/>
  <c r="J125" i="33" s="1"/>
  <c r="E125" i="33"/>
  <c r="AZ124" i="33"/>
  <c r="AW124" i="33"/>
  <c r="AS124" i="33"/>
  <c r="AG124" i="33"/>
  <c r="J124" i="33"/>
  <c r="H124" i="33"/>
  <c r="I124" i="33" s="1"/>
  <c r="E124" i="33"/>
  <c r="AZ123" i="33"/>
  <c r="AW123" i="33"/>
  <c r="AS123" i="33"/>
  <c r="AG123" i="33"/>
  <c r="R123" i="33"/>
  <c r="K123" i="33"/>
  <c r="L123" i="33" s="1"/>
  <c r="H123" i="33"/>
  <c r="I123" i="33" s="1"/>
  <c r="J123" i="33" s="1"/>
  <c r="E123" i="33"/>
  <c r="B123" i="33"/>
  <c r="AV132" i="33" s="1"/>
  <c r="AZ122" i="33"/>
  <c r="AW122" i="33"/>
  <c r="AU122" i="33"/>
  <c r="AS122" i="33"/>
  <c r="AG122" i="33"/>
  <c r="I122" i="33"/>
  <c r="J122" i="33" s="1"/>
  <c r="H122" i="33"/>
  <c r="E122" i="33"/>
  <c r="H121" i="33" s="1"/>
  <c r="I121" i="33" s="1"/>
  <c r="J121" i="33" s="1"/>
  <c r="B122" i="33"/>
  <c r="AZ121" i="33"/>
  <c r="AW121" i="33"/>
  <c r="AS121" i="33"/>
  <c r="AG121" i="33"/>
  <c r="R121" i="33"/>
  <c r="O121" i="33"/>
  <c r="P121" i="33" s="1"/>
  <c r="Q121" i="33" s="1"/>
  <c r="S121" i="33" s="1"/>
  <c r="L121" i="33"/>
  <c r="K121" i="33"/>
  <c r="B121" i="33"/>
  <c r="AU124" i="33" s="1"/>
  <c r="E117" i="33"/>
  <c r="H116" i="33" s="1"/>
  <c r="I116" i="33" s="1"/>
  <c r="J116" i="33" s="1"/>
  <c r="AW116" i="33"/>
  <c r="AS116" i="33"/>
  <c r="AG116" i="33"/>
  <c r="T116" i="33"/>
  <c r="E116" i="33"/>
  <c r="AW115" i="33"/>
  <c r="AV115" i="33"/>
  <c r="AU115" i="33"/>
  <c r="AS115" i="33"/>
  <c r="AG115" i="33"/>
  <c r="K115" i="33"/>
  <c r="L115" i="33" s="1"/>
  <c r="I115" i="33"/>
  <c r="J115" i="33" s="1"/>
  <c r="H115" i="33"/>
  <c r="E115" i="33"/>
  <c r="H114" i="33" s="1"/>
  <c r="I114" i="33" s="1"/>
  <c r="J114" i="33" s="1"/>
  <c r="AW114" i="33"/>
  <c r="AV114" i="33"/>
  <c r="AS114" i="33"/>
  <c r="AG114" i="33"/>
  <c r="K114" i="33"/>
  <c r="L114" i="33" s="1"/>
  <c r="E114" i="33"/>
  <c r="AW113" i="33"/>
  <c r="AU113" i="33"/>
  <c r="AS113" i="33"/>
  <c r="AG113" i="33"/>
  <c r="I113" i="33"/>
  <c r="J113" i="33" s="1"/>
  <c r="H113" i="33"/>
  <c r="E113" i="33"/>
  <c r="H112" i="33" s="1"/>
  <c r="I112" i="33" s="1"/>
  <c r="J112" i="33" s="1"/>
  <c r="AW112" i="33"/>
  <c r="AU112" i="33"/>
  <c r="AS112" i="33"/>
  <c r="AG112" i="33"/>
  <c r="K112" i="33"/>
  <c r="L112" i="33" s="1"/>
  <c r="E112" i="33"/>
  <c r="H111" i="33" s="1"/>
  <c r="I111" i="33" s="1"/>
  <c r="J111" i="33" s="1"/>
  <c r="AW111" i="33"/>
  <c r="AV111" i="33"/>
  <c r="AU111" i="33"/>
  <c r="AS111" i="33"/>
  <c r="AG111" i="33"/>
  <c r="K111" i="33"/>
  <c r="L111" i="33" s="1"/>
  <c r="E111" i="33"/>
  <c r="H110" i="33" s="1"/>
  <c r="I110" i="33" s="1"/>
  <c r="J110" i="33" s="1"/>
  <c r="AW110" i="33"/>
  <c r="AV110" i="33"/>
  <c r="AS110" i="33"/>
  <c r="AG110" i="33"/>
  <c r="L110" i="33"/>
  <c r="R110" i="33" s="1"/>
  <c r="K110" i="33"/>
  <c r="E110" i="33"/>
  <c r="AW109" i="33"/>
  <c r="AU109" i="33"/>
  <c r="AS109" i="33"/>
  <c r="AG109" i="33"/>
  <c r="H109" i="33"/>
  <c r="I109" i="33" s="1"/>
  <c r="J109" i="33" s="1"/>
  <c r="E109" i="33"/>
  <c r="AW108" i="33"/>
  <c r="AV108" i="33"/>
  <c r="AS108" i="33"/>
  <c r="AG108" i="33"/>
  <c r="H108" i="33"/>
  <c r="I108" i="33" s="1"/>
  <c r="J108" i="33" s="1"/>
  <c r="E108" i="33"/>
  <c r="AW107" i="33"/>
  <c r="AV107" i="33"/>
  <c r="AS107" i="33"/>
  <c r="AG107" i="33"/>
  <c r="T107" i="33"/>
  <c r="I107" i="33"/>
  <c r="J107" i="33" s="1"/>
  <c r="H107" i="33"/>
  <c r="E107" i="33"/>
  <c r="B107" i="33"/>
  <c r="AV113" i="33" s="1"/>
  <c r="AW106" i="33"/>
  <c r="AV106" i="33"/>
  <c r="AU106" i="33"/>
  <c r="AS106" i="33"/>
  <c r="AG106" i="33"/>
  <c r="H106" i="33"/>
  <c r="I106" i="33" s="1"/>
  <c r="J106" i="33" s="1"/>
  <c r="E106" i="33"/>
  <c r="H105" i="33" s="1"/>
  <c r="I105" i="33" s="1"/>
  <c r="B106" i="33"/>
  <c r="T112" i="33" s="1"/>
  <c r="AW105" i="33"/>
  <c r="AV105" i="33"/>
  <c r="AS105" i="33"/>
  <c r="AG105" i="33"/>
  <c r="T105" i="33"/>
  <c r="L105" i="33"/>
  <c r="K105" i="33"/>
  <c r="J105" i="33"/>
  <c r="B105" i="33"/>
  <c r="AU107" i="33" s="1"/>
  <c r="E101" i="33"/>
  <c r="H100" i="33" s="1"/>
  <c r="I100" i="33" s="1"/>
  <c r="J100" i="33" s="1"/>
  <c r="AM100" i="33"/>
  <c r="AL100" i="33"/>
  <c r="E100" i="33"/>
  <c r="H99" i="33" s="1"/>
  <c r="I99" i="33" s="1"/>
  <c r="J99" i="33" s="1"/>
  <c r="AM99" i="33"/>
  <c r="AK99" i="33"/>
  <c r="T99" i="33"/>
  <c r="K99" i="33"/>
  <c r="L99" i="33" s="1"/>
  <c r="E99" i="33"/>
  <c r="AM98" i="33"/>
  <c r="AK98" i="33"/>
  <c r="L98" i="33"/>
  <c r="R98" i="33" s="1"/>
  <c r="K98" i="33"/>
  <c r="H98" i="33"/>
  <c r="I98" i="33" s="1"/>
  <c r="J98" i="33" s="1"/>
  <c r="E98" i="33"/>
  <c r="AM97" i="33"/>
  <c r="AK97" i="33"/>
  <c r="H97" i="33"/>
  <c r="I97" i="33" s="1"/>
  <c r="J97" i="33" s="1"/>
  <c r="E97" i="33"/>
  <c r="H96" i="33" s="1"/>
  <c r="AM96" i="33"/>
  <c r="I96" i="33"/>
  <c r="J96" i="33" s="1"/>
  <c r="E96" i="33"/>
  <c r="H95" i="33" s="1"/>
  <c r="AM95" i="33"/>
  <c r="AK95" i="33"/>
  <c r="T95" i="33"/>
  <c r="K95" i="33"/>
  <c r="L95" i="33" s="1"/>
  <c r="I95" i="33"/>
  <c r="J95" i="33" s="1"/>
  <c r="E95" i="33"/>
  <c r="H94" i="33" s="1"/>
  <c r="I94" i="33" s="1"/>
  <c r="J94" i="33" s="1"/>
  <c r="AM94" i="33"/>
  <c r="AK94" i="33"/>
  <c r="K94" i="33"/>
  <c r="L94" i="33" s="1"/>
  <c r="R94" i="33" s="1"/>
  <c r="E94" i="33"/>
  <c r="AM93" i="33"/>
  <c r="AL93" i="33"/>
  <c r="AK93" i="33"/>
  <c r="T93" i="33"/>
  <c r="J93" i="33"/>
  <c r="H93" i="33"/>
  <c r="I93" i="33" s="1"/>
  <c r="E93" i="33"/>
  <c r="H92" i="33" s="1"/>
  <c r="I92" i="33" s="1"/>
  <c r="J92" i="33" s="1"/>
  <c r="AM92" i="33"/>
  <c r="AK92" i="33"/>
  <c r="T92" i="33"/>
  <c r="E92" i="33"/>
  <c r="AM91" i="33"/>
  <c r="T91" i="33"/>
  <c r="K91" i="33"/>
  <c r="L91" i="33" s="1"/>
  <c r="J91" i="33"/>
  <c r="H91" i="33"/>
  <c r="I91" i="33" s="1"/>
  <c r="E91" i="33"/>
  <c r="H90" i="33" s="1"/>
  <c r="I90" i="33" s="1"/>
  <c r="J90" i="33" s="1"/>
  <c r="B91" i="33"/>
  <c r="AL99" i="33" s="1"/>
  <c r="AM90" i="33"/>
  <c r="AK90" i="33"/>
  <c r="E90" i="33"/>
  <c r="H89" i="33" s="1"/>
  <c r="I89" i="33" s="1"/>
  <c r="J89" i="33" s="1"/>
  <c r="B90" i="33"/>
  <c r="T94" i="33" s="1"/>
  <c r="AM89" i="33"/>
  <c r="AL89" i="33"/>
  <c r="T89" i="33"/>
  <c r="B89" i="33"/>
  <c r="AK100" i="33" s="1"/>
  <c r="E85" i="33"/>
  <c r="AT84" i="33"/>
  <c r="AS84" i="33"/>
  <c r="AP84" i="33"/>
  <c r="AA84" i="33"/>
  <c r="H84" i="33"/>
  <c r="I84" i="33" s="1"/>
  <c r="J84" i="33" s="1"/>
  <c r="E84" i="33"/>
  <c r="H83" i="33" s="1"/>
  <c r="I83" i="33" s="1"/>
  <c r="J83" i="33" s="1"/>
  <c r="AT83" i="33"/>
  <c r="AP83" i="33"/>
  <c r="AA83" i="33"/>
  <c r="T83" i="33"/>
  <c r="E83" i="33"/>
  <c r="AT82" i="33"/>
  <c r="AP82" i="33"/>
  <c r="AA82" i="33"/>
  <c r="I82" i="33"/>
  <c r="J82" i="33" s="1"/>
  <c r="H82" i="33"/>
  <c r="E82" i="33"/>
  <c r="H81" i="33" s="1"/>
  <c r="I81" i="33" s="1"/>
  <c r="J81" i="33" s="1"/>
  <c r="AT81" i="33"/>
  <c r="AP81" i="33"/>
  <c r="AA81" i="33"/>
  <c r="E81" i="33"/>
  <c r="AT80" i="33"/>
  <c r="AP80" i="33"/>
  <c r="AA80" i="33"/>
  <c r="H80" i="33"/>
  <c r="I80" i="33" s="1"/>
  <c r="J80" i="33" s="1"/>
  <c r="E80" i="33"/>
  <c r="AT79" i="33"/>
  <c r="AP79" i="33"/>
  <c r="AA79" i="33"/>
  <c r="H79" i="33"/>
  <c r="I79" i="33" s="1"/>
  <c r="J79" i="33" s="1"/>
  <c r="E79" i="33"/>
  <c r="AT78" i="33"/>
  <c r="AP78" i="33"/>
  <c r="AA78" i="33"/>
  <c r="I78" i="33"/>
  <c r="J78" i="33" s="1"/>
  <c r="H78" i="33"/>
  <c r="E78" i="33"/>
  <c r="H77" i="33" s="1"/>
  <c r="I77" i="33" s="1"/>
  <c r="J77" i="33" s="1"/>
  <c r="AT77" i="33"/>
  <c r="AP77" i="33"/>
  <c r="AA77" i="33"/>
  <c r="E77" i="33"/>
  <c r="AT76" i="33"/>
  <c r="AS76" i="33"/>
  <c r="AP76" i="33"/>
  <c r="AA76" i="33"/>
  <c r="T76" i="33"/>
  <c r="H76" i="33"/>
  <c r="I76" i="33" s="1"/>
  <c r="J76" i="33" s="1"/>
  <c r="E76" i="33"/>
  <c r="AT75" i="33"/>
  <c r="AP75" i="33"/>
  <c r="AA75" i="33"/>
  <c r="I75" i="33"/>
  <c r="J75" i="33" s="1"/>
  <c r="H75" i="33"/>
  <c r="E75" i="33"/>
  <c r="B75" i="33"/>
  <c r="AS79" i="33" s="1"/>
  <c r="AT74" i="33"/>
  <c r="AP74" i="33"/>
  <c r="AA74" i="33"/>
  <c r="T74" i="33"/>
  <c r="I74" i="33"/>
  <c r="J74" i="33" s="1"/>
  <c r="H74" i="33"/>
  <c r="E74" i="33"/>
  <c r="B74" i="33"/>
  <c r="T81" i="33" s="1"/>
  <c r="AT73" i="33"/>
  <c r="AP73" i="33"/>
  <c r="AA73" i="33"/>
  <c r="T73" i="33"/>
  <c r="J73" i="33"/>
  <c r="H73" i="33"/>
  <c r="I73" i="33" s="1"/>
  <c r="B73" i="33"/>
  <c r="AR82" i="33" s="1"/>
  <c r="E70" i="33"/>
  <c r="H69" i="33" s="1"/>
  <c r="I69" i="33" s="1"/>
  <c r="J69" i="33" s="1"/>
  <c r="AT69" i="33"/>
  <c r="AP69" i="33"/>
  <c r="AA69" i="33"/>
  <c r="E69" i="33"/>
  <c r="AT68" i="33"/>
  <c r="AS68" i="33"/>
  <c r="AP68" i="33"/>
  <c r="AA68" i="33"/>
  <c r="I68" i="33"/>
  <c r="J68" i="33" s="1"/>
  <c r="H68" i="33"/>
  <c r="E68" i="33"/>
  <c r="AT67" i="33"/>
  <c r="AP67" i="33"/>
  <c r="AA67" i="33"/>
  <c r="T67" i="33"/>
  <c r="H67" i="33"/>
  <c r="I67" i="33" s="1"/>
  <c r="J67" i="33" s="1"/>
  <c r="E67" i="33"/>
  <c r="AT66" i="33"/>
  <c r="AS66" i="33"/>
  <c r="AP66" i="33"/>
  <c r="AA66" i="33"/>
  <c r="H66" i="33"/>
  <c r="I66" i="33" s="1"/>
  <c r="J66" i="33" s="1"/>
  <c r="E66" i="33"/>
  <c r="H65" i="33" s="1"/>
  <c r="I65" i="33" s="1"/>
  <c r="J65" i="33" s="1"/>
  <c r="AT65" i="33"/>
  <c r="AR65" i="33"/>
  <c r="AP65" i="33"/>
  <c r="AA65" i="33"/>
  <c r="E65" i="33"/>
  <c r="H64" i="33" s="1"/>
  <c r="I64" i="33" s="1"/>
  <c r="J64" i="33" s="1"/>
  <c r="AT64" i="33"/>
  <c r="AS64" i="33"/>
  <c r="AP64" i="33"/>
  <c r="AA64" i="33"/>
  <c r="K64" i="33"/>
  <c r="L64" i="33" s="1"/>
  <c r="E64" i="33"/>
  <c r="AT63" i="33"/>
  <c r="AS63" i="33"/>
  <c r="AR63" i="33"/>
  <c r="AP63" i="33"/>
  <c r="AA63" i="33"/>
  <c r="H63" i="33"/>
  <c r="I63" i="33" s="1"/>
  <c r="J63" i="33" s="1"/>
  <c r="E63" i="33"/>
  <c r="H62" i="33" s="1"/>
  <c r="I62" i="33" s="1"/>
  <c r="J62" i="33" s="1"/>
  <c r="AT62" i="33"/>
  <c r="AS62" i="33"/>
  <c r="AP62" i="33"/>
  <c r="AA62" i="33"/>
  <c r="K62" i="33"/>
  <c r="L62" i="33" s="1"/>
  <c r="E62" i="33"/>
  <c r="AT61" i="33"/>
  <c r="AS61" i="33"/>
  <c r="AP61" i="33"/>
  <c r="AA61" i="33"/>
  <c r="H61" i="33"/>
  <c r="I61" i="33" s="1"/>
  <c r="J61" i="33" s="1"/>
  <c r="E61" i="33"/>
  <c r="AT60" i="33"/>
  <c r="AP60" i="33"/>
  <c r="AA60" i="33"/>
  <c r="J60" i="33"/>
  <c r="I60" i="33"/>
  <c r="H60" i="33"/>
  <c r="E60" i="33"/>
  <c r="B60" i="33"/>
  <c r="AS65" i="33" s="1"/>
  <c r="AT59" i="33"/>
  <c r="AS59" i="33"/>
  <c r="AP59" i="33"/>
  <c r="AA59" i="33"/>
  <c r="H59" i="33"/>
  <c r="I59" i="33" s="1"/>
  <c r="J59" i="33" s="1"/>
  <c r="E59" i="33"/>
  <c r="B59" i="33"/>
  <c r="T69" i="33" s="1"/>
  <c r="AT58" i="33"/>
  <c r="AS58" i="33"/>
  <c r="AP58" i="33"/>
  <c r="AA58" i="33"/>
  <c r="K58" i="33"/>
  <c r="L58" i="33" s="1"/>
  <c r="H58" i="33"/>
  <c r="I58" i="33" s="1"/>
  <c r="J58" i="33" s="1"/>
  <c r="B58" i="33"/>
  <c r="AR61" i="33" s="1"/>
  <c r="E54" i="33"/>
  <c r="H53" i="33" s="1"/>
  <c r="I53" i="33" s="1"/>
  <c r="J53" i="33" s="1"/>
  <c r="AT53" i="33"/>
  <c r="AP53" i="33"/>
  <c r="AG53" i="33"/>
  <c r="AA53" i="33"/>
  <c r="X53" i="33"/>
  <c r="L53" i="33"/>
  <c r="R53" i="33" s="1"/>
  <c r="K53" i="33"/>
  <c r="E53" i="33"/>
  <c r="AT52" i="33"/>
  <c r="AR52" i="33"/>
  <c r="AP52" i="33"/>
  <c r="AG52" i="33"/>
  <c r="AA52" i="33"/>
  <c r="X52" i="33"/>
  <c r="T52" i="33"/>
  <c r="J52" i="33"/>
  <c r="I52" i="33"/>
  <c r="H52" i="33"/>
  <c r="E52" i="33"/>
  <c r="AT51" i="33"/>
  <c r="AR51" i="33"/>
  <c r="AP51" i="33"/>
  <c r="AG51" i="33"/>
  <c r="AA51" i="33"/>
  <c r="X51" i="33"/>
  <c r="T51" i="33"/>
  <c r="K51" i="33"/>
  <c r="L51" i="33" s="1"/>
  <c r="I51" i="33"/>
  <c r="J51" i="33" s="1"/>
  <c r="H51" i="33"/>
  <c r="E51" i="33"/>
  <c r="AT50" i="33"/>
  <c r="AP50" i="33"/>
  <c r="AG50" i="33"/>
  <c r="AA50" i="33"/>
  <c r="X50" i="33"/>
  <c r="H50" i="33"/>
  <c r="I50" i="33" s="1"/>
  <c r="J50" i="33" s="1"/>
  <c r="E50" i="33"/>
  <c r="AT49" i="33"/>
  <c r="AR49" i="33"/>
  <c r="AP49" i="33"/>
  <c r="AG49" i="33"/>
  <c r="AA49" i="33"/>
  <c r="X49" i="33"/>
  <c r="I49" i="33"/>
  <c r="J49" i="33" s="1"/>
  <c r="H49" i="33"/>
  <c r="E49" i="33"/>
  <c r="H48" i="33" s="1"/>
  <c r="I48" i="33" s="1"/>
  <c r="J48" i="33" s="1"/>
  <c r="AT48" i="33"/>
  <c r="AP48" i="33"/>
  <c r="AG48" i="33"/>
  <c r="AA48" i="33"/>
  <c r="X48" i="33"/>
  <c r="T48" i="33"/>
  <c r="K48" i="33"/>
  <c r="L48" i="33" s="1"/>
  <c r="E48" i="33"/>
  <c r="AT47" i="33"/>
  <c r="AP47" i="33"/>
  <c r="AG47" i="33"/>
  <c r="AA47" i="33"/>
  <c r="X47" i="33"/>
  <c r="H47" i="33"/>
  <c r="I47" i="33" s="1"/>
  <c r="J47" i="33" s="1"/>
  <c r="E47" i="33"/>
  <c r="AT46" i="33"/>
  <c r="AR46" i="33"/>
  <c r="AP46" i="33"/>
  <c r="AG46" i="33"/>
  <c r="AA46" i="33"/>
  <c r="X46" i="33"/>
  <c r="H46" i="33"/>
  <c r="I46" i="33" s="1"/>
  <c r="J46" i="33" s="1"/>
  <c r="E46" i="33"/>
  <c r="H45" i="33" s="1"/>
  <c r="I45" i="33" s="1"/>
  <c r="J45" i="33" s="1"/>
  <c r="AT45" i="33"/>
  <c r="AP45" i="33"/>
  <c r="AG45" i="33"/>
  <c r="AA45" i="33"/>
  <c r="X45" i="33"/>
  <c r="T45" i="33"/>
  <c r="E45" i="33"/>
  <c r="H44" i="33" s="1"/>
  <c r="I44" i="33" s="1"/>
  <c r="J44" i="33" s="1"/>
  <c r="AT44" i="33"/>
  <c r="AP44" i="33"/>
  <c r="AG44" i="33"/>
  <c r="AA44" i="33"/>
  <c r="X44" i="33"/>
  <c r="K44" i="33"/>
  <c r="L44" i="33" s="1"/>
  <c r="E44" i="33"/>
  <c r="H43" i="33" s="1"/>
  <c r="I43" i="33" s="1"/>
  <c r="J43" i="33" s="1"/>
  <c r="B44" i="33"/>
  <c r="AS48" i="33" s="1"/>
  <c r="AT43" i="33"/>
  <c r="AP43" i="33"/>
  <c r="AG43" i="33"/>
  <c r="AA43" i="33"/>
  <c r="X43" i="33"/>
  <c r="T43" i="33"/>
  <c r="K43" i="33"/>
  <c r="L43" i="33" s="1"/>
  <c r="E43" i="33"/>
  <c r="B43" i="33"/>
  <c r="T44" i="33" s="1"/>
  <c r="AT42" i="33"/>
  <c r="AR42" i="33"/>
  <c r="AP42" i="33"/>
  <c r="AG42" i="33"/>
  <c r="AA42" i="33"/>
  <c r="X42" i="33"/>
  <c r="T42" i="33"/>
  <c r="K42" i="33"/>
  <c r="L42" i="33" s="1"/>
  <c r="I42" i="33"/>
  <c r="J42" i="33" s="1"/>
  <c r="H42" i="33"/>
  <c r="B42" i="33"/>
  <c r="AR48" i="33" s="1"/>
  <c r="E38" i="33"/>
  <c r="H37" i="33" s="1"/>
  <c r="I37" i="33" s="1"/>
  <c r="J37" i="33" s="1"/>
  <c r="AT37" i="33"/>
  <c r="AS37" i="33"/>
  <c r="AR37" i="33"/>
  <c r="AP37" i="33"/>
  <c r="AA37" i="33"/>
  <c r="K37" i="33"/>
  <c r="L37" i="33" s="1"/>
  <c r="E37" i="33"/>
  <c r="H36" i="33" s="1"/>
  <c r="I36" i="33" s="1"/>
  <c r="J36" i="33" s="1"/>
  <c r="AT36" i="33"/>
  <c r="AP36" i="33"/>
  <c r="AA36" i="33"/>
  <c r="T36" i="33"/>
  <c r="K36" i="33"/>
  <c r="L36" i="33" s="1"/>
  <c r="E36" i="33"/>
  <c r="AT35" i="33"/>
  <c r="AP35" i="33"/>
  <c r="AA35" i="33"/>
  <c r="H35" i="33"/>
  <c r="I35" i="33" s="1"/>
  <c r="J35" i="33" s="1"/>
  <c r="E35" i="33"/>
  <c r="AT34" i="33"/>
  <c r="AP34" i="33"/>
  <c r="AA34" i="33"/>
  <c r="T34" i="33"/>
  <c r="H34" i="33"/>
  <c r="I34" i="33" s="1"/>
  <c r="J34" i="33" s="1"/>
  <c r="E34" i="33"/>
  <c r="AT33" i="33"/>
  <c r="AR33" i="33"/>
  <c r="AP33" i="33"/>
  <c r="AA33" i="33"/>
  <c r="K33" i="33"/>
  <c r="L33" i="33" s="1"/>
  <c r="H33" i="33"/>
  <c r="I33" i="33" s="1"/>
  <c r="J33" i="33" s="1"/>
  <c r="E33" i="33"/>
  <c r="H32" i="33" s="1"/>
  <c r="I32" i="33" s="1"/>
  <c r="J32" i="33" s="1"/>
  <c r="AT32" i="33"/>
  <c r="AS32" i="33"/>
  <c r="AR32" i="33"/>
  <c r="AP32" i="33"/>
  <c r="AA32" i="33"/>
  <c r="K32" i="33"/>
  <c r="L32" i="33" s="1"/>
  <c r="E32" i="33"/>
  <c r="H31" i="33" s="1"/>
  <c r="I31" i="33" s="1"/>
  <c r="J31" i="33" s="1"/>
  <c r="AT31" i="33"/>
  <c r="AP31" i="33"/>
  <c r="AA31" i="33"/>
  <c r="T31" i="33"/>
  <c r="E31" i="33"/>
  <c r="AT30" i="33"/>
  <c r="AR30" i="33"/>
  <c r="AP30" i="33"/>
  <c r="AA30" i="33"/>
  <c r="T30" i="33"/>
  <c r="H30" i="33"/>
  <c r="I30" i="33" s="1"/>
  <c r="J30" i="33" s="1"/>
  <c r="E30" i="33"/>
  <c r="AT29" i="33"/>
  <c r="AP29" i="33"/>
  <c r="AA29" i="33"/>
  <c r="T29" i="33"/>
  <c r="H29" i="33"/>
  <c r="I29" i="33" s="1"/>
  <c r="J29" i="33" s="1"/>
  <c r="E29" i="33"/>
  <c r="AT28" i="33"/>
  <c r="AR28" i="33"/>
  <c r="AP28" i="33"/>
  <c r="AA28" i="33"/>
  <c r="K28" i="33"/>
  <c r="L28" i="33" s="1"/>
  <c r="H28" i="33"/>
  <c r="I28" i="33" s="1"/>
  <c r="J28" i="33" s="1"/>
  <c r="E28" i="33"/>
  <c r="B28" i="33"/>
  <c r="AS27" i="33" s="1"/>
  <c r="AT27" i="33"/>
  <c r="AP27" i="33"/>
  <c r="AA27" i="33"/>
  <c r="T27" i="33"/>
  <c r="H27" i="33"/>
  <c r="I27" i="33" s="1"/>
  <c r="J27" i="33" s="1"/>
  <c r="E27" i="33"/>
  <c r="H26" i="33" s="1"/>
  <c r="I26" i="33" s="1"/>
  <c r="J26" i="33" s="1"/>
  <c r="B27" i="33"/>
  <c r="T33" i="33" s="1"/>
  <c r="AT26" i="33"/>
  <c r="AR26" i="33"/>
  <c r="AP26" i="33"/>
  <c r="AA26" i="33"/>
  <c r="T26" i="33"/>
  <c r="L26" i="33"/>
  <c r="O26" i="33" s="1"/>
  <c r="P26" i="33" s="1"/>
  <c r="Q26" i="33" s="1"/>
  <c r="S26" i="33" s="1"/>
  <c r="U26" i="33" s="1"/>
  <c r="K26" i="33"/>
  <c r="B26" i="33"/>
  <c r="AR27" i="33" s="1"/>
  <c r="H29" i="32"/>
  <c r="G29" i="32"/>
  <c r="F29" i="32"/>
  <c r="E29" i="32"/>
  <c r="D29" i="32"/>
  <c r="C29" i="32"/>
  <c r="H28" i="32"/>
  <c r="F28" i="32"/>
  <c r="E28" i="32"/>
  <c r="H27" i="32"/>
  <c r="G27" i="32"/>
  <c r="G28" i="32" s="1"/>
  <c r="F27" i="32"/>
  <c r="E27" i="32"/>
  <c r="D27" i="32"/>
  <c r="D28" i="32" s="1"/>
  <c r="C27" i="32"/>
  <c r="C28" i="32" s="1"/>
  <c r="H26" i="32"/>
  <c r="G26" i="32"/>
  <c r="F26" i="32"/>
  <c r="E26" i="32"/>
  <c r="D26" i="32"/>
  <c r="C26" i="32"/>
  <c r="H25" i="32"/>
  <c r="G25" i="32"/>
  <c r="F25" i="32"/>
  <c r="E25" i="32"/>
  <c r="D25" i="32"/>
  <c r="C25" i="32"/>
  <c r="H24" i="32"/>
  <c r="G24" i="32"/>
  <c r="F24" i="32"/>
  <c r="E24" i="32"/>
  <c r="D24" i="32"/>
  <c r="C24" i="32"/>
  <c r="H23" i="32"/>
  <c r="G23" i="32"/>
  <c r="F23" i="32"/>
  <c r="E23" i="32"/>
  <c r="D23" i="32"/>
  <c r="C23" i="32"/>
  <c r="H22" i="32"/>
  <c r="G22" i="32"/>
  <c r="F22" i="32"/>
  <c r="E22" i="32"/>
  <c r="D22" i="32"/>
  <c r="C22" i="32"/>
  <c r="H21" i="32"/>
  <c r="G21" i="32"/>
  <c r="F21" i="32"/>
  <c r="E21" i="32"/>
  <c r="D21" i="32"/>
  <c r="C21" i="32"/>
  <c r="R111" i="34" l="1"/>
  <c r="R144" i="34"/>
  <c r="R147" i="34"/>
  <c r="R108" i="34"/>
  <c r="R47" i="34"/>
  <c r="P121" i="34"/>
  <c r="Q121" i="34" s="1"/>
  <c r="O89" i="34"/>
  <c r="R89" i="34"/>
  <c r="R95" i="34"/>
  <c r="R128" i="34"/>
  <c r="R106" i="34"/>
  <c r="R33" i="34"/>
  <c r="T142" i="34"/>
  <c r="AU141" i="34"/>
  <c r="T139" i="34"/>
  <c r="AU138" i="34"/>
  <c r="R113" i="34"/>
  <c r="D97" i="34"/>
  <c r="E82" i="34"/>
  <c r="H81" i="34" s="1"/>
  <c r="I81" i="34" s="1"/>
  <c r="J81" i="34" s="1"/>
  <c r="O59" i="34"/>
  <c r="P59" i="34" s="1"/>
  <c r="Q59" i="34" s="1"/>
  <c r="S59" i="34" s="1"/>
  <c r="U59" i="34" s="1"/>
  <c r="AQ59" i="34" s="1"/>
  <c r="R59" i="34"/>
  <c r="R44" i="34"/>
  <c r="AU147" i="34"/>
  <c r="AU144" i="34"/>
  <c r="E106" i="34"/>
  <c r="H105" i="34" s="1"/>
  <c r="I105" i="34" s="1"/>
  <c r="J105" i="34" s="1"/>
  <c r="P105" i="34" s="1"/>
  <c r="E96" i="34"/>
  <c r="H95" i="34" s="1"/>
  <c r="I95" i="34" s="1"/>
  <c r="J95" i="34" s="1"/>
  <c r="D111" i="34"/>
  <c r="D107" i="34"/>
  <c r="E92" i="34"/>
  <c r="H91" i="34" s="1"/>
  <c r="I91" i="34" s="1"/>
  <c r="J91" i="34" s="1"/>
  <c r="R76" i="34"/>
  <c r="R66" i="34"/>
  <c r="K143" i="34"/>
  <c r="L143" i="34" s="1"/>
  <c r="K140" i="34"/>
  <c r="L140" i="34" s="1"/>
  <c r="K137" i="34"/>
  <c r="L137" i="34" s="1"/>
  <c r="R114" i="34"/>
  <c r="R107" i="34"/>
  <c r="K146" i="34"/>
  <c r="L146" i="34" s="1"/>
  <c r="D128" i="34"/>
  <c r="T131" i="34"/>
  <c r="T127" i="34"/>
  <c r="T125" i="34"/>
  <c r="T121" i="34"/>
  <c r="T123" i="34"/>
  <c r="L124" i="34"/>
  <c r="T130" i="34"/>
  <c r="T128" i="34"/>
  <c r="T126" i="34"/>
  <c r="AV116" i="34"/>
  <c r="E110" i="34"/>
  <c r="H109" i="34" s="1"/>
  <c r="I109" i="34" s="1"/>
  <c r="J109" i="34" s="1"/>
  <c r="R99" i="34"/>
  <c r="O73" i="34"/>
  <c r="P73" i="34" s="1"/>
  <c r="Q73" i="34" s="1"/>
  <c r="R73" i="34"/>
  <c r="AV140" i="34"/>
  <c r="R129" i="34"/>
  <c r="R82" i="34"/>
  <c r="R50" i="34"/>
  <c r="R63" i="34"/>
  <c r="AV146" i="34"/>
  <c r="AV143" i="34"/>
  <c r="T141" i="34"/>
  <c r="AU140" i="34"/>
  <c r="T138" i="34"/>
  <c r="AV137" i="34"/>
  <c r="AV128" i="34"/>
  <c r="AV124" i="34"/>
  <c r="AV131" i="34"/>
  <c r="AV129" i="34"/>
  <c r="AV125" i="34"/>
  <c r="AV121" i="34"/>
  <c r="AV123" i="34"/>
  <c r="R62" i="34"/>
  <c r="AU146" i="34"/>
  <c r="AU143" i="34"/>
  <c r="AU137" i="34"/>
  <c r="R130" i="34"/>
  <c r="AV106" i="34"/>
  <c r="AV112" i="34"/>
  <c r="AV115" i="34"/>
  <c r="AV109" i="34"/>
  <c r="AV107" i="34"/>
  <c r="AV110" i="34"/>
  <c r="AV108" i="34"/>
  <c r="AV111" i="34"/>
  <c r="E116" i="34"/>
  <c r="H115" i="34" s="1"/>
  <c r="I115" i="34" s="1"/>
  <c r="J115" i="34" s="1"/>
  <c r="D131" i="34"/>
  <c r="E83" i="34"/>
  <c r="H82" i="34" s="1"/>
  <c r="I82" i="34" s="1"/>
  <c r="J82" i="34" s="1"/>
  <c r="D98" i="34"/>
  <c r="K142" i="34"/>
  <c r="L142" i="34" s="1"/>
  <c r="K139" i="34"/>
  <c r="L139" i="34" s="1"/>
  <c r="R94" i="34"/>
  <c r="AQ58" i="34"/>
  <c r="R53" i="34"/>
  <c r="K145" i="34"/>
  <c r="L145" i="34" s="1"/>
  <c r="K136" i="34"/>
  <c r="L136" i="34" s="1"/>
  <c r="AV113" i="34"/>
  <c r="R77" i="34"/>
  <c r="O60" i="34"/>
  <c r="R60" i="34"/>
  <c r="R125" i="34"/>
  <c r="R100" i="34"/>
  <c r="R68" i="34"/>
  <c r="T140" i="34"/>
  <c r="AV139" i="34"/>
  <c r="R121" i="34"/>
  <c r="R65" i="34"/>
  <c r="R51" i="34"/>
  <c r="T146" i="34"/>
  <c r="AV145" i="34"/>
  <c r="T143" i="34"/>
  <c r="AU142" i="34"/>
  <c r="AU139" i="34"/>
  <c r="L126" i="34"/>
  <c r="E125" i="34"/>
  <c r="H124" i="34" s="1"/>
  <c r="I124" i="34" s="1"/>
  <c r="J124" i="34" s="1"/>
  <c r="R116" i="34"/>
  <c r="AV114" i="34"/>
  <c r="R105" i="34"/>
  <c r="E100" i="34"/>
  <c r="H99" i="34" s="1"/>
  <c r="I99" i="34" s="1"/>
  <c r="J99" i="34" s="1"/>
  <c r="E90" i="34"/>
  <c r="H89" i="34" s="1"/>
  <c r="I89" i="34" s="1"/>
  <c r="J89" i="34" s="1"/>
  <c r="AU59" i="34"/>
  <c r="T49" i="34"/>
  <c r="T44" i="34"/>
  <c r="L45" i="34"/>
  <c r="T42" i="34"/>
  <c r="U42" i="34" s="1"/>
  <c r="AQ42" i="34" s="1"/>
  <c r="T52" i="34"/>
  <c r="L43" i="34"/>
  <c r="T47" i="34"/>
  <c r="L48" i="34"/>
  <c r="T50" i="34"/>
  <c r="T45" i="34"/>
  <c r="L46" i="34"/>
  <c r="T53" i="34"/>
  <c r="T43" i="34"/>
  <c r="T48" i="34"/>
  <c r="T51" i="34"/>
  <c r="L52" i="34"/>
  <c r="R109" i="34"/>
  <c r="AU145" i="34"/>
  <c r="K141" i="34"/>
  <c r="L141" i="34" s="1"/>
  <c r="K138" i="34"/>
  <c r="L138" i="34" s="1"/>
  <c r="D136" i="34"/>
  <c r="E137" i="34" s="1"/>
  <c r="H136" i="34" s="1"/>
  <c r="I136" i="34" s="1"/>
  <c r="J136" i="34" s="1"/>
  <c r="R112" i="34"/>
  <c r="D100" i="34"/>
  <c r="D94" i="34"/>
  <c r="R81" i="34"/>
  <c r="T81" i="34"/>
  <c r="T84" i="34"/>
  <c r="T73" i="34"/>
  <c r="T82" i="34"/>
  <c r="T76" i="34"/>
  <c r="T79" i="34"/>
  <c r="T74" i="34"/>
  <c r="T80" i="34"/>
  <c r="T83" i="34"/>
  <c r="T77" i="34"/>
  <c r="R28" i="34"/>
  <c r="AL89" i="34"/>
  <c r="AS79" i="34"/>
  <c r="AS76" i="34"/>
  <c r="K35" i="34"/>
  <c r="L35" i="34" s="1"/>
  <c r="AR32" i="34"/>
  <c r="K31" i="34"/>
  <c r="L31" i="34" s="1"/>
  <c r="AL93" i="34"/>
  <c r="AK89" i="34"/>
  <c r="AS82" i="34"/>
  <c r="AR79" i="34"/>
  <c r="AR76" i="34"/>
  <c r="AS73" i="34"/>
  <c r="R69" i="34"/>
  <c r="AS47" i="34"/>
  <c r="AR28" i="34"/>
  <c r="AR82" i="34"/>
  <c r="K78" i="34"/>
  <c r="L78" i="34" s="1"/>
  <c r="K75" i="34"/>
  <c r="L75" i="34" s="1"/>
  <c r="AR73" i="34"/>
  <c r="AS52" i="34"/>
  <c r="AS42" i="34"/>
  <c r="K27" i="34"/>
  <c r="L27" i="34" s="1"/>
  <c r="AS64" i="34"/>
  <c r="AS61" i="34"/>
  <c r="AS67" i="34"/>
  <c r="E64" i="34"/>
  <c r="H63" i="34" s="1"/>
  <c r="I63" i="34" s="1"/>
  <c r="J63" i="34" s="1"/>
  <c r="E61" i="34"/>
  <c r="H60" i="34" s="1"/>
  <c r="I60" i="34" s="1"/>
  <c r="J60" i="34" s="1"/>
  <c r="AS58" i="34"/>
  <c r="AU58" i="34" s="1"/>
  <c r="AS44" i="34"/>
  <c r="AR35" i="34"/>
  <c r="K34" i="34"/>
  <c r="L34" i="34" s="1"/>
  <c r="AR31" i="34"/>
  <c r="AL92" i="34"/>
  <c r="AS78" i="34"/>
  <c r="AS75" i="34"/>
  <c r="AS49" i="34"/>
  <c r="K30" i="34"/>
  <c r="L30" i="34" s="1"/>
  <c r="AS27" i="34"/>
  <c r="AS84" i="34"/>
  <c r="AR78" i="34"/>
  <c r="AR75" i="34"/>
  <c r="AR27" i="34"/>
  <c r="K90" i="34"/>
  <c r="L90" i="34" s="1"/>
  <c r="AR84" i="34"/>
  <c r="AR81" i="34"/>
  <c r="AS46" i="34"/>
  <c r="K37" i="34"/>
  <c r="L37" i="34" s="1"/>
  <c r="AS34" i="34"/>
  <c r="AS30" i="34"/>
  <c r="K26" i="34"/>
  <c r="L26" i="34" s="1"/>
  <c r="K74" i="34"/>
  <c r="L74" i="34" s="1"/>
  <c r="AS63" i="34"/>
  <c r="AS60" i="34"/>
  <c r="K83" i="34"/>
  <c r="L83" i="34" s="1"/>
  <c r="AS69" i="34"/>
  <c r="AS66" i="34"/>
  <c r="AS51" i="34"/>
  <c r="K29" i="34"/>
  <c r="L29" i="34" s="1"/>
  <c r="AR83" i="34"/>
  <c r="AR80" i="34"/>
  <c r="AR74" i="34"/>
  <c r="K36" i="34"/>
  <c r="L36" i="34" s="1"/>
  <c r="AR33" i="34"/>
  <c r="K32" i="34"/>
  <c r="L32" i="34" s="1"/>
  <c r="K79" i="34"/>
  <c r="L79" i="34" s="1"/>
  <c r="AR29" i="34"/>
  <c r="R43" i="33"/>
  <c r="R51" i="33"/>
  <c r="R50" i="28"/>
  <c r="R126" i="29"/>
  <c r="R42" i="33"/>
  <c r="O42" i="33"/>
  <c r="P42" i="33" s="1"/>
  <c r="Q42" i="33" s="1"/>
  <c r="S42" i="33" s="1"/>
  <c r="U42" i="33" s="1"/>
  <c r="R48" i="33"/>
  <c r="R64" i="33"/>
  <c r="R94" i="28"/>
  <c r="AQ26" i="33"/>
  <c r="R44" i="33"/>
  <c r="R62" i="33"/>
  <c r="R140" i="29"/>
  <c r="AQ42" i="33"/>
  <c r="R91" i="33"/>
  <c r="R114" i="33"/>
  <c r="Q136" i="29"/>
  <c r="O137" i="29"/>
  <c r="P137" i="29" s="1"/>
  <c r="Q137" i="29" s="1"/>
  <c r="S137" i="29" s="1"/>
  <c r="R58" i="33"/>
  <c r="O58" i="33"/>
  <c r="P58" i="33" s="1"/>
  <c r="Q58" i="33" s="1"/>
  <c r="S58" i="33" s="1"/>
  <c r="K31" i="33"/>
  <c r="L31" i="33" s="1"/>
  <c r="T47" i="33"/>
  <c r="AS51" i="33"/>
  <c r="K60" i="33"/>
  <c r="L60" i="33" s="1"/>
  <c r="T62" i="33"/>
  <c r="T66" i="33"/>
  <c r="T130" i="33"/>
  <c r="T127" i="33"/>
  <c r="T122" i="33"/>
  <c r="T132" i="33"/>
  <c r="T124" i="33"/>
  <c r="T129" i="33"/>
  <c r="T126" i="33"/>
  <c r="T131" i="33"/>
  <c r="T121" i="33"/>
  <c r="U121" i="33" s="1"/>
  <c r="AT121" i="33" s="1"/>
  <c r="T128" i="33"/>
  <c r="T125" i="33"/>
  <c r="T123" i="33"/>
  <c r="R89" i="29"/>
  <c r="O89" i="29"/>
  <c r="P89" i="29" s="1"/>
  <c r="Q89" i="29" s="1"/>
  <c r="S89" i="29" s="1"/>
  <c r="U89" i="29" s="1"/>
  <c r="AJ89" i="29" s="1"/>
  <c r="L124" i="29"/>
  <c r="AR76" i="33"/>
  <c r="K75" i="33"/>
  <c r="L75" i="33" s="1"/>
  <c r="K82" i="33"/>
  <c r="L82" i="33" s="1"/>
  <c r="AR79" i="33"/>
  <c r="K78" i="33"/>
  <c r="L78" i="33" s="1"/>
  <c r="AR75" i="33"/>
  <c r="K77" i="33"/>
  <c r="L77" i="33" s="1"/>
  <c r="AR74" i="33"/>
  <c r="K84" i="33"/>
  <c r="L84" i="33" s="1"/>
  <c r="K73" i="33"/>
  <c r="L73" i="33" s="1"/>
  <c r="K76" i="33"/>
  <c r="L76" i="33" s="1"/>
  <c r="R73" i="29"/>
  <c r="O73" i="29"/>
  <c r="P73" i="29" s="1"/>
  <c r="Q73" i="29" s="1"/>
  <c r="S73" i="29" s="1"/>
  <c r="R81" i="28"/>
  <c r="R29" i="29"/>
  <c r="R108" i="28"/>
  <c r="K27" i="33"/>
  <c r="L27" i="33" s="1"/>
  <c r="O27" i="33" s="1"/>
  <c r="P27" i="33" s="1"/>
  <c r="Q27" i="33" s="1"/>
  <c r="S27" i="33" s="1"/>
  <c r="U27" i="33" s="1"/>
  <c r="AQ27" i="33" s="1"/>
  <c r="AU27" i="33" s="1"/>
  <c r="AS28" i="33"/>
  <c r="AS33" i="33"/>
  <c r="T35" i="33"/>
  <c r="K46" i="33"/>
  <c r="L46" i="33" s="1"/>
  <c r="AS46" i="33"/>
  <c r="T50" i="33"/>
  <c r="K69" i="33"/>
  <c r="L69" i="33" s="1"/>
  <c r="AR69" i="33"/>
  <c r="AR68" i="33"/>
  <c r="AR58" i="33"/>
  <c r="T59" i="33"/>
  <c r="R115" i="33"/>
  <c r="R93" i="29"/>
  <c r="R144" i="29"/>
  <c r="R47" i="30"/>
  <c r="R129" i="28"/>
  <c r="O73" i="4"/>
  <c r="P73" i="4" s="1"/>
  <c r="Q73" i="4" s="1"/>
  <c r="S73" i="4" s="1"/>
  <c r="R73" i="4"/>
  <c r="AR36" i="29"/>
  <c r="K35" i="29"/>
  <c r="L35" i="29" s="1"/>
  <c r="AR32" i="29"/>
  <c r="K31" i="29"/>
  <c r="L31" i="29" s="1"/>
  <c r="AR28" i="29"/>
  <c r="K27" i="29"/>
  <c r="L27" i="29" s="1"/>
  <c r="AR35" i="29"/>
  <c r="K34" i="29"/>
  <c r="L34" i="29" s="1"/>
  <c r="AR31" i="29"/>
  <c r="K30" i="29"/>
  <c r="L30" i="29" s="1"/>
  <c r="AR27" i="29"/>
  <c r="K37" i="29"/>
  <c r="L37" i="29" s="1"/>
  <c r="K26" i="29"/>
  <c r="L26" i="29" s="1"/>
  <c r="AR34" i="29"/>
  <c r="K33" i="29"/>
  <c r="L33" i="29" s="1"/>
  <c r="AR30" i="29"/>
  <c r="K36" i="29"/>
  <c r="L36" i="29" s="1"/>
  <c r="AR33" i="29"/>
  <c r="K32" i="29"/>
  <c r="L32" i="29" s="1"/>
  <c r="AV137" i="29"/>
  <c r="AV144" i="29"/>
  <c r="AV140" i="29"/>
  <c r="AV147" i="29"/>
  <c r="AV136" i="29"/>
  <c r="AV143" i="29"/>
  <c r="AV139" i="29"/>
  <c r="AV146" i="29"/>
  <c r="AV142" i="29"/>
  <c r="AV145" i="29"/>
  <c r="AV141" i="29"/>
  <c r="R94" i="30"/>
  <c r="R144" i="33"/>
  <c r="AR29" i="33"/>
  <c r="AR34" i="33"/>
  <c r="AR44" i="33"/>
  <c r="AS49" i="33"/>
  <c r="K61" i="33"/>
  <c r="L61" i="33" s="1"/>
  <c r="T63" i="33"/>
  <c r="AR81" i="33"/>
  <c r="K83" i="33"/>
  <c r="L83" i="33" s="1"/>
  <c r="R112" i="33"/>
  <c r="AR29" i="29"/>
  <c r="AR37" i="29"/>
  <c r="R76" i="15"/>
  <c r="R128" i="15"/>
  <c r="R77" i="28"/>
  <c r="R143" i="1"/>
  <c r="AS29" i="33"/>
  <c r="AS34" i="33"/>
  <c r="AS44" i="33"/>
  <c r="K49" i="33"/>
  <c r="L49" i="33" s="1"/>
  <c r="T53" i="33"/>
  <c r="AR62" i="33"/>
  <c r="K65" i="33"/>
  <c r="L65" i="33" s="1"/>
  <c r="AR66" i="33"/>
  <c r="AR67" i="33"/>
  <c r="AR78" i="33"/>
  <c r="K80" i="33"/>
  <c r="L80" i="33" s="1"/>
  <c r="R46" i="29"/>
  <c r="T81" i="29"/>
  <c r="T77" i="29"/>
  <c r="T84" i="29"/>
  <c r="T73" i="29"/>
  <c r="T80" i="29"/>
  <c r="T76" i="29"/>
  <c r="T83" i="29"/>
  <c r="T79" i="29"/>
  <c r="T75" i="29"/>
  <c r="R100" i="29"/>
  <c r="R136" i="29"/>
  <c r="R73" i="15"/>
  <c r="O73" i="15"/>
  <c r="P73" i="15" s="1"/>
  <c r="Q73" i="15" s="1"/>
  <c r="R127" i="30"/>
  <c r="R106" i="28"/>
  <c r="S136" i="1"/>
  <c r="R138" i="33"/>
  <c r="AN89" i="29"/>
  <c r="T130" i="29"/>
  <c r="T127" i="29"/>
  <c r="T122" i="29"/>
  <c r="T132" i="29"/>
  <c r="T124" i="29"/>
  <c r="T129" i="29"/>
  <c r="T126" i="29"/>
  <c r="T131" i="29"/>
  <c r="T121" i="29"/>
  <c r="T123" i="29"/>
  <c r="R84" i="30"/>
  <c r="R84" i="28"/>
  <c r="R138" i="28"/>
  <c r="K74" i="33"/>
  <c r="L74" i="33" s="1"/>
  <c r="AR35" i="33"/>
  <c r="AS42" i="33"/>
  <c r="AU42" i="33" s="1"/>
  <c r="AR47" i="33"/>
  <c r="K52" i="33"/>
  <c r="L52" i="33" s="1"/>
  <c r="AS52" i="33"/>
  <c r="AR59" i="33"/>
  <c r="T60" i="33"/>
  <c r="AR84" i="33"/>
  <c r="R95" i="33"/>
  <c r="R51" i="29"/>
  <c r="T74" i="29"/>
  <c r="L84" i="29"/>
  <c r="R80" i="15"/>
  <c r="AS47" i="33"/>
  <c r="T64" i="33"/>
  <c r="R132" i="29"/>
  <c r="R130" i="33"/>
  <c r="K29" i="33"/>
  <c r="L29" i="33" s="1"/>
  <c r="AS30" i="33"/>
  <c r="T32" i="33"/>
  <c r="K34" i="33"/>
  <c r="L34" i="33" s="1"/>
  <c r="T37" i="33"/>
  <c r="K47" i="33"/>
  <c r="L47" i="33" s="1"/>
  <c r="AR50" i="33"/>
  <c r="K66" i="33"/>
  <c r="L66" i="33" s="1"/>
  <c r="AR73" i="33"/>
  <c r="AS83" i="33"/>
  <c r="AS75" i="33"/>
  <c r="AS82" i="33"/>
  <c r="AS78" i="33"/>
  <c r="AS74" i="33"/>
  <c r="AS81" i="33"/>
  <c r="AS77" i="33"/>
  <c r="AR77" i="33"/>
  <c r="K79" i="33"/>
  <c r="L79" i="33" s="1"/>
  <c r="R129" i="33"/>
  <c r="R140" i="33"/>
  <c r="AR26" i="29"/>
  <c r="R62" i="29"/>
  <c r="T125" i="29"/>
  <c r="AV138" i="29"/>
  <c r="R147" i="29"/>
  <c r="R92" i="1"/>
  <c r="AS35" i="33"/>
  <c r="AS26" i="33"/>
  <c r="AU26" i="33" s="1"/>
  <c r="AR45" i="33"/>
  <c r="T46" i="33"/>
  <c r="AS50" i="33"/>
  <c r="K68" i="33"/>
  <c r="L68" i="33" s="1"/>
  <c r="AS73" i="33"/>
  <c r="AR80" i="33"/>
  <c r="R99" i="33"/>
  <c r="AV129" i="33"/>
  <c r="AV126" i="33"/>
  <c r="AV131" i="33"/>
  <c r="AV121" i="33"/>
  <c r="AV123" i="33"/>
  <c r="AV128" i="33"/>
  <c r="AV125" i="33"/>
  <c r="AV130" i="33"/>
  <c r="AV127" i="33"/>
  <c r="AV122" i="33"/>
  <c r="R48" i="29"/>
  <c r="O90" i="29"/>
  <c r="P90" i="29" s="1"/>
  <c r="Q90" i="29" s="1"/>
  <c r="K114" i="29"/>
  <c r="L114" i="29" s="1"/>
  <c r="AU111" i="29"/>
  <c r="K110" i="29"/>
  <c r="L110" i="29" s="1"/>
  <c r="AU107" i="29"/>
  <c r="K106" i="29"/>
  <c r="L106" i="29" s="1"/>
  <c r="AU114" i="29"/>
  <c r="K113" i="29"/>
  <c r="L113" i="29" s="1"/>
  <c r="AU110" i="29"/>
  <c r="K109" i="29"/>
  <c r="L109" i="29" s="1"/>
  <c r="AU106" i="29"/>
  <c r="K116" i="29"/>
  <c r="L116" i="29" s="1"/>
  <c r="K105" i="29"/>
  <c r="L105" i="29" s="1"/>
  <c r="AU113" i="29"/>
  <c r="K112" i="29"/>
  <c r="L112" i="29" s="1"/>
  <c r="AU109" i="29"/>
  <c r="K108" i="29"/>
  <c r="L108" i="29" s="1"/>
  <c r="K115" i="29"/>
  <c r="L115" i="29" s="1"/>
  <c r="AU112" i="29"/>
  <c r="K111" i="29"/>
  <c r="L111" i="29" s="1"/>
  <c r="AU108" i="29"/>
  <c r="R145" i="29"/>
  <c r="R42" i="30"/>
  <c r="O42" i="30"/>
  <c r="P42" i="30" s="1"/>
  <c r="Q42" i="30" s="1"/>
  <c r="S42" i="30" s="1"/>
  <c r="R112" i="28"/>
  <c r="R122" i="15"/>
  <c r="R53" i="28"/>
  <c r="AR31" i="33"/>
  <c r="AR36" i="33"/>
  <c r="AS45" i="33"/>
  <c r="K50" i="33"/>
  <c r="L50" i="33" s="1"/>
  <c r="K59" i="33"/>
  <c r="L59" i="33" s="1"/>
  <c r="AS69" i="33"/>
  <c r="AS67" i="33"/>
  <c r="T61" i="33"/>
  <c r="AS80" i="33"/>
  <c r="AR83" i="33"/>
  <c r="R105" i="33"/>
  <c r="O105" i="33"/>
  <c r="P105" i="33" s="1"/>
  <c r="Q105" i="33" s="1"/>
  <c r="S105" i="33" s="1"/>
  <c r="U105" i="33" s="1"/>
  <c r="AT105" i="33" s="1"/>
  <c r="AU116" i="29"/>
  <c r="T28" i="33"/>
  <c r="K30" i="33"/>
  <c r="L30" i="33" s="1"/>
  <c r="AS31" i="33"/>
  <c r="K35" i="33"/>
  <c r="L35" i="33" s="1"/>
  <c r="AS36" i="33"/>
  <c r="K45" i="33"/>
  <c r="L45" i="33" s="1"/>
  <c r="T49" i="33"/>
  <c r="AR53" i="33"/>
  <c r="AR60" i="33"/>
  <c r="T65" i="33"/>
  <c r="R111" i="33"/>
  <c r="L126" i="33"/>
  <c r="R45" i="29"/>
  <c r="K83" i="29"/>
  <c r="L83" i="29" s="1"/>
  <c r="AR80" i="29"/>
  <c r="K79" i="29"/>
  <c r="L79" i="29" s="1"/>
  <c r="AR76" i="29"/>
  <c r="K75" i="29"/>
  <c r="L75" i="29" s="1"/>
  <c r="AR83" i="29"/>
  <c r="K82" i="29"/>
  <c r="L82" i="29" s="1"/>
  <c r="AR79" i="29"/>
  <c r="K78" i="29"/>
  <c r="L78" i="29" s="1"/>
  <c r="AR75" i="29"/>
  <c r="K74" i="29"/>
  <c r="L74" i="29" s="1"/>
  <c r="AR82" i="29"/>
  <c r="K81" i="29"/>
  <c r="L81" i="29" s="1"/>
  <c r="AR78" i="29"/>
  <c r="K77" i="29"/>
  <c r="L77" i="29" s="1"/>
  <c r="AR74" i="29"/>
  <c r="AR81" i="29"/>
  <c r="K80" i="29"/>
  <c r="L80" i="29" s="1"/>
  <c r="AR77" i="29"/>
  <c r="R90" i="29"/>
  <c r="R130" i="28"/>
  <c r="R143" i="30"/>
  <c r="R124" i="15"/>
  <c r="AR43" i="33"/>
  <c r="AS53" i="33"/>
  <c r="T58" i="33"/>
  <c r="AS60" i="33"/>
  <c r="K63" i="33"/>
  <c r="L63" i="33" s="1"/>
  <c r="AR64" i="33"/>
  <c r="K67" i="33"/>
  <c r="L67" i="33" s="1"/>
  <c r="AV124" i="33"/>
  <c r="R66" i="29"/>
  <c r="L129" i="29"/>
  <c r="R141" i="29"/>
  <c r="R132" i="30"/>
  <c r="R145" i="30"/>
  <c r="T97" i="28"/>
  <c r="T90" i="28"/>
  <c r="T96" i="28"/>
  <c r="T89" i="28"/>
  <c r="T95" i="28"/>
  <c r="T94" i="28"/>
  <c r="T93" i="28"/>
  <c r="T100" i="28"/>
  <c r="T99" i="28"/>
  <c r="T92" i="28"/>
  <c r="T91" i="28"/>
  <c r="T98" i="28"/>
  <c r="R132" i="28"/>
  <c r="AS43" i="33"/>
  <c r="T68" i="33"/>
  <c r="K81" i="33"/>
  <c r="L81" i="33" s="1"/>
  <c r="R122" i="30"/>
  <c r="R126" i="1"/>
  <c r="R108" i="15"/>
  <c r="R36" i="30"/>
  <c r="R136" i="30"/>
  <c r="O136" i="30"/>
  <c r="P136" i="30" s="1"/>
  <c r="Q136" i="30" s="1"/>
  <c r="S136" i="30" s="1"/>
  <c r="U136" i="30" s="1"/>
  <c r="AT136" i="30" s="1"/>
  <c r="T106" i="28"/>
  <c r="L107" i="28"/>
  <c r="T113" i="28"/>
  <c r="T109" i="28"/>
  <c r="T116" i="28"/>
  <c r="T105" i="28"/>
  <c r="T112" i="28"/>
  <c r="T108" i="28"/>
  <c r="T115" i="28"/>
  <c r="T111" i="28"/>
  <c r="T107" i="28"/>
  <c r="AU145" i="33"/>
  <c r="AR35" i="15"/>
  <c r="K32" i="15"/>
  <c r="L32" i="15" s="1"/>
  <c r="K37" i="15"/>
  <c r="L37" i="15" s="1"/>
  <c r="AR37" i="15"/>
  <c r="K34" i="15"/>
  <c r="L34" i="15" s="1"/>
  <c r="AR34" i="15"/>
  <c r="AR28" i="15"/>
  <c r="R142" i="28"/>
  <c r="R122" i="1"/>
  <c r="T78" i="33"/>
  <c r="T82" i="33"/>
  <c r="K92" i="33"/>
  <c r="L92" i="33" s="1"/>
  <c r="AL94" i="33"/>
  <c r="T96" i="33"/>
  <c r="K107" i="33"/>
  <c r="L107" i="33" s="1"/>
  <c r="AU108" i="33"/>
  <c r="T109" i="33"/>
  <c r="T113" i="33"/>
  <c r="K124" i="33"/>
  <c r="L124" i="33" s="1"/>
  <c r="K137" i="33"/>
  <c r="L137" i="33" s="1"/>
  <c r="T139" i="33"/>
  <c r="AS37" i="29"/>
  <c r="T42" i="29"/>
  <c r="T51" i="29"/>
  <c r="K59" i="29"/>
  <c r="L59" i="29" s="1"/>
  <c r="T61" i="29"/>
  <c r="AK95" i="29"/>
  <c r="AV108" i="29"/>
  <c r="AU130" i="29"/>
  <c r="AU138" i="29"/>
  <c r="T143" i="29"/>
  <c r="AR26" i="15"/>
  <c r="K28" i="15"/>
  <c r="L28" i="15" s="1"/>
  <c r="K115" i="15"/>
  <c r="L115" i="15" s="1"/>
  <c r="AU112" i="15"/>
  <c r="K111" i="15"/>
  <c r="L111" i="15" s="1"/>
  <c r="AU108" i="15"/>
  <c r="K107" i="15"/>
  <c r="L107" i="15" s="1"/>
  <c r="AU115" i="15"/>
  <c r="K114" i="15"/>
  <c r="L114" i="15" s="1"/>
  <c r="AU111" i="15"/>
  <c r="K110" i="15"/>
  <c r="L110" i="15" s="1"/>
  <c r="AU107" i="15"/>
  <c r="K106" i="15"/>
  <c r="L106" i="15" s="1"/>
  <c r="AU114" i="15"/>
  <c r="K113" i="15"/>
  <c r="L113" i="15" s="1"/>
  <c r="AU110" i="15"/>
  <c r="K109" i="15"/>
  <c r="L109" i="15" s="1"/>
  <c r="AU106" i="15"/>
  <c r="K116" i="15"/>
  <c r="L116" i="15" s="1"/>
  <c r="K105" i="15"/>
  <c r="L105" i="15" s="1"/>
  <c r="AU113" i="15"/>
  <c r="K112" i="15"/>
  <c r="L112" i="15" s="1"/>
  <c r="AU109" i="15"/>
  <c r="R30" i="30"/>
  <c r="R130" i="30"/>
  <c r="T35" i="28"/>
  <c r="T31" i="28"/>
  <c r="T27" i="28"/>
  <c r="L28" i="28"/>
  <c r="T34" i="28"/>
  <c r="T30" i="28"/>
  <c r="T37" i="28"/>
  <c r="T26" i="28"/>
  <c r="T33" i="28"/>
  <c r="T29" i="28"/>
  <c r="T36" i="28"/>
  <c r="L32" i="28"/>
  <c r="R96" i="1"/>
  <c r="R129" i="1"/>
  <c r="R137" i="2"/>
  <c r="AK89" i="33"/>
  <c r="T90" i="33"/>
  <c r="K93" i="33"/>
  <c r="L93" i="33" s="1"/>
  <c r="AL95" i="33"/>
  <c r="T97" i="33"/>
  <c r="K100" i="33"/>
  <c r="L100" i="33" s="1"/>
  <c r="AU105" i="33"/>
  <c r="AX105" i="33" s="1"/>
  <c r="T106" i="33"/>
  <c r="AV112" i="33"/>
  <c r="AU116" i="33"/>
  <c r="K132" i="33"/>
  <c r="L132" i="33" s="1"/>
  <c r="AV138" i="33"/>
  <c r="K141" i="33"/>
  <c r="L141" i="33" s="1"/>
  <c r="AU142" i="33"/>
  <c r="K145" i="33"/>
  <c r="L145" i="33" s="1"/>
  <c r="T147" i="33"/>
  <c r="AR44" i="29"/>
  <c r="AR47" i="29"/>
  <c r="AS50" i="29"/>
  <c r="AS53" i="29"/>
  <c r="T58" i="29"/>
  <c r="AS60" i="29"/>
  <c r="K63" i="29"/>
  <c r="L63" i="29" s="1"/>
  <c r="AR64" i="29"/>
  <c r="K67" i="29"/>
  <c r="L67" i="29" s="1"/>
  <c r="T69" i="29"/>
  <c r="AK96" i="29"/>
  <c r="AV105" i="29"/>
  <c r="AV116" i="29"/>
  <c r="K122" i="29"/>
  <c r="L122" i="29" s="1"/>
  <c r="AU125" i="29"/>
  <c r="K127" i="29"/>
  <c r="L127" i="29" s="1"/>
  <c r="AU146" i="29"/>
  <c r="K26" i="15"/>
  <c r="L26" i="15" s="1"/>
  <c r="AS31" i="15"/>
  <c r="K36" i="15"/>
  <c r="L36" i="15" s="1"/>
  <c r="K93" i="15"/>
  <c r="L93" i="15" s="1"/>
  <c r="R138" i="30"/>
  <c r="R30" i="28"/>
  <c r="AV130" i="28"/>
  <c r="AV127" i="28"/>
  <c r="AV122" i="28"/>
  <c r="AV132" i="28"/>
  <c r="AV124" i="28"/>
  <c r="AV129" i="28"/>
  <c r="AV126" i="28"/>
  <c r="AV131" i="28"/>
  <c r="AV121" i="28"/>
  <c r="AV123" i="28"/>
  <c r="R146" i="28"/>
  <c r="P121" i="1"/>
  <c r="Q121" i="1" s="1"/>
  <c r="S121" i="1" s="1"/>
  <c r="U121" i="1" s="1"/>
  <c r="T75" i="33"/>
  <c r="AK96" i="33"/>
  <c r="AV116" i="33"/>
  <c r="K122" i="33"/>
  <c r="L122" i="33" s="1"/>
  <c r="AU125" i="33"/>
  <c r="K127" i="33"/>
  <c r="L127" i="33" s="1"/>
  <c r="AV142" i="33"/>
  <c r="AU146" i="33"/>
  <c r="AS34" i="29"/>
  <c r="AR68" i="29"/>
  <c r="AS74" i="29"/>
  <c r="AL96" i="29"/>
  <c r="T98" i="29"/>
  <c r="T110" i="29"/>
  <c r="T114" i="29"/>
  <c r="AV125" i="29"/>
  <c r="K31" i="15"/>
  <c r="L31" i="15" s="1"/>
  <c r="K35" i="15"/>
  <c r="L35" i="15" s="1"/>
  <c r="T48" i="15"/>
  <c r="T43" i="15"/>
  <c r="T53" i="15"/>
  <c r="T50" i="15"/>
  <c r="T47" i="15"/>
  <c r="T52" i="15"/>
  <c r="T42" i="15"/>
  <c r="T44" i="15"/>
  <c r="T49" i="15"/>
  <c r="AK97" i="30"/>
  <c r="T32" i="28"/>
  <c r="L36" i="28"/>
  <c r="R80" i="28"/>
  <c r="T110" i="28"/>
  <c r="T79" i="33"/>
  <c r="AL96" i="33"/>
  <c r="T98" i="33"/>
  <c r="K108" i="33"/>
  <c r="L108" i="33" s="1"/>
  <c r="T110" i="33"/>
  <c r="T114" i="33"/>
  <c r="AV146" i="33"/>
  <c r="T28" i="29"/>
  <c r="K50" i="29"/>
  <c r="L50" i="29" s="1"/>
  <c r="K53" i="29"/>
  <c r="L53" i="29" s="1"/>
  <c r="AS68" i="29"/>
  <c r="AK90" i="29"/>
  <c r="T91" i="29"/>
  <c r="K94" i="29"/>
  <c r="L94" i="29" s="1"/>
  <c r="AK97" i="29"/>
  <c r="AU128" i="29"/>
  <c r="K130" i="29"/>
  <c r="L130" i="29" s="1"/>
  <c r="K138" i="29"/>
  <c r="L138" i="29" s="1"/>
  <c r="AU139" i="29"/>
  <c r="T140" i="29"/>
  <c r="T144" i="29"/>
  <c r="T34" i="15"/>
  <c r="T36" i="15"/>
  <c r="T33" i="15"/>
  <c r="AR29" i="15"/>
  <c r="T30" i="15"/>
  <c r="AR33" i="15"/>
  <c r="R68" i="30"/>
  <c r="AR47" i="28"/>
  <c r="AR44" i="28"/>
  <c r="AR53" i="28"/>
  <c r="AR50" i="28"/>
  <c r="K49" i="28"/>
  <c r="L49" i="28" s="1"/>
  <c r="K46" i="28"/>
  <c r="L46" i="28" s="1"/>
  <c r="K43" i="28"/>
  <c r="L43" i="28" s="1"/>
  <c r="K52" i="28"/>
  <c r="L52" i="28" s="1"/>
  <c r="AR46" i="28"/>
  <c r="AR52" i="28"/>
  <c r="AR49" i="28"/>
  <c r="AR43" i="28"/>
  <c r="K48" i="28"/>
  <c r="L48" i="28" s="1"/>
  <c r="K45" i="28"/>
  <c r="L45" i="28" s="1"/>
  <c r="K51" i="28"/>
  <c r="L51" i="28" s="1"/>
  <c r="K42" i="28"/>
  <c r="L42" i="28" s="1"/>
  <c r="AR48" i="28"/>
  <c r="AR45" i="28"/>
  <c r="AR51" i="28"/>
  <c r="AR42" i="28"/>
  <c r="T114" i="28"/>
  <c r="R131" i="28"/>
  <c r="R31" i="1"/>
  <c r="T96" i="3"/>
  <c r="L91" i="3"/>
  <c r="T89" i="3"/>
  <c r="T95" i="3"/>
  <c r="T94" i="3"/>
  <c r="T93" i="3"/>
  <c r="T100" i="3"/>
  <c r="T91" i="3"/>
  <c r="T98" i="3"/>
  <c r="L100" i="3"/>
  <c r="L93" i="3"/>
  <c r="T99" i="3"/>
  <c r="T97" i="3"/>
  <c r="T92" i="3"/>
  <c r="T90" i="3"/>
  <c r="AS27" i="29"/>
  <c r="T32" i="29"/>
  <c r="K44" i="29"/>
  <c r="L44" i="29" s="1"/>
  <c r="K47" i="29"/>
  <c r="L47" i="29" s="1"/>
  <c r="K60" i="29"/>
  <c r="L60" i="29" s="1"/>
  <c r="AR61" i="29"/>
  <c r="T62" i="29"/>
  <c r="T66" i="29"/>
  <c r="AS78" i="29"/>
  <c r="AS82" i="29"/>
  <c r="AV109" i="29"/>
  <c r="AV113" i="29"/>
  <c r="AU123" i="29"/>
  <c r="K125" i="29"/>
  <c r="L125" i="29" s="1"/>
  <c r="AV128" i="29"/>
  <c r="K142" i="29"/>
  <c r="L142" i="29" s="1"/>
  <c r="AU143" i="29"/>
  <c r="K146" i="29"/>
  <c r="L146" i="29" s="1"/>
  <c r="AR32" i="15"/>
  <c r="R127" i="15"/>
  <c r="R26" i="30"/>
  <c r="O26" i="30"/>
  <c r="P26" i="30" s="1"/>
  <c r="Q26" i="30" s="1"/>
  <c r="S26" i="30" s="1"/>
  <c r="U26" i="30" s="1"/>
  <c r="L50" i="30"/>
  <c r="R52" i="1"/>
  <c r="R59" i="1"/>
  <c r="R82" i="1"/>
  <c r="R91" i="1"/>
  <c r="AL90" i="33"/>
  <c r="AL97" i="33"/>
  <c r="AV109" i="33"/>
  <c r="K116" i="33"/>
  <c r="L116" i="33" s="1"/>
  <c r="AU123" i="33"/>
  <c r="K125" i="33"/>
  <c r="L125" i="33" s="1"/>
  <c r="K142" i="33"/>
  <c r="L142" i="33" s="1"/>
  <c r="AU143" i="33"/>
  <c r="K146" i="33"/>
  <c r="L146" i="33" s="1"/>
  <c r="T36" i="29"/>
  <c r="T43" i="29"/>
  <c r="T49" i="29"/>
  <c r="T52" i="29"/>
  <c r="K64" i="29"/>
  <c r="L64" i="29" s="1"/>
  <c r="AR65" i="29"/>
  <c r="K68" i="29"/>
  <c r="L68" i="29" s="1"/>
  <c r="AU136" i="29"/>
  <c r="T137" i="29"/>
  <c r="AU147" i="29"/>
  <c r="K29" i="15"/>
  <c r="L29" i="15" s="1"/>
  <c r="R47" i="15"/>
  <c r="R139" i="15"/>
  <c r="R69" i="1"/>
  <c r="R137" i="1"/>
  <c r="O137" i="1"/>
  <c r="P137" i="1" s="1"/>
  <c r="Q137" i="1" s="1"/>
  <c r="S137" i="1" s="1"/>
  <c r="U137" i="1" s="1"/>
  <c r="AT137" i="1" s="1"/>
  <c r="AU136" i="33"/>
  <c r="AU147" i="33"/>
  <c r="AR58" i="29"/>
  <c r="AR69" i="29"/>
  <c r="AU121" i="29"/>
  <c r="AU131" i="29"/>
  <c r="AR27" i="15"/>
  <c r="AK95" i="15"/>
  <c r="K92" i="15"/>
  <c r="L92" i="15" s="1"/>
  <c r="K99" i="15"/>
  <c r="L99" i="15" s="1"/>
  <c r="AK94" i="15"/>
  <c r="K91" i="15"/>
  <c r="L91" i="15" s="1"/>
  <c r="K98" i="15"/>
  <c r="L98" i="15" s="1"/>
  <c r="AK93" i="15"/>
  <c r="AK100" i="15"/>
  <c r="K97" i="15"/>
  <c r="L97" i="15" s="1"/>
  <c r="K90" i="15"/>
  <c r="L90" i="15" s="1"/>
  <c r="AK99" i="15"/>
  <c r="AK92" i="15"/>
  <c r="K96" i="15"/>
  <c r="L96" i="15" s="1"/>
  <c r="AK91" i="15"/>
  <c r="K89" i="15"/>
  <c r="L89" i="15" s="1"/>
  <c r="AK98" i="15"/>
  <c r="K95" i="15"/>
  <c r="L95" i="15" s="1"/>
  <c r="AK97" i="15"/>
  <c r="K94" i="15"/>
  <c r="L94" i="15" s="1"/>
  <c r="AK90" i="15"/>
  <c r="P136" i="15"/>
  <c r="O137" i="30"/>
  <c r="P137" i="30" s="1"/>
  <c r="Q137" i="30" s="1"/>
  <c r="S137" i="30" s="1"/>
  <c r="T80" i="33"/>
  <c r="K89" i="33"/>
  <c r="L89" i="33" s="1"/>
  <c r="AK91" i="33"/>
  <c r="AL98" i="33"/>
  <c r="K109" i="33"/>
  <c r="L109" i="33" s="1"/>
  <c r="T111" i="33"/>
  <c r="AU121" i="33"/>
  <c r="AU131" i="33"/>
  <c r="AV147" i="33"/>
  <c r="T29" i="29"/>
  <c r="AS45" i="29"/>
  <c r="AS58" i="29"/>
  <c r="AS69" i="29"/>
  <c r="AS75" i="29"/>
  <c r="K96" i="29"/>
  <c r="L96" i="29" s="1"/>
  <c r="T100" i="29"/>
  <c r="T115" i="29"/>
  <c r="AV121" i="29"/>
  <c r="AU126" i="29"/>
  <c r="K128" i="29"/>
  <c r="L128" i="29" s="1"/>
  <c r="AV131" i="29"/>
  <c r="K139" i="29"/>
  <c r="L139" i="29" s="1"/>
  <c r="T141" i="29"/>
  <c r="T145" i="29"/>
  <c r="T35" i="15"/>
  <c r="R126" i="15"/>
  <c r="R59" i="30"/>
  <c r="O59" i="30"/>
  <c r="P59" i="30" s="1"/>
  <c r="Q59" i="30" s="1"/>
  <c r="L29" i="28"/>
  <c r="R65" i="28"/>
  <c r="L105" i="28"/>
  <c r="L116" i="28"/>
  <c r="R36" i="1"/>
  <c r="T84" i="33"/>
  <c r="AL91" i="33"/>
  <c r="K96" i="33"/>
  <c r="L96" i="33" s="1"/>
  <c r="T100" i="33"/>
  <c r="AU110" i="33"/>
  <c r="K113" i="33"/>
  <c r="L113" i="33" s="1"/>
  <c r="AU114" i="33"/>
  <c r="T115" i="33"/>
  <c r="AU126" i="33"/>
  <c r="K128" i="33"/>
  <c r="L128" i="33" s="1"/>
  <c r="K139" i="33"/>
  <c r="L139" i="33" s="1"/>
  <c r="T141" i="33"/>
  <c r="K42" i="29"/>
  <c r="L42" i="29" s="1"/>
  <c r="K61" i="29"/>
  <c r="L61" i="29" s="1"/>
  <c r="T63" i="29"/>
  <c r="AS79" i="29"/>
  <c r="AK92" i="29"/>
  <c r="T93" i="29"/>
  <c r="AK99" i="29"/>
  <c r="AV110" i="29"/>
  <c r="AV114" i="29"/>
  <c r="K123" i="29"/>
  <c r="L123" i="29" s="1"/>
  <c r="AV126" i="29"/>
  <c r="AU140" i="29"/>
  <c r="K143" i="29"/>
  <c r="L143" i="29" s="1"/>
  <c r="AU144" i="29"/>
  <c r="K27" i="15"/>
  <c r="L27" i="15" s="1"/>
  <c r="AR36" i="15"/>
  <c r="T82" i="15"/>
  <c r="T78" i="15"/>
  <c r="T74" i="15"/>
  <c r="L75" i="15"/>
  <c r="T81" i="15"/>
  <c r="T77" i="15"/>
  <c r="T84" i="15"/>
  <c r="T73" i="15"/>
  <c r="T80" i="15"/>
  <c r="T76" i="15"/>
  <c r="T83" i="15"/>
  <c r="L77" i="15"/>
  <c r="T79" i="15"/>
  <c r="R83" i="15"/>
  <c r="R129" i="15"/>
  <c r="T51" i="30"/>
  <c r="T48" i="30"/>
  <c r="T43" i="30"/>
  <c r="T53" i="30"/>
  <c r="T45" i="30"/>
  <c r="T50" i="30"/>
  <c r="T47" i="30"/>
  <c r="T52" i="30"/>
  <c r="T42" i="30"/>
  <c r="T44" i="30"/>
  <c r="T49" i="30"/>
  <c r="R67" i="30"/>
  <c r="R108" i="30"/>
  <c r="AV130" i="30"/>
  <c r="AV127" i="30"/>
  <c r="AV122" i="30"/>
  <c r="AV132" i="30"/>
  <c r="AV124" i="30"/>
  <c r="AV129" i="30"/>
  <c r="AV126" i="30"/>
  <c r="AV131" i="30"/>
  <c r="AV121" i="30"/>
  <c r="AV123" i="30"/>
  <c r="AV128" i="30"/>
  <c r="R47" i="28"/>
  <c r="L111" i="28"/>
  <c r="R136" i="28"/>
  <c r="O136" i="28"/>
  <c r="P136" i="28" s="1"/>
  <c r="Q136" i="28" s="1"/>
  <c r="S136" i="28" s="1"/>
  <c r="U136" i="28" s="1"/>
  <c r="AT136" i="28" s="1"/>
  <c r="R76" i="1"/>
  <c r="R90" i="1"/>
  <c r="AU138" i="3"/>
  <c r="K137" i="3"/>
  <c r="L137" i="3" s="1"/>
  <c r="AU145" i="3"/>
  <c r="K144" i="3"/>
  <c r="L144" i="3" s="1"/>
  <c r="AU141" i="3"/>
  <c r="K140" i="3"/>
  <c r="L140" i="3" s="1"/>
  <c r="AU137" i="3"/>
  <c r="K147" i="3"/>
  <c r="L147" i="3" s="1"/>
  <c r="K136" i="3"/>
  <c r="L136" i="3" s="1"/>
  <c r="AU144" i="3"/>
  <c r="K143" i="3"/>
  <c r="L143" i="3" s="1"/>
  <c r="AU140" i="3"/>
  <c r="K139" i="3"/>
  <c r="L139" i="3" s="1"/>
  <c r="AU139" i="3"/>
  <c r="K138" i="3"/>
  <c r="L138" i="3" s="1"/>
  <c r="AU147" i="3"/>
  <c r="K146" i="3"/>
  <c r="L146" i="3" s="1"/>
  <c r="K142" i="3"/>
  <c r="L142" i="3" s="1"/>
  <c r="AU143" i="3"/>
  <c r="AU136" i="3"/>
  <c r="AU146" i="3"/>
  <c r="K145" i="3"/>
  <c r="L145" i="3" s="1"/>
  <c r="AU142" i="3"/>
  <c r="K141" i="3"/>
  <c r="L141" i="3" s="1"/>
  <c r="R115" i="4"/>
  <c r="AU140" i="33"/>
  <c r="K143" i="33"/>
  <c r="L143" i="33" s="1"/>
  <c r="AU144" i="33"/>
  <c r="AR62" i="29"/>
  <c r="K65" i="29"/>
  <c r="L65" i="29" s="1"/>
  <c r="AR66" i="29"/>
  <c r="AU129" i="29"/>
  <c r="K131" i="29"/>
  <c r="L131" i="29" s="1"/>
  <c r="AK89" i="15"/>
  <c r="K100" i="15"/>
  <c r="L100" i="15" s="1"/>
  <c r="AQ26" i="30"/>
  <c r="AU26" i="30" s="1"/>
  <c r="R77" i="30"/>
  <c r="K100" i="30"/>
  <c r="L100" i="30" s="1"/>
  <c r="K93" i="30"/>
  <c r="L93" i="30" s="1"/>
  <c r="AK89" i="30"/>
  <c r="AK95" i="30"/>
  <c r="K92" i="30"/>
  <c r="L92" i="30" s="1"/>
  <c r="K99" i="30"/>
  <c r="L99" i="30" s="1"/>
  <c r="AK94" i="30"/>
  <c r="K91" i="30"/>
  <c r="L91" i="30" s="1"/>
  <c r="K98" i="30"/>
  <c r="L98" i="30" s="1"/>
  <c r="AK93" i="30"/>
  <c r="AK100" i="30"/>
  <c r="K97" i="30"/>
  <c r="L97" i="30" s="1"/>
  <c r="K90" i="30"/>
  <c r="L90" i="30" s="1"/>
  <c r="AK99" i="30"/>
  <c r="AK92" i="30"/>
  <c r="K96" i="30"/>
  <c r="L96" i="30" s="1"/>
  <c r="AK91" i="30"/>
  <c r="K89" i="30"/>
  <c r="L89" i="30" s="1"/>
  <c r="AK98" i="30"/>
  <c r="K95" i="30"/>
  <c r="L95" i="30" s="1"/>
  <c r="R31" i="28"/>
  <c r="R60" i="28"/>
  <c r="R32" i="1"/>
  <c r="R138" i="1"/>
  <c r="O138" i="1"/>
  <c r="P138" i="1" s="1"/>
  <c r="Q138" i="1" s="1"/>
  <c r="R67" i="3"/>
  <c r="R125" i="3"/>
  <c r="K90" i="33"/>
  <c r="L90" i="33" s="1"/>
  <c r="AL92" i="33"/>
  <c r="K97" i="33"/>
  <c r="L97" i="33" s="1"/>
  <c r="K106" i="33"/>
  <c r="L106" i="33" s="1"/>
  <c r="T108" i="33"/>
  <c r="AU129" i="33"/>
  <c r="K131" i="33"/>
  <c r="L131" i="33" s="1"/>
  <c r="K136" i="33"/>
  <c r="L136" i="33" s="1"/>
  <c r="AV140" i="33"/>
  <c r="K147" i="33"/>
  <c r="L147" i="33" s="1"/>
  <c r="T50" i="29"/>
  <c r="T53" i="29"/>
  <c r="K58" i="29"/>
  <c r="L58" i="29" s="1"/>
  <c r="AS62" i="29"/>
  <c r="K69" i="29"/>
  <c r="L69" i="29" s="1"/>
  <c r="K121" i="29"/>
  <c r="L121" i="29" s="1"/>
  <c r="AU124" i="29"/>
  <c r="AU137" i="29"/>
  <c r="T138" i="29"/>
  <c r="AS33" i="15"/>
  <c r="AS35" i="15"/>
  <c r="AS37" i="15"/>
  <c r="AS34" i="15"/>
  <c r="AR30" i="15"/>
  <c r="O42" i="15"/>
  <c r="P42" i="15" s="1"/>
  <c r="Q42" i="15" s="1"/>
  <c r="S42" i="15" s="1"/>
  <c r="U42" i="15" s="1"/>
  <c r="AQ42" i="15" s="1"/>
  <c r="AU116" i="15"/>
  <c r="T46" i="30"/>
  <c r="AK96" i="30"/>
  <c r="R112" i="30"/>
  <c r="O26" i="28"/>
  <c r="P26" i="28" s="1"/>
  <c r="Q26" i="28" s="1"/>
  <c r="S26" i="28" s="1"/>
  <c r="U26" i="28" s="1"/>
  <c r="AQ26" i="28" s="1"/>
  <c r="AK96" i="28"/>
  <c r="K100" i="28"/>
  <c r="L100" i="28" s="1"/>
  <c r="K93" i="28"/>
  <c r="L93" i="28" s="1"/>
  <c r="AK89" i="28"/>
  <c r="AK95" i="28"/>
  <c r="K92" i="28"/>
  <c r="L92" i="28" s="1"/>
  <c r="K99" i="28"/>
  <c r="L99" i="28" s="1"/>
  <c r="AK94" i="28"/>
  <c r="K91" i="28"/>
  <c r="L91" i="28" s="1"/>
  <c r="K98" i="28"/>
  <c r="L98" i="28" s="1"/>
  <c r="AK93" i="28"/>
  <c r="AK100" i="28"/>
  <c r="K97" i="28"/>
  <c r="L97" i="28" s="1"/>
  <c r="K90" i="28"/>
  <c r="L90" i="28" s="1"/>
  <c r="AK99" i="28"/>
  <c r="AK92" i="28"/>
  <c r="K96" i="28"/>
  <c r="L96" i="28" s="1"/>
  <c r="AK91" i="28"/>
  <c r="K89" i="28"/>
  <c r="L89" i="28" s="1"/>
  <c r="AK98" i="28"/>
  <c r="K95" i="28"/>
  <c r="L95" i="28" s="1"/>
  <c r="R125" i="28"/>
  <c r="AV128" i="28"/>
  <c r="R147" i="28"/>
  <c r="R144" i="2"/>
  <c r="T77" i="33"/>
  <c r="T44" i="29"/>
  <c r="K30" i="15"/>
  <c r="L30" i="15" s="1"/>
  <c r="K33" i="15"/>
  <c r="L33" i="15" s="1"/>
  <c r="R31" i="30"/>
  <c r="R81" i="30"/>
  <c r="R123" i="30"/>
  <c r="R35" i="28"/>
  <c r="R44" i="28"/>
  <c r="L115" i="28"/>
  <c r="R62" i="1"/>
  <c r="AS45" i="15"/>
  <c r="K50" i="15"/>
  <c r="L50" i="15" s="1"/>
  <c r="AS62" i="15"/>
  <c r="K68" i="15"/>
  <c r="L68" i="15" s="1"/>
  <c r="AR78" i="15"/>
  <c r="K81" i="15"/>
  <c r="L81" i="15" s="1"/>
  <c r="AR82" i="15"/>
  <c r="T91" i="15"/>
  <c r="AU128" i="15"/>
  <c r="K130" i="15"/>
  <c r="L130" i="15" s="1"/>
  <c r="K138" i="15"/>
  <c r="L138" i="15" s="1"/>
  <c r="AU139" i="15"/>
  <c r="T140" i="15"/>
  <c r="T144" i="15"/>
  <c r="AR29" i="30"/>
  <c r="T30" i="30"/>
  <c r="AS34" i="30"/>
  <c r="K45" i="30"/>
  <c r="L45" i="30" s="1"/>
  <c r="AR53" i="30"/>
  <c r="K62" i="30"/>
  <c r="L62" i="30" s="1"/>
  <c r="K65" i="30"/>
  <c r="L65" i="30" s="1"/>
  <c r="AS78" i="30"/>
  <c r="AS82" i="30"/>
  <c r="AL90" i="30"/>
  <c r="AL97" i="30"/>
  <c r="K105" i="30"/>
  <c r="L105" i="30" s="1"/>
  <c r="AV109" i="30"/>
  <c r="AV113" i="30"/>
  <c r="K116" i="30"/>
  <c r="L116" i="30" s="1"/>
  <c r="AU123" i="30"/>
  <c r="K125" i="30"/>
  <c r="L125" i="30" s="1"/>
  <c r="T129" i="30"/>
  <c r="AV139" i="30"/>
  <c r="K142" i="30"/>
  <c r="L142" i="30" s="1"/>
  <c r="AU143" i="30"/>
  <c r="K146" i="30"/>
  <c r="L146" i="30" s="1"/>
  <c r="AR31" i="28"/>
  <c r="K34" i="28"/>
  <c r="L34" i="28" s="1"/>
  <c r="AR35" i="28"/>
  <c r="T43" i="28"/>
  <c r="T49" i="28"/>
  <c r="T52" i="28"/>
  <c r="AS61" i="28"/>
  <c r="K64" i="28"/>
  <c r="L64" i="28" s="1"/>
  <c r="AR65" i="28"/>
  <c r="K68" i="28"/>
  <c r="L68" i="28" s="1"/>
  <c r="K74" i="28"/>
  <c r="L74" i="28" s="1"/>
  <c r="T76" i="28"/>
  <c r="T124" i="28"/>
  <c r="AU136" i="28"/>
  <c r="AX136" i="28" s="1"/>
  <c r="T137" i="28"/>
  <c r="AV143" i="28"/>
  <c r="L58" i="1"/>
  <c r="T94" i="1"/>
  <c r="L111" i="1"/>
  <c r="AV145" i="1"/>
  <c r="AV141" i="1"/>
  <c r="AV144" i="1"/>
  <c r="AV140" i="1"/>
  <c r="AV143" i="1"/>
  <c r="AV139" i="1"/>
  <c r="AV142" i="1"/>
  <c r="AV137" i="1"/>
  <c r="AX137" i="1" s="1"/>
  <c r="AV136" i="1"/>
  <c r="AV138" i="1"/>
  <c r="R65" i="4"/>
  <c r="K108" i="6"/>
  <c r="L108" i="6" s="1"/>
  <c r="K115" i="6"/>
  <c r="L115" i="6" s="1"/>
  <c r="AU112" i="6"/>
  <c r="K111" i="6"/>
  <c r="L111" i="6" s="1"/>
  <c r="AU108" i="6"/>
  <c r="K107" i="6"/>
  <c r="L107" i="6" s="1"/>
  <c r="AU115" i="6"/>
  <c r="K114" i="6"/>
  <c r="L114" i="6" s="1"/>
  <c r="AU111" i="6"/>
  <c r="K110" i="6"/>
  <c r="L110" i="6" s="1"/>
  <c r="K116" i="6"/>
  <c r="L116" i="6" s="1"/>
  <c r="K105" i="6"/>
  <c r="L105" i="6" s="1"/>
  <c r="AU106" i="6"/>
  <c r="AU105" i="6"/>
  <c r="AU116" i="6"/>
  <c r="AU107" i="6"/>
  <c r="AU113" i="6"/>
  <c r="AU109" i="6"/>
  <c r="K112" i="6"/>
  <c r="L112" i="6" s="1"/>
  <c r="K106" i="6"/>
  <c r="L106" i="6" s="1"/>
  <c r="AU114" i="6"/>
  <c r="AU110" i="6"/>
  <c r="K109" i="6"/>
  <c r="L109" i="6" s="1"/>
  <c r="K113" i="6"/>
  <c r="L113" i="6" s="1"/>
  <c r="K45" i="15"/>
  <c r="L45" i="15" s="1"/>
  <c r="AR53" i="15"/>
  <c r="K59" i="15"/>
  <c r="L59" i="15" s="1"/>
  <c r="K62" i="15"/>
  <c r="L62" i="15" s="1"/>
  <c r="K65" i="15"/>
  <c r="L65" i="15" s="1"/>
  <c r="AS78" i="15"/>
  <c r="AS82" i="15"/>
  <c r="AL90" i="15"/>
  <c r="AL97" i="15"/>
  <c r="AV109" i="15"/>
  <c r="AV113" i="15"/>
  <c r="AU123" i="15"/>
  <c r="K125" i="15"/>
  <c r="L125" i="15" s="1"/>
  <c r="AV128" i="15"/>
  <c r="T129" i="15"/>
  <c r="AV139" i="15"/>
  <c r="K142" i="15"/>
  <c r="L142" i="15" s="1"/>
  <c r="AU143" i="15"/>
  <c r="K146" i="15"/>
  <c r="L146" i="15" s="1"/>
  <c r="AS29" i="30"/>
  <c r="K34" i="30"/>
  <c r="L34" i="30" s="1"/>
  <c r="AR43" i="30"/>
  <c r="AR48" i="30"/>
  <c r="AS53" i="30"/>
  <c r="T58" i="30"/>
  <c r="U58" i="30" s="1"/>
  <c r="AQ58" i="30" s="1"/>
  <c r="AU58" i="30" s="1"/>
  <c r="T67" i="30"/>
  <c r="K74" i="30"/>
  <c r="L74" i="30" s="1"/>
  <c r="T76" i="30"/>
  <c r="T92" i="30"/>
  <c r="T99" i="30"/>
  <c r="AU106" i="30"/>
  <c r="T124" i="30"/>
  <c r="AU136" i="30"/>
  <c r="T137" i="30"/>
  <c r="AV143" i="30"/>
  <c r="AU147" i="30"/>
  <c r="AS31" i="28"/>
  <c r="AS35" i="28"/>
  <c r="AS42" i="28"/>
  <c r="T46" i="28"/>
  <c r="AS51" i="28"/>
  <c r="AR58" i="28"/>
  <c r="AS65" i="28"/>
  <c r="AR69" i="28"/>
  <c r="AR75" i="28"/>
  <c r="T80" i="28"/>
  <c r="AL98" i="28"/>
  <c r="AV106" i="28"/>
  <c r="K109" i="28"/>
  <c r="L109" i="28" s="1"/>
  <c r="AU121" i="28"/>
  <c r="AU131" i="28"/>
  <c r="K33" i="1"/>
  <c r="L33" i="1" s="1"/>
  <c r="AS52" i="1"/>
  <c r="AS49" i="1"/>
  <c r="AS43" i="1"/>
  <c r="AS51" i="1"/>
  <c r="AS42" i="1"/>
  <c r="AS47" i="1"/>
  <c r="AS44" i="1"/>
  <c r="AS53" i="1"/>
  <c r="AS50" i="1"/>
  <c r="L65" i="1"/>
  <c r="R125" i="2"/>
  <c r="R84" i="3"/>
  <c r="K115" i="3"/>
  <c r="L115" i="3" s="1"/>
  <c r="AU112" i="3"/>
  <c r="K111" i="3"/>
  <c r="L111" i="3" s="1"/>
  <c r="AU108" i="3"/>
  <c r="K107" i="3"/>
  <c r="L107" i="3" s="1"/>
  <c r="AU115" i="3"/>
  <c r="K114" i="3"/>
  <c r="L114" i="3" s="1"/>
  <c r="AU111" i="3"/>
  <c r="K110" i="3"/>
  <c r="L110" i="3" s="1"/>
  <c r="AU107" i="3"/>
  <c r="K106" i="3"/>
  <c r="L106" i="3" s="1"/>
  <c r="AU114" i="3"/>
  <c r="K113" i="3"/>
  <c r="L113" i="3" s="1"/>
  <c r="AU110" i="3"/>
  <c r="K109" i="3"/>
  <c r="L109" i="3" s="1"/>
  <c r="AU113" i="3"/>
  <c r="K112" i="3"/>
  <c r="L112" i="3" s="1"/>
  <c r="AU109" i="3"/>
  <c r="K108" i="3"/>
  <c r="L108" i="3" s="1"/>
  <c r="AU116" i="3"/>
  <c r="K116" i="3"/>
  <c r="L116" i="3" s="1"/>
  <c r="AU105" i="3"/>
  <c r="K105" i="3"/>
  <c r="L105" i="3" s="1"/>
  <c r="AR43" i="15"/>
  <c r="AR48" i="15"/>
  <c r="AS53" i="15"/>
  <c r="T58" i="15"/>
  <c r="T67" i="15"/>
  <c r="K74" i="15"/>
  <c r="L74" i="15" s="1"/>
  <c r="T92" i="15"/>
  <c r="T99" i="15"/>
  <c r="T107" i="15"/>
  <c r="AV123" i="15"/>
  <c r="T124" i="15"/>
  <c r="AU136" i="15"/>
  <c r="T137" i="15"/>
  <c r="AV143" i="15"/>
  <c r="AU147" i="15"/>
  <c r="K29" i="30"/>
  <c r="L29" i="30" s="1"/>
  <c r="T33" i="30"/>
  <c r="AR37" i="30"/>
  <c r="AS43" i="30"/>
  <c r="AS48" i="30"/>
  <c r="K53" i="30"/>
  <c r="L53" i="30" s="1"/>
  <c r="T61" i="30"/>
  <c r="AR66" i="30"/>
  <c r="AR69" i="30"/>
  <c r="AR75" i="30"/>
  <c r="T80" i="30"/>
  <c r="AL98" i="30"/>
  <c r="K109" i="30"/>
  <c r="L109" i="30" s="1"/>
  <c r="T111" i="30"/>
  <c r="AU121" i="30"/>
  <c r="AU131" i="30"/>
  <c r="AV136" i="30"/>
  <c r="AV147" i="30"/>
  <c r="K27" i="28"/>
  <c r="L27" i="28" s="1"/>
  <c r="AS45" i="28"/>
  <c r="AS48" i="28"/>
  <c r="AS58" i="28"/>
  <c r="AS69" i="28"/>
  <c r="AS75" i="28"/>
  <c r="K78" i="28"/>
  <c r="L78" i="28" s="1"/>
  <c r="AR79" i="28"/>
  <c r="K82" i="28"/>
  <c r="L82" i="28" s="1"/>
  <c r="T84" i="28"/>
  <c r="AL91" i="28"/>
  <c r="AU110" i="28"/>
  <c r="K113" i="28"/>
  <c r="L113" i="28" s="1"/>
  <c r="AU114" i="28"/>
  <c r="AU126" i="28"/>
  <c r="K128" i="28"/>
  <c r="L128" i="28" s="1"/>
  <c r="T132" i="28"/>
  <c r="K139" i="28"/>
  <c r="L139" i="28" s="1"/>
  <c r="T141" i="28"/>
  <c r="T145" i="28"/>
  <c r="T62" i="1"/>
  <c r="AL90" i="1"/>
  <c r="T96" i="1"/>
  <c r="AV147" i="1"/>
  <c r="R59" i="2"/>
  <c r="R80" i="2"/>
  <c r="R124" i="2"/>
  <c r="R138" i="2"/>
  <c r="R147" i="2"/>
  <c r="R142" i="5"/>
  <c r="R28" i="6"/>
  <c r="AS43" i="15"/>
  <c r="AS48" i="15"/>
  <c r="K53" i="15"/>
  <c r="L53" i="15" s="1"/>
  <c r="T61" i="15"/>
  <c r="T64" i="15"/>
  <c r="AR66" i="15"/>
  <c r="AR69" i="15"/>
  <c r="AR75" i="15"/>
  <c r="AL98" i="15"/>
  <c r="AV106" i="15"/>
  <c r="T111" i="15"/>
  <c r="AU121" i="15"/>
  <c r="AU131" i="15"/>
  <c r="AV147" i="15"/>
  <c r="AR27" i="30"/>
  <c r="T28" i="30"/>
  <c r="AR32" i="30"/>
  <c r="AS37" i="30"/>
  <c r="K43" i="30"/>
  <c r="L43" i="30" s="1"/>
  <c r="K48" i="30"/>
  <c r="L48" i="30" s="1"/>
  <c r="AR51" i="30"/>
  <c r="AR60" i="30"/>
  <c r="AR63" i="30"/>
  <c r="AS66" i="30"/>
  <c r="AS69" i="30"/>
  <c r="T73" i="30"/>
  <c r="AS75" i="30"/>
  <c r="K78" i="30"/>
  <c r="L78" i="30" s="1"/>
  <c r="AR79" i="30"/>
  <c r="K82" i="30"/>
  <c r="L82" i="30" s="1"/>
  <c r="T84" i="30"/>
  <c r="AL91" i="30"/>
  <c r="T100" i="30"/>
  <c r="AU110" i="30"/>
  <c r="K113" i="30"/>
  <c r="L113" i="30" s="1"/>
  <c r="AU114" i="30"/>
  <c r="T115" i="30"/>
  <c r="AU126" i="30"/>
  <c r="K128" i="30"/>
  <c r="L128" i="30" s="1"/>
  <c r="T132" i="30"/>
  <c r="K139" i="30"/>
  <c r="L139" i="30" s="1"/>
  <c r="T141" i="30"/>
  <c r="T145" i="30"/>
  <c r="AR28" i="28"/>
  <c r="K61" i="28"/>
  <c r="L61" i="28" s="1"/>
  <c r="T63" i="28"/>
  <c r="T67" i="28"/>
  <c r="AS79" i="28"/>
  <c r="AR83" i="28"/>
  <c r="AV110" i="28"/>
  <c r="AV114" i="28"/>
  <c r="T122" i="28"/>
  <c r="K123" i="28"/>
  <c r="L123" i="28" s="1"/>
  <c r="T127" i="28"/>
  <c r="AU140" i="28"/>
  <c r="K143" i="28"/>
  <c r="L143" i="28" s="1"/>
  <c r="AU144" i="28"/>
  <c r="AS26" i="1"/>
  <c r="L113" i="1"/>
  <c r="R130" i="1"/>
  <c r="R131" i="1"/>
  <c r="R29" i="3"/>
  <c r="R29" i="4"/>
  <c r="K43" i="15"/>
  <c r="L43" i="15" s="1"/>
  <c r="K48" i="15"/>
  <c r="L48" i="15" s="1"/>
  <c r="AR51" i="15"/>
  <c r="AR60" i="15"/>
  <c r="AR63" i="15"/>
  <c r="AS66" i="15"/>
  <c r="AS69" i="15"/>
  <c r="AS75" i="15"/>
  <c r="K78" i="15"/>
  <c r="L78" i="15" s="1"/>
  <c r="AR79" i="15"/>
  <c r="K82" i="15"/>
  <c r="L82" i="15" s="1"/>
  <c r="AL91" i="15"/>
  <c r="T100" i="15"/>
  <c r="AS32" i="30"/>
  <c r="K37" i="30"/>
  <c r="L37" i="30" s="1"/>
  <c r="AR83" i="30"/>
  <c r="T122" i="30"/>
  <c r="T127" i="30"/>
  <c r="K44" i="1"/>
  <c r="L44" i="1" s="1"/>
  <c r="R68" i="1"/>
  <c r="R78" i="1"/>
  <c r="AL93" i="1"/>
  <c r="AL100" i="1"/>
  <c r="AL99" i="1"/>
  <c r="AL92" i="1"/>
  <c r="AL98" i="1"/>
  <c r="AL96" i="1"/>
  <c r="AL89" i="1"/>
  <c r="AL95" i="1"/>
  <c r="T100" i="1"/>
  <c r="T116" i="1"/>
  <c r="T105" i="1"/>
  <c r="T108" i="1"/>
  <c r="T111" i="1"/>
  <c r="T107" i="1"/>
  <c r="T114" i="1"/>
  <c r="T110" i="1"/>
  <c r="T106" i="1"/>
  <c r="L107" i="1"/>
  <c r="R29" i="2"/>
  <c r="R94" i="2"/>
  <c r="R59" i="3"/>
  <c r="AS51" i="15"/>
  <c r="AS60" i="15"/>
  <c r="AS63" i="15"/>
  <c r="AS79" i="15"/>
  <c r="AR83" i="15"/>
  <c r="T93" i="15"/>
  <c r="AV110" i="15"/>
  <c r="AV114" i="15"/>
  <c r="T122" i="15"/>
  <c r="K123" i="15"/>
  <c r="L123" i="15" s="1"/>
  <c r="AV126" i="15"/>
  <c r="T127" i="15"/>
  <c r="AU140" i="15"/>
  <c r="K143" i="15"/>
  <c r="L143" i="15" s="1"/>
  <c r="AU144" i="15"/>
  <c r="K27" i="30"/>
  <c r="L27" i="30" s="1"/>
  <c r="K32" i="30"/>
  <c r="L32" i="30" s="1"/>
  <c r="AR35" i="30"/>
  <c r="T36" i="30"/>
  <c r="AR46" i="30"/>
  <c r="K51" i="30"/>
  <c r="L51" i="30" s="1"/>
  <c r="K66" i="30"/>
  <c r="L66" i="30" s="1"/>
  <c r="K69" i="30"/>
  <c r="L69" i="30" s="1"/>
  <c r="AS83" i="30"/>
  <c r="AL92" i="30"/>
  <c r="K106" i="30"/>
  <c r="L106" i="30" s="1"/>
  <c r="T108" i="30"/>
  <c r="AU129" i="30"/>
  <c r="K131" i="30"/>
  <c r="L131" i="30" s="1"/>
  <c r="AV140" i="30"/>
  <c r="AV144" i="30"/>
  <c r="K147" i="30"/>
  <c r="L147" i="30" s="1"/>
  <c r="AS32" i="28"/>
  <c r="AR36" i="28"/>
  <c r="T50" i="28"/>
  <c r="T53" i="28"/>
  <c r="K58" i="28"/>
  <c r="L58" i="28" s="1"/>
  <c r="AS62" i="28"/>
  <c r="AS66" i="28"/>
  <c r="K69" i="28"/>
  <c r="L69" i="28" s="1"/>
  <c r="K75" i="28"/>
  <c r="L75" i="28" s="1"/>
  <c r="AR76" i="28"/>
  <c r="T77" i="28"/>
  <c r="T81" i="28"/>
  <c r="AU107" i="28"/>
  <c r="K121" i="28"/>
  <c r="L121" i="28" s="1"/>
  <c r="AU124" i="28"/>
  <c r="T130" i="28"/>
  <c r="AU137" i="28"/>
  <c r="T138" i="28"/>
  <c r="AR35" i="1"/>
  <c r="K34" i="1"/>
  <c r="L34" i="1" s="1"/>
  <c r="AR31" i="1"/>
  <c r="K37" i="1"/>
  <c r="L37" i="1" s="1"/>
  <c r="K26" i="1"/>
  <c r="L26" i="1" s="1"/>
  <c r="K29" i="1"/>
  <c r="L29" i="1" s="1"/>
  <c r="AS27" i="1"/>
  <c r="AR28" i="1"/>
  <c r="AS45" i="1"/>
  <c r="K47" i="1"/>
  <c r="L47" i="1" s="1"/>
  <c r="AS59" i="1"/>
  <c r="AS65" i="1"/>
  <c r="AS61" i="1"/>
  <c r="AS68" i="1"/>
  <c r="AS64" i="1"/>
  <c r="AS60" i="1"/>
  <c r="L64" i="1"/>
  <c r="AS84" i="3"/>
  <c r="AS73" i="3"/>
  <c r="AS80" i="3"/>
  <c r="AS76" i="3"/>
  <c r="AS83" i="3"/>
  <c r="AS79" i="3"/>
  <c r="AS75" i="3"/>
  <c r="AS74" i="3"/>
  <c r="AS81" i="3"/>
  <c r="AS77" i="3"/>
  <c r="AS82" i="3"/>
  <c r="AS78" i="3"/>
  <c r="AR46" i="15"/>
  <c r="K51" i="15"/>
  <c r="L51" i="15" s="1"/>
  <c r="K66" i="15"/>
  <c r="L66" i="15" s="1"/>
  <c r="K69" i="15"/>
  <c r="L69" i="15" s="1"/>
  <c r="AS83" i="15"/>
  <c r="AL92" i="15"/>
  <c r="AL99" i="15"/>
  <c r="T108" i="15"/>
  <c r="AU129" i="15"/>
  <c r="K131" i="15"/>
  <c r="L131" i="15" s="1"/>
  <c r="AV140" i="15"/>
  <c r="K147" i="15"/>
  <c r="L147" i="15" s="1"/>
  <c r="T31" i="30"/>
  <c r="AS35" i="30"/>
  <c r="K46" i="30"/>
  <c r="L46" i="30" s="1"/>
  <c r="AS46" i="30"/>
  <c r="K60" i="30"/>
  <c r="L60" i="30" s="1"/>
  <c r="K63" i="30"/>
  <c r="L63" i="30" s="1"/>
  <c r="K75" i="30"/>
  <c r="L75" i="30" s="1"/>
  <c r="AR76" i="30"/>
  <c r="T77" i="30"/>
  <c r="T81" i="30"/>
  <c r="AU107" i="30"/>
  <c r="K121" i="30"/>
  <c r="L121" i="30" s="1"/>
  <c r="AU124" i="30"/>
  <c r="T130" i="30"/>
  <c r="AU137" i="30"/>
  <c r="T138" i="30"/>
  <c r="AS36" i="28"/>
  <c r="T44" i="28"/>
  <c r="T47" i="28"/>
  <c r="AR59" i="28"/>
  <c r="T60" i="28"/>
  <c r="AS76" i="28"/>
  <c r="K79" i="28"/>
  <c r="L79" i="28" s="1"/>
  <c r="AR80" i="28"/>
  <c r="K83" i="28"/>
  <c r="L83" i="28" s="1"/>
  <c r="AL100" i="28"/>
  <c r="AV107" i="28"/>
  <c r="K110" i="28"/>
  <c r="L110" i="28" s="1"/>
  <c r="AU111" i="28"/>
  <c r="K114" i="28"/>
  <c r="L114" i="28" s="1"/>
  <c r="K126" i="28"/>
  <c r="L126" i="28" s="1"/>
  <c r="AV137" i="28"/>
  <c r="K140" i="28"/>
  <c r="L140" i="28" s="1"/>
  <c r="T142" i="28"/>
  <c r="AR37" i="1"/>
  <c r="AS48" i="1"/>
  <c r="AS58" i="1"/>
  <c r="T61" i="1"/>
  <c r="AS62" i="1"/>
  <c r="T89" i="1"/>
  <c r="T113" i="1"/>
  <c r="L116" i="1"/>
  <c r="R60" i="3"/>
  <c r="K46" i="15"/>
  <c r="L46" i="15" s="1"/>
  <c r="AS46" i="15"/>
  <c r="K60" i="15"/>
  <c r="L60" i="15" s="1"/>
  <c r="K63" i="15"/>
  <c r="L63" i="15" s="1"/>
  <c r="AR30" i="30"/>
  <c r="K35" i="30"/>
  <c r="L35" i="30" s="1"/>
  <c r="AR49" i="30"/>
  <c r="K79" i="30"/>
  <c r="L79" i="30" s="1"/>
  <c r="AR80" i="30"/>
  <c r="K83" i="30"/>
  <c r="L83" i="30" s="1"/>
  <c r="K110" i="30"/>
  <c r="L110" i="30" s="1"/>
  <c r="AU111" i="30"/>
  <c r="K114" i="30"/>
  <c r="L114" i="30" s="1"/>
  <c r="AV137" i="30"/>
  <c r="AS43" i="28"/>
  <c r="AS49" i="28"/>
  <c r="AS52" i="28"/>
  <c r="AS59" i="28"/>
  <c r="AR73" i="28"/>
  <c r="AR84" i="28"/>
  <c r="AV111" i="28"/>
  <c r="T125" i="28"/>
  <c r="T146" i="28"/>
  <c r="AS36" i="1"/>
  <c r="AS35" i="1"/>
  <c r="AS31" i="1"/>
  <c r="AS34" i="1"/>
  <c r="AS30" i="1"/>
  <c r="AS37" i="1"/>
  <c r="L60" i="1"/>
  <c r="R75" i="1"/>
  <c r="AT121" i="1"/>
  <c r="R128" i="1"/>
  <c r="AS67" i="2"/>
  <c r="AS63" i="2"/>
  <c r="AS66" i="2"/>
  <c r="AS62" i="2"/>
  <c r="AS69" i="2"/>
  <c r="AS65" i="2"/>
  <c r="AS61" i="2"/>
  <c r="AS64" i="2"/>
  <c r="AS60" i="2"/>
  <c r="AS59" i="2"/>
  <c r="R58" i="2"/>
  <c r="AS68" i="2"/>
  <c r="T65" i="15"/>
  <c r="T68" i="15"/>
  <c r="AR44" i="30"/>
  <c r="AR73" i="30"/>
  <c r="AR84" i="30"/>
  <c r="T125" i="30"/>
  <c r="L126" i="30"/>
  <c r="AV115" i="28"/>
  <c r="L144" i="28"/>
  <c r="K43" i="1"/>
  <c r="L43" i="1" s="1"/>
  <c r="T64" i="1"/>
  <c r="T60" i="1"/>
  <c r="L61" i="1"/>
  <c r="T67" i="1"/>
  <c r="T63" i="1"/>
  <c r="T59" i="1"/>
  <c r="T69" i="1"/>
  <c r="T58" i="1"/>
  <c r="T65" i="1"/>
  <c r="L67" i="1"/>
  <c r="L106" i="1"/>
  <c r="AX121" i="1"/>
  <c r="R26" i="2"/>
  <c r="O26" i="2"/>
  <c r="L99" i="3"/>
  <c r="R43" i="5"/>
  <c r="AR44" i="15"/>
  <c r="AS49" i="15"/>
  <c r="AS58" i="15"/>
  <c r="AR61" i="15"/>
  <c r="AR64" i="15"/>
  <c r="AS67" i="15"/>
  <c r="AR73" i="15"/>
  <c r="AS80" i="15"/>
  <c r="AR84" i="15"/>
  <c r="AL93" i="15"/>
  <c r="T95" i="15"/>
  <c r="O121" i="15"/>
  <c r="P121" i="15" s="1"/>
  <c r="Q121" i="15" s="1"/>
  <c r="S121" i="15" s="1"/>
  <c r="U121" i="15" s="1"/>
  <c r="AT121" i="15" s="1"/>
  <c r="T125" i="15"/>
  <c r="AU132" i="15"/>
  <c r="AU141" i="15"/>
  <c r="K144" i="15"/>
  <c r="L144" i="15" s="1"/>
  <c r="AU145" i="15"/>
  <c r="T146" i="15"/>
  <c r="T29" i="30"/>
  <c r="AR33" i="30"/>
  <c r="AS44" i="30"/>
  <c r="K49" i="30"/>
  <c r="L49" i="30" s="1"/>
  <c r="AS61" i="30"/>
  <c r="AV115" i="30"/>
  <c r="AU122" i="30"/>
  <c r="AU127" i="30"/>
  <c r="K129" i="30"/>
  <c r="L129" i="30" s="1"/>
  <c r="AV141" i="30"/>
  <c r="AR26" i="28"/>
  <c r="AU26" i="28" s="1"/>
  <c r="AR37" i="28"/>
  <c r="AS63" i="28"/>
  <c r="K76" i="28"/>
  <c r="L76" i="28" s="1"/>
  <c r="T78" i="28"/>
  <c r="AU108" i="28"/>
  <c r="K124" i="28"/>
  <c r="L124" i="28" s="1"/>
  <c r="K137" i="28"/>
  <c r="L137" i="28" s="1"/>
  <c r="T139" i="28"/>
  <c r="AS33" i="1"/>
  <c r="K35" i="1"/>
  <c r="L35" i="1" s="1"/>
  <c r="K46" i="1"/>
  <c r="L46" i="1" s="1"/>
  <c r="R81" i="2"/>
  <c r="K49" i="15"/>
  <c r="L49" i="15" s="1"/>
  <c r="AS61" i="15"/>
  <c r="AR28" i="30"/>
  <c r="AS33" i="30"/>
  <c r="AR42" i="30"/>
  <c r="K44" i="30"/>
  <c r="L44" i="30" s="1"/>
  <c r="AR52" i="30"/>
  <c r="K76" i="30"/>
  <c r="L76" i="30" s="1"/>
  <c r="T78" i="30"/>
  <c r="K107" i="30"/>
  <c r="L107" i="30" s="1"/>
  <c r="AU108" i="30"/>
  <c r="T128" i="30"/>
  <c r="T42" i="28"/>
  <c r="T51" i="28"/>
  <c r="AV108" i="28"/>
  <c r="T143" i="28"/>
  <c r="T147" i="28"/>
  <c r="AR46" i="1"/>
  <c r="AR52" i="1"/>
  <c r="AR49" i="1"/>
  <c r="AR43" i="1"/>
  <c r="K48" i="1"/>
  <c r="L48" i="1" s="1"/>
  <c r="K45" i="1"/>
  <c r="L45" i="1" s="1"/>
  <c r="K51" i="1"/>
  <c r="L51" i="1" s="1"/>
  <c r="K42" i="1"/>
  <c r="L42" i="1" s="1"/>
  <c r="AR48" i="1"/>
  <c r="AR45" i="1"/>
  <c r="AR51" i="1"/>
  <c r="AR42" i="1"/>
  <c r="K53" i="1"/>
  <c r="L53" i="1" s="1"/>
  <c r="K50" i="1"/>
  <c r="L50" i="1" s="1"/>
  <c r="AR47" i="1"/>
  <c r="AR44" i="1"/>
  <c r="AR53" i="1"/>
  <c r="AR50" i="1"/>
  <c r="K49" i="1"/>
  <c r="L49" i="1" s="1"/>
  <c r="T95" i="1"/>
  <c r="T93" i="1"/>
  <c r="T99" i="1"/>
  <c r="T92" i="1"/>
  <c r="T91" i="1"/>
  <c r="T98" i="1"/>
  <c r="T97" i="1"/>
  <c r="T90" i="1"/>
  <c r="L97" i="1"/>
  <c r="L99" i="1"/>
  <c r="R124" i="1"/>
  <c r="R95" i="2"/>
  <c r="R33" i="4"/>
  <c r="AR42" i="15"/>
  <c r="K44" i="15"/>
  <c r="L44" i="15" s="1"/>
  <c r="K58" i="15"/>
  <c r="L58" i="15" s="1"/>
  <c r="T109" i="15"/>
  <c r="AR47" i="30"/>
  <c r="K52" i="30"/>
  <c r="L52" i="30" s="1"/>
  <c r="K61" i="30"/>
  <c r="L61" i="30" s="1"/>
  <c r="AR77" i="30"/>
  <c r="K80" i="30"/>
  <c r="L80" i="30" s="1"/>
  <c r="AR81" i="30"/>
  <c r="K111" i="30"/>
  <c r="L111" i="30" s="1"/>
  <c r="AU112" i="30"/>
  <c r="K115" i="30"/>
  <c r="L115" i="30" s="1"/>
  <c r="T45" i="28"/>
  <c r="K73" i="28"/>
  <c r="L73" i="28" s="1"/>
  <c r="AS77" i="28"/>
  <c r="AU105" i="28"/>
  <c r="AV112" i="28"/>
  <c r="K141" i="28"/>
  <c r="L141" i="28" s="1"/>
  <c r="AU142" i="28"/>
  <c r="K145" i="28"/>
  <c r="L145" i="28" s="1"/>
  <c r="K28" i="1"/>
  <c r="L28" i="1" s="1"/>
  <c r="AR32" i="1"/>
  <c r="L63" i="1"/>
  <c r="AL91" i="1"/>
  <c r="T109" i="1"/>
  <c r="T112" i="1"/>
  <c r="AV146" i="1"/>
  <c r="R28" i="2"/>
  <c r="K49" i="2"/>
  <c r="L49" i="2" s="1"/>
  <c r="K46" i="2"/>
  <c r="L46" i="2" s="1"/>
  <c r="K43" i="2"/>
  <c r="L43" i="2" s="1"/>
  <c r="K52" i="2"/>
  <c r="L52" i="2" s="1"/>
  <c r="AR52" i="2"/>
  <c r="AR49" i="2"/>
  <c r="AR43" i="2"/>
  <c r="K51" i="2"/>
  <c r="L51" i="2" s="1"/>
  <c r="K42" i="2"/>
  <c r="L42" i="2" s="1"/>
  <c r="AR48" i="2"/>
  <c r="AR45" i="2"/>
  <c r="AR51" i="2"/>
  <c r="AR42" i="2"/>
  <c r="AR47" i="2"/>
  <c r="AR44" i="2"/>
  <c r="AR50" i="2"/>
  <c r="AR46" i="2"/>
  <c r="K44" i="2"/>
  <c r="L44" i="2" s="1"/>
  <c r="K53" i="2"/>
  <c r="L53" i="2" s="1"/>
  <c r="K45" i="2"/>
  <c r="L45" i="2" s="1"/>
  <c r="K50" i="2"/>
  <c r="L50" i="2" s="1"/>
  <c r="K47" i="2"/>
  <c r="L47" i="2" s="1"/>
  <c r="K48" i="2"/>
  <c r="L48" i="2" s="1"/>
  <c r="R30" i="3"/>
  <c r="K73" i="30"/>
  <c r="L73" i="30" s="1"/>
  <c r="AU105" i="30"/>
  <c r="AV105" i="28"/>
  <c r="L105" i="1"/>
  <c r="L115" i="1"/>
  <c r="R127" i="1"/>
  <c r="T31" i="1"/>
  <c r="T35" i="1"/>
  <c r="T45" i="1"/>
  <c r="T48" i="1"/>
  <c r="K73" i="1"/>
  <c r="L73" i="1" s="1"/>
  <c r="AS77" i="1"/>
  <c r="AS81" i="1"/>
  <c r="K84" i="1"/>
  <c r="L84" i="1" s="1"/>
  <c r="AK89" i="1"/>
  <c r="K93" i="1"/>
  <c r="L93" i="1" s="1"/>
  <c r="K100" i="1"/>
  <c r="L100" i="1" s="1"/>
  <c r="AU105" i="1"/>
  <c r="AV112" i="1"/>
  <c r="AU116" i="1"/>
  <c r="AV130" i="1"/>
  <c r="T136" i="1"/>
  <c r="AS49" i="2"/>
  <c r="R65" i="2"/>
  <c r="T82" i="2"/>
  <c r="T78" i="2"/>
  <c r="T74" i="2"/>
  <c r="T81" i="2"/>
  <c r="T77" i="2"/>
  <c r="T84" i="2"/>
  <c r="T73" i="2"/>
  <c r="T80" i="2"/>
  <c r="T76" i="2"/>
  <c r="T79" i="2"/>
  <c r="T75" i="2"/>
  <c r="L91" i="2"/>
  <c r="L93" i="2"/>
  <c r="K111" i="2"/>
  <c r="L111" i="2" s="1"/>
  <c r="K115" i="2"/>
  <c r="L115" i="2" s="1"/>
  <c r="R139" i="2"/>
  <c r="R33" i="3"/>
  <c r="R75" i="3"/>
  <c r="R121" i="3"/>
  <c r="O121" i="3"/>
  <c r="P121" i="3" s="1"/>
  <c r="Q121" i="3" s="1"/>
  <c r="S121" i="3" s="1"/>
  <c r="U121" i="3" s="1"/>
  <c r="AT121" i="3" s="1"/>
  <c r="R127" i="3"/>
  <c r="AV116" i="1"/>
  <c r="R35" i="2"/>
  <c r="T113" i="2"/>
  <c r="T109" i="2"/>
  <c r="T116" i="2"/>
  <c r="T105" i="2"/>
  <c r="T112" i="2"/>
  <c r="T108" i="2"/>
  <c r="T115" i="2"/>
  <c r="T111" i="2"/>
  <c r="T107" i="2"/>
  <c r="T114" i="2"/>
  <c r="T110" i="2"/>
  <c r="R130" i="2"/>
  <c r="AR68" i="1"/>
  <c r="AS74" i="1"/>
  <c r="K77" i="1"/>
  <c r="L77" i="1" s="1"/>
  <c r="T79" i="1"/>
  <c r="K108" i="1"/>
  <c r="L108" i="1" s="1"/>
  <c r="AV125" i="1"/>
  <c r="T126" i="1"/>
  <c r="T142" i="1"/>
  <c r="R31" i="2"/>
  <c r="R136" i="2"/>
  <c r="O136" i="2"/>
  <c r="P136" i="2" s="1"/>
  <c r="Q136" i="2" s="1"/>
  <c r="R141" i="2"/>
  <c r="K49" i="3"/>
  <c r="L49" i="3" s="1"/>
  <c r="K46" i="3"/>
  <c r="L46" i="3" s="1"/>
  <c r="K43" i="3"/>
  <c r="L43" i="3" s="1"/>
  <c r="K52" i="3"/>
  <c r="L52" i="3" s="1"/>
  <c r="AR46" i="3"/>
  <c r="AR52" i="3"/>
  <c r="AR49" i="3"/>
  <c r="AR43" i="3"/>
  <c r="K48" i="3"/>
  <c r="L48" i="3" s="1"/>
  <c r="K45" i="3"/>
  <c r="L45" i="3" s="1"/>
  <c r="K51" i="3"/>
  <c r="L51" i="3" s="1"/>
  <c r="K42" i="3"/>
  <c r="L42" i="3" s="1"/>
  <c r="AR48" i="3"/>
  <c r="AR45" i="3"/>
  <c r="K53" i="3"/>
  <c r="L53" i="3" s="1"/>
  <c r="K50" i="3"/>
  <c r="L50" i="3" s="1"/>
  <c r="R64" i="3"/>
  <c r="L26" i="4"/>
  <c r="R45" i="4"/>
  <c r="R95" i="4"/>
  <c r="R63" i="6"/>
  <c r="AR78" i="1"/>
  <c r="K81" i="1"/>
  <c r="L81" i="1" s="1"/>
  <c r="AR82" i="1"/>
  <c r="T83" i="1"/>
  <c r="AK90" i="1"/>
  <c r="K94" i="1"/>
  <c r="L94" i="1" s="1"/>
  <c r="AK97" i="1"/>
  <c r="AU109" i="1"/>
  <c r="K112" i="1"/>
  <c r="L112" i="1" s="1"/>
  <c r="AU113" i="1"/>
  <c r="AS52" i="2"/>
  <c r="R60" i="2"/>
  <c r="L84" i="2"/>
  <c r="T96" i="2"/>
  <c r="T89" i="2"/>
  <c r="L98" i="2"/>
  <c r="T95" i="2"/>
  <c r="T94" i="2"/>
  <c r="T93" i="2"/>
  <c r="T100" i="2"/>
  <c r="T99" i="2"/>
  <c r="T92" i="2"/>
  <c r="T98" i="2"/>
  <c r="T91" i="2"/>
  <c r="L100" i="2"/>
  <c r="R132" i="2"/>
  <c r="R69" i="3"/>
  <c r="T82" i="3"/>
  <c r="T78" i="3"/>
  <c r="T74" i="3"/>
  <c r="T81" i="3"/>
  <c r="T77" i="3"/>
  <c r="T84" i="3"/>
  <c r="T73" i="3"/>
  <c r="U73" i="3" s="1"/>
  <c r="AQ73" i="3" s="1"/>
  <c r="T80" i="3"/>
  <c r="T83" i="3"/>
  <c r="T79" i="3"/>
  <c r="R80" i="4"/>
  <c r="R146" i="2"/>
  <c r="R66" i="3"/>
  <c r="R129" i="3"/>
  <c r="T68" i="4"/>
  <c r="T60" i="4"/>
  <c r="T67" i="4"/>
  <c r="T63" i="4"/>
  <c r="T66" i="4"/>
  <c r="T62" i="4"/>
  <c r="T58" i="4"/>
  <c r="T59" i="4"/>
  <c r="T64" i="4"/>
  <c r="T69" i="4"/>
  <c r="T65" i="4"/>
  <c r="T61" i="4"/>
  <c r="L69" i="4"/>
  <c r="T43" i="1"/>
  <c r="T49" i="1"/>
  <c r="T52" i="1"/>
  <c r="K74" i="1"/>
  <c r="L74" i="1" s="1"/>
  <c r="K95" i="1"/>
  <c r="L95" i="1" s="1"/>
  <c r="AK98" i="1"/>
  <c r="AU106" i="1"/>
  <c r="AV123" i="1"/>
  <c r="T124" i="1"/>
  <c r="AU145" i="1"/>
  <c r="K144" i="1"/>
  <c r="L144" i="1" s="1"/>
  <c r="AU141" i="1"/>
  <c r="K147" i="1"/>
  <c r="L147" i="1" s="1"/>
  <c r="K139" i="1"/>
  <c r="L139" i="1" s="1"/>
  <c r="AU147" i="1"/>
  <c r="K146" i="1"/>
  <c r="L146" i="1" s="1"/>
  <c r="AU143" i="1"/>
  <c r="K142" i="1"/>
  <c r="L142" i="1" s="1"/>
  <c r="AU146" i="1"/>
  <c r="K145" i="1"/>
  <c r="L145" i="1" s="1"/>
  <c r="AU142" i="1"/>
  <c r="K141" i="1"/>
  <c r="L141" i="1" s="1"/>
  <c r="AU136" i="1"/>
  <c r="K140" i="1"/>
  <c r="L140" i="1" s="1"/>
  <c r="R64" i="2"/>
  <c r="R68" i="2"/>
  <c r="L96" i="2"/>
  <c r="AU109" i="2"/>
  <c r="R32" i="3"/>
  <c r="R61" i="3"/>
  <c r="L37" i="4"/>
  <c r="R50" i="5"/>
  <c r="T46" i="1"/>
  <c r="AR58" i="1"/>
  <c r="AR69" i="1"/>
  <c r="AR75" i="1"/>
  <c r="K89" i="1"/>
  <c r="L89" i="1" s="1"/>
  <c r="AK91" i="1"/>
  <c r="AV106" i="1"/>
  <c r="K109" i="1"/>
  <c r="L109" i="1" s="1"/>
  <c r="AU121" i="1"/>
  <c r="BA121" i="1" s="1"/>
  <c r="AU131" i="1"/>
  <c r="T106" i="2"/>
  <c r="AV127" i="2"/>
  <c r="AV122" i="2"/>
  <c r="AV132" i="2"/>
  <c r="AV124" i="2"/>
  <c r="AV129" i="2"/>
  <c r="AV126" i="2"/>
  <c r="AV131" i="2"/>
  <c r="AV121" i="2"/>
  <c r="AV123" i="2"/>
  <c r="AV125" i="2"/>
  <c r="L95" i="3"/>
  <c r="R132" i="3"/>
  <c r="L59" i="4"/>
  <c r="O74" i="4"/>
  <c r="P74" i="4" s="1"/>
  <c r="Q74" i="4" s="1"/>
  <c r="R74" i="4"/>
  <c r="R51" i="6"/>
  <c r="AS46" i="2"/>
  <c r="AS51" i="2"/>
  <c r="AS42" i="2"/>
  <c r="AS47" i="2"/>
  <c r="AS44" i="2"/>
  <c r="AS53" i="2"/>
  <c r="AS50" i="2"/>
  <c r="R90" i="2"/>
  <c r="R58" i="3"/>
  <c r="O58" i="3"/>
  <c r="P58" i="3" s="1"/>
  <c r="Q58" i="3" s="1"/>
  <c r="R74" i="3"/>
  <c r="O74" i="3"/>
  <c r="P74" i="3" s="1"/>
  <c r="Q74" i="3" s="1"/>
  <c r="R127" i="5"/>
  <c r="AS79" i="1"/>
  <c r="AR83" i="1"/>
  <c r="AK92" i="1"/>
  <c r="AK99" i="1"/>
  <c r="AV110" i="1"/>
  <c r="AV114" i="1"/>
  <c r="T122" i="1"/>
  <c r="AV126" i="1"/>
  <c r="T127" i="1"/>
  <c r="L92" i="2"/>
  <c r="AU108" i="2"/>
  <c r="K107" i="2"/>
  <c r="L107" i="2" s="1"/>
  <c r="AU115" i="2"/>
  <c r="K114" i="2"/>
  <c r="L114" i="2" s="1"/>
  <c r="AU111" i="2"/>
  <c r="K110" i="2"/>
  <c r="L110" i="2" s="1"/>
  <c r="AU107" i="2"/>
  <c r="K106" i="2"/>
  <c r="L106" i="2" s="1"/>
  <c r="AU114" i="2"/>
  <c r="K113" i="2"/>
  <c r="L113" i="2" s="1"/>
  <c r="AU110" i="2"/>
  <c r="K109" i="2"/>
  <c r="L109" i="2" s="1"/>
  <c r="AU106" i="2"/>
  <c r="K108" i="2"/>
  <c r="L108" i="2" s="1"/>
  <c r="K47" i="3"/>
  <c r="L47" i="3" s="1"/>
  <c r="R63" i="3"/>
  <c r="T113" i="3"/>
  <c r="T109" i="3"/>
  <c r="T116" i="3"/>
  <c r="T105" i="3"/>
  <c r="T112" i="3"/>
  <c r="T108" i="3"/>
  <c r="T115" i="3"/>
  <c r="T111" i="3"/>
  <c r="T114" i="3"/>
  <c r="T110" i="3"/>
  <c r="R123" i="3"/>
  <c r="R92" i="4"/>
  <c r="R127" i="4"/>
  <c r="T146" i="1"/>
  <c r="T145" i="1"/>
  <c r="T141" i="1"/>
  <c r="T147" i="1"/>
  <c r="T140" i="1"/>
  <c r="T144" i="1"/>
  <c r="P58" i="2"/>
  <c r="Q58" i="2" s="1"/>
  <c r="R73" i="2"/>
  <c r="O73" i="2"/>
  <c r="P73" i="2" s="1"/>
  <c r="Q73" i="2" s="1"/>
  <c r="S73" i="2" s="1"/>
  <c r="U73" i="2" s="1"/>
  <c r="AQ73" i="2" s="1"/>
  <c r="T35" i="4"/>
  <c r="T31" i="4"/>
  <c r="T27" i="4"/>
  <c r="T34" i="4"/>
  <c r="T30" i="4"/>
  <c r="T37" i="4"/>
  <c r="T26" i="4"/>
  <c r="T33" i="4"/>
  <c r="T29" i="4"/>
  <c r="T32" i="4"/>
  <c r="T28" i="4"/>
  <c r="R48" i="4"/>
  <c r="R105" i="2"/>
  <c r="O105" i="2"/>
  <c r="P105" i="2" s="1"/>
  <c r="Q105" i="2" s="1"/>
  <c r="R112" i="2"/>
  <c r="R116" i="2"/>
  <c r="R145" i="2"/>
  <c r="R68" i="3"/>
  <c r="R43" i="4"/>
  <c r="R114" i="5"/>
  <c r="T44" i="1"/>
  <c r="AS76" i="1"/>
  <c r="K79" i="1"/>
  <c r="L79" i="1" s="1"/>
  <c r="AR80" i="1"/>
  <c r="K83" i="1"/>
  <c r="L83" i="1" s="1"/>
  <c r="AK93" i="1"/>
  <c r="K98" i="1"/>
  <c r="L98" i="1" s="1"/>
  <c r="AV107" i="1"/>
  <c r="K110" i="1"/>
  <c r="L110" i="1" s="1"/>
  <c r="AU111" i="1"/>
  <c r="K114" i="1"/>
  <c r="L114" i="1" s="1"/>
  <c r="AS33" i="2"/>
  <c r="AS29" i="2"/>
  <c r="AS36" i="2"/>
  <c r="AS32" i="2"/>
  <c r="AS35" i="2"/>
  <c r="AS31" i="2"/>
  <c r="AS34" i="2"/>
  <c r="AS30" i="2"/>
  <c r="T47" i="2"/>
  <c r="T44" i="2"/>
  <c r="T53" i="2"/>
  <c r="T50" i="2"/>
  <c r="T46" i="2"/>
  <c r="T52" i="2"/>
  <c r="T49" i="2"/>
  <c r="T43" i="2"/>
  <c r="R62" i="2"/>
  <c r="L97" i="2"/>
  <c r="R131" i="2"/>
  <c r="R34" i="3"/>
  <c r="K44" i="3"/>
  <c r="L44" i="3" s="1"/>
  <c r="L89" i="3"/>
  <c r="R122" i="3"/>
  <c r="O122" i="3"/>
  <c r="P122" i="3" s="1"/>
  <c r="Q122" i="3" s="1"/>
  <c r="S122" i="3" s="1"/>
  <c r="U122" i="3" s="1"/>
  <c r="AT122" i="3" s="1"/>
  <c r="R132" i="4"/>
  <c r="R122" i="5"/>
  <c r="AR73" i="1"/>
  <c r="AU140" i="1"/>
  <c r="AU144" i="1"/>
  <c r="R128" i="2"/>
  <c r="R142" i="2"/>
  <c r="L34" i="4"/>
  <c r="L68" i="4"/>
  <c r="AR30" i="2"/>
  <c r="K33" i="2"/>
  <c r="L33" i="2" s="1"/>
  <c r="AR34" i="2"/>
  <c r="T58" i="2"/>
  <c r="K63" i="2"/>
  <c r="L63" i="2" s="1"/>
  <c r="AR64" i="2"/>
  <c r="K67" i="2"/>
  <c r="L67" i="2" s="1"/>
  <c r="T69" i="2"/>
  <c r="AR74" i="2"/>
  <c r="AL89" i="2"/>
  <c r="AK96" i="2"/>
  <c r="AV105" i="2"/>
  <c r="AV116" i="2"/>
  <c r="T121" i="2"/>
  <c r="K122" i="2"/>
  <c r="L122" i="2" s="1"/>
  <c r="AU125" i="2"/>
  <c r="K127" i="2"/>
  <c r="L127" i="2" s="1"/>
  <c r="T131" i="2"/>
  <c r="AV142" i="2"/>
  <c r="AU146" i="2"/>
  <c r="K26" i="3"/>
  <c r="L26" i="3" s="1"/>
  <c r="AS30" i="3"/>
  <c r="AS34" i="3"/>
  <c r="K37" i="3"/>
  <c r="L37" i="3" s="1"/>
  <c r="AS44" i="3"/>
  <c r="AS47" i="3"/>
  <c r="AS64" i="3"/>
  <c r="AR68" i="3"/>
  <c r="K77" i="3"/>
  <c r="L77" i="3" s="1"/>
  <c r="AL96" i="3"/>
  <c r="AV125" i="3"/>
  <c r="T126" i="3"/>
  <c r="AR27" i="4"/>
  <c r="T51" i="4"/>
  <c r="AS67" i="4"/>
  <c r="AS63" i="4"/>
  <c r="AS69" i="4"/>
  <c r="AS58" i="4"/>
  <c r="AS68" i="4"/>
  <c r="AS64" i="4"/>
  <c r="K76" i="4"/>
  <c r="L76" i="4" s="1"/>
  <c r="K83" i="4"/>
  <c r="L83" i="4" s="1"/>
  <c r="AR80" i="4"/>
  <c r="K79" i="4"/>
  <c r="L79" i="4" s="1"/>
  <c r="AR83" i="4"/>
  <c r="K82" i="4"/>
  <c r="L82" i="4" s="1"/>
  <c r="AR79" i="4"/>
  <c r="K78" i="4"/>
  <c r="L78" i="4" s="1"/>
  <c r="AR82" i="4"/>
  <c r="K81" i="4"/>
  <c r="L81" i="4" s="1"/>
  <c r="AR78" i="4"/>
  <c r="K77" i="4"/>
  <c r="L77" i="4" s="1"/>
  <c r="AV111" i="4"/>
  <c r="AU138" i="4"/>
  <c r="AU142" i="4"/>
  <c r="R26" i="5"/>
  <c r="O26" i="5"/>
  <c r="P26" i="5" s="1"/>
  <c r="Q26" i="5" s="1"/>
  <c r="L32" i="5"/>
  <c r="K37" i="2"/>
  <c r="L37" i="2" s="1"/>
  <c r="AR68" i="2"/>
  <c r="AS74" i="2"/>
  <c r="K77" i="2"/>
  <c r="L77" i="2" s="1"/>
  <c r="AL96" i="2"/>
  <c r="T126" i="2"/>
  <c r="AV146" i="2"/>
  <c r="AR27" i="3"/>
  <c r="T28" i="3"/>
  <c r="AS68" i="3"/>
  <c r="AR78" i="3"/>
  <c r="K81" i="3"/>
  <c r="L81" i="3" s="1"/>
  <c r="AR82" i="3"/>
  <c r="AK90" i="3"/>
  <c r="K94" i="3"/>
  <c r="L94" i="3" s="1"/>
  <c r="AK97" i="3"/>
  <c r="AU128" i="3"/>
  <c r="K130" i="3"/>
  <c r="L130" i="3" s="1"/>
  <c r="AS27" i="4"/>
  <c r="K30" i="4"/>
  <c r="L30" i="4" s="1"/>
  <c r="K49" i="4"/>
  <c r="L49" i="4" s="1"/>
  <c r="K46" i="4"/>
  <c r="L46" i="4" s="1"/>
  <c r="K52" i="4"/>
  <c r="L52" i="4" s="1"/>
  <c r="AR52" i="4"/>
  <c r="AR49" i="4"/>
  <c r="K51" i="4"/>
  <c r="L51" i="4" s="1"/>
  <c r="K47" i="4"/>
  <c r="L47" i="4" s="1"/>
  <c r="K53" i="4"/>
  <c r="L53" i="4" s="1"/>
  <c r="K50" i="4"/>
  <c r="L50" i="4" s="1"/>
  <c r="K44" i="4"/>
  <c r="L44" i="4" s="1"/>
  <c r="AR53" i="4"/>
  <c r="T74" i="4"/>
  <c r="R90" i="4"/>
  <c r="K122" i="4"/>
  <c r="L122" i="4" s="1"/>
  <c r="R53" i="5"/>
  <c r="AR31" i="2"/>
  <c r="K34" i="2"/>
  <c r="L34" i="2" s="1"/>
  <c r="AR35" i="2"/>
  <c r="T36" i="2"/>
  <c r="K74" i="2"/>
  <c r="L74" i="2" s="1"/>
  <c r="T124" i="2"/>
  <c r="AU136" i="2"/>
  <c r="T137" i="2"/>
  <c r="AU147" i="2"/>
  <c r="AS31" i="3"/>
  <c r="AS35" i="3"/>
  <c r="T46" i="3"/>
  <c r="AS51" i="3"/>
  <c r="AR58" i="3"/>
  <c r="T59" i="3"/>
  <c r="AS65" i="3"/>
  <c r="AR69" i="3"/>
  <c r="AR75" i="3"/>
  <c r="AK91" i="3"/>
  <c r="AL98" i="3"/>
  <c r="AU121" i="3"/>
  <c r="AU131" i="3"/>
  <c r="K27" i="4"/>
  <c r="L27" i="4" s="1"/>
  <c r="T49" i="4"/>
  <c r="R89" i="4"/>
  <c r="O89" i="4"/>
  <c r="P89" i="4" s="1"/>
  <c r="Q89" i="4" s="1"/>
  <c r="S89" i="4" s="1"/>
  <c r="U89" i="4" s="1"/>
  <c r="AJ89" i="4" s="1"/>
  <c r="K137" i="4"/>
  <c r="L137" i="4" s="1"/>
  <c r="AU145" i="4"/>
  <c r="K144" i="4"/>
  <c r="L144" i="4" s="1"/>
  <c r="AU141" i="4"/>
  <c r="K140" i="4"/>
  <c r="L140" i="4" s="1"/>
  <c r="AU137" i="4"/>
  <c r="K147" i="4"/>
  <c r="L147" i="4" s="1"/>
  <c r="K136" i="4"/>
  <c r="L136" i="4" s="1"/>
  <c r="AU144" i="4"/>
  <c r="K143" i="4"/>
  <c r="L143" i="4" s="1"/>
  <c r="AU140" i="4"/>
  <c r="K139" i="4"/>
  <c r="L139" i="4" s="1"/>
  <c r="AU147" i="4"/>
  <c r="K146" i="4"/>
  <c r="L146" i="4" s="1"/>
  <c r="AU143" i="4"/>
  <c r="K142" i="4"/>
  <c r="L142" i="4" s="1"/>
  <c r="AU139" i="4"/>
  <c r="K138" i="4"/>
  <c r="L138" i="4" s="1"/>
  <c r="K141" i="4"/>
  <c r="L141" i="4" s="1"/>
  <c r="R42" i="5"/>
  <c r="O42" i="5"/>
  <c r="P42" i="5" s="1"/>
  <c r="Q42" i="5" s="1"/>
  <c r="S42" i="5" s="1"/>
  <c r="U42" i="5" s="1"/>
  <c r="R108" i="5"/>
  <c r="AR58" i="2"/>
  <c r="T59" i="2"/>
  <c r="AR69" i="2"/>
  <c r="AR75" i="2"/>
  <c r="K89" i="2"/>
  <c r="L89" i="2" s="1"/>
  <c r="AK91" i="2"/>
  <c r="AL98" i="2"/>
  <c r="AV106" i="2"/>
  <c r="AU121" i="2"/>
  <c r="AU131" i="2"/>
  <c r="AV147" i="2"/>
  <c r="K27" i="3"/>
  <c r="L27" i="3" s="1"/>
  <c r="T29" i="3"/>
  <c r="AS45" i="3"/>
  <c r="AS69" i="3"/>
  <c r="K78" i="3"/>
  <c r="L78" i="3" s="1"/>
  <c r="AR79" i="3"/>
  <c r="K82" i="3"/>
  <c r="L82" i="3" s="1"/>
  <c r="AL91" i="3"/>
  <c r="K96" i="3"/>
  <c r="L96" i="3" s="1"/>
  <c r="AV121" i="3"/>
  <c r="BA121" i="3" s="1"/>
  <c r="AU126" i="3"/>
  <c r="K128" i="3"/>
  <c r="L128" i="3" s="1"/>
  <c r="AV131" i="3"/>
  <c r="T132" i="3"/>
  <c r="T141" i="3"/>
  <c r="T145" i="3"/>
  <c r="AR28" i="4"/>
  <c r="K42" i="4"/>
  <c r="L42" i="4" s="1"/>
  <c r="AR51" i="4"/>
  <c r="AR67" i="4"/>
  <c r="K66" i="4"/>
  <c r="L66" i="4" s="1"/>
  <c r="AR63" i="4"/>
  <c r="AR59" i="4"/>
  <c r="K61" i="4"/>
  <c r="L61" i="4" s="1"/>
  <c r="AR61" i="4"/>
  <c r="K60" i="4"/>
  <c r="L60" i="4" s="1"/>
  <c r="AR68" i="4"/>
  <c r="AS62" i="4"/>
  <c r="K64" i="4"/>
  <c r="L64" i="4" s="1"/>
  <c r="AR66" i="4"/>
  <c r="AR74" i="4"/>
  <c r="AU130" i="4"/>
  <c r="K145" i="4"/>
  <c r="L145" i="4" s="1"/>
  <c r="T27" i="5"/>
  <c r="T34" i="5"/>
  <c r="T30" i="5"/>
  <c r="T37" i="5"/>
  <c r="T26" i="5"/>
  <c r="T33" i="5"/>
  <c r="T29" i="5"/>
  <c r="T36" i="5"/>
  <c r="T32" i="5"/>
  <c r="T28" i="5"/>
  <c r="R139" i="5"/>
  <c r="K78" i="2"/>
  <c r="L78" i="2" s="1"/>
  <c r="AR79" i="2"/>
  <c r="K82" i="2"/>
  <c r="L82" i="2" s="1"/>
  <c r="AL91" i="2"/>
  <c r="T132" i="2"/>
  <c r="T141" i="2"/>
  <c r="T145" i="2"/>
  <c r="T63" i="3"/>
  <c r="T67" i="3"/>
  <c r="K31" i="4"/>
  <c r="L31" i="4" s="1"/>
  <c r="AR32" i="4"/>
  <c r="K35" i="4"/>
  <c r="L35" i="4" s="1"/>
  <c r="T48" i="4"/>
  <c r="R91" i="6"/>
  <c r="R129" i="6"/>
  <c r="AR28" i="2"/>
  <c r="T33" i="2"/>
  <c r="K61" i="2"/>
  <c r="L61" i="2" s="1"/>
  <c r="T63" i="2"/>
  <c r="T67" i="2"/>
  <c r="AS79" i="2"/>
  <c r="AR83" i="2"/>
  <c r="AK92" i="2"/>
  <c r="AK99" i="2"/>
  <c r="AV110" i="2"/>
  <c r="AV114" i="2"/>
  <c r="T122" i="2"/>
  <c r="K123" i="2"/>
  <c r="L123" i="2" s="1"/>
  <c r="T127" i="2"/>
  <c r="AU140" i="2"/>
  <c r="K143" i="2"/>
  <c r="L143" i="2" s="1"/>
  <c r="AU144" i="2"/>
  <c r="T26" i="3"/>
  <c r="AS28" i="3"/>
  <c r="K31" i="3"/>
  <c r="L31" i="3" s="1"/>
  <c r="AR32" i="3"/>
  <c r="K35" i="3"/>
  <c r="L35" i="3" s="1"/>
  <c r="T37" i="3"/>
  <c r="AR62" i="3"/>
  <c r="K65" i="3"/>
  <c r="L65" i="3" s="1"/>
  <c r="AR66" i="3"/>
  <c r="K90" i="3"/>
  <c r="L90" i="3" s="1"/>
  <c r="AL92" i="3"/>
  <c r="K97" i="3"/>
  <c r="L97" i="3" s="1"/>
  <c r="AL99" i="3"/>
  <c r="AU129" i="3"/>
  <c r="K131" i="3"/>
  <c r="L131" i="3" s="1"/>
  <c r="AS32" i="4"/>
  <c r="AR36" i="4"/>
  <c r="AR50" i="4"/>
  <c r="AS84" i="4"/>
  <c r="AS73" i="4"/>
  <c r="AS76" i="4"/>
  <c r="AS79" i="4"/>
  <c r="AS75" i="4"/>
  <c r="AS82" i="4"/>
  <c r="AS78" i="4"/>
  <c r="AS74" i="4"/>
  <c r="R100" i="4"/>
  <c r="AU105" i="4"/>
  <c r="AV115" i="4"/>
  <c r="AV107" i="4"/>
  <c r="AV114" i="4"/>
  <c r="AV110" i="4"/>
  <c r="AV113" i="4"/>
  <c r="AV109" i="4"/>
  <c r="AU121" i="4"/>
  <c r="R27" i="5"/>
  <c r="O27" i="5"/>
  <c r="P27" i="5" s="1"/>
  <c r="Q27" i="5" s="1"/>
  <c r="R67" i="6"/>
  <c r="T44" i="4"/>
  <c r="L58" i="4"/>
  <c r="T77" i="4"/>
  <c r="T81" i="4"/>
  <c r="L84" i="4"/>
  <c r="R97" i="4"/>
  <c r="R63" i="5"/>
  <c r="R79" i="6"/>
  <c r="R37" i="7"/>
  <c r="R46" i="8"/>
  <c r="AR36" i="2"/>
  <c r="K69" i="2"/>
  <c r="L69" i="2" s="1"/>
  <c r="K75" i="2"/>
  <c r="L75" i="2" s="1"/>
  <c r="AR76" i="2"/>
  <c r="K121" i="2"/>
  <c r="L121" i="2" s="1"/>
  <c r="AU124" i="2"/>
  <c r="T130" i="2"/>
  <c r="AU137" i="2"/>
  <c r="T138" i="2"/>
  <c r="AS36" i="3"/>
  <c r="T44" i="3"/>
  <c r="T47" i="3"/>
  <c r="AR59" i="3"/>
  <c r="T60" i="3"/>
  <c r="K79" i="3"/>
  <c r="L79" i="3" s="1"/>
  <c r="AR80" i="3"/>
  <c r="K83" i="3"/>
  <c r="L83" i="3" s="1"/>
  <c r="AK93" i="3"/>
  <c r="K98" i="3"/>
  <c r="L98" i="3" s="1"/>
  <c r="AL100" i="3"/>
  <c r="AV107" i="3"/>
  <c r="AV124" i="3"/>
  <c r="K126" i="3"/>
  <c r="L126" i="3" s="1"/>
  <c r="T142" i="3"/>
  <c r="K28" i="4"/>
  <c r="L28" i="4" s="1"/>
  <c r="AR29" i="4"/>
  <c r="AR65" i="4"/>
  <c r="K111" i="4"/>
  <c r="L111" i="4" s="1"/>
  <c r="T31" i="5"/>
  <c r="AQ42" i="5"/>
  <c r="R98" i="5"/>
  <c r="R106" i="5"/>
  <c r="R121" i="5"/>
  <c r="O121" i="5"/>
  <c r="P121" i="5" s="1"/>
  <c r="Q121" i="5" s="1"/>
  <c r="S121" i="5" s="1"/>
  <c r="U121" i="5" s="1"/>
  <c r="AT121" i="5" s="1"/>
  <c r="K79" i="2"/>
  <c r="L79" i="2" s="1"/>
  <c r="AR80" i="2"/>
  <c r="K83" i="2"/>
  <c r="L83" i="2" s="1"/>
  <c r="AL100" i="2"/>
  <c r="AV107" i="2"/>
  <c r="K140" i="2"/>
  <c r="L140" i="2" s="1"/>
  <c r="T142" i="2"/>
  <c r="T64" i="3"/>
  <c r="AR73" i="3"/>
  <c r="AR84" i="3"/>
  <c r="T125" i="3"/>
  <c r="K32" i="4"/>
  <c r="L32" i="4" s="1"/>
  <c r="AR33" i="4"/>
  <c r="K36" i="4"/>
  <c r="L36" i="4" s="1"/>
  <c r="L75" i="4"/>
  <c r="R33" i="5"/>
  <c r="R51" i="5"/>
  <c r="AR73" i="2"/>
  <c r="AR84" i="2"/>
  <c r="AL93" i="2"/>
  <c r="AV111" i="2"/>
  <c r="T125" i="2"/>
  <c r="L126" i="2"/>
  <c r="T146" i="2"/>
  <c r="L62" i="3"/>
  <c r="T68" i="3"/>
  <c r="AR26" i="4"/>
  <c r="AR37" i="4"/>
  <c r="L63" i="4"/>
  <c r="T82" i="4"/>
  <c r="T78" i="4"/>
  <c r="T84" i="4"/>
  <c r="T73" i="4"/>
  <c r="T83" i="4"/>
  <c r="T79" i="4"/>
  <c r="P136" i="5"/>
  <c r="Q136" i="5" s="1"/>
  <c r="S136" i="5" s="1"/>
  <c r="U136" i="5" s="1"/>
  <c r="AT136" i="5" s="1"/>
  <c r="R121" i="6"/>
  <c r="O121" i="6"/>
  <c r="K32" i="2"/>
  <c r="L32" i="2" s="1"/>
  <c r="AR33" i="2"/>
  <c r="K36" i="2"/>
  <c r="L36" i="2" s="1"/>
  <c r="AR63" i="2"/>
  <c r="K66" i="2"/>
  <c r="L66" i="2" s="1"/>
  <c r="AS73" i="2"/>
  <c r="AU122" i="2"/>
  <c r="AU127" i="2"/>
  <c r="K129" i="2"/>
  <c r="L129" i="2" s="1"/>
  <c r="AV141" i="2"/>
  <c r="AR26" i="3"/>
  <c r="AS33" i="3"/>
  <c r="AS63" i="3"/>
  <c r="K76" i="3"/>
  <c r="L76" i="3" s="1"/>
  <c r="K92" i="3"/>
  <c r="L92" i="3" s="1"/>
  <c r="AV122" i="3"/>
  <c r="AX122" i="3" s="1"/>
  <c r="K124" i="3"/>
  <c r="L124" i="3" s="1"/>
  <c r="T128" i="3"/>
  <c r="T139" i="3"/>
  <c r="AS26" i="4"/>
  <c r="T42" i="4"/>
  <c r="AS46" i="4"/>
  <c r="AS48" i="4"/>
  <c r="AS45" i="4"/>
  <c r="AS47" i="4"/>
  <c r="T46" i="4"/>
  <c r="AR48" i="4"/>
  <c r="T53" i="4"/>
  <c r="AS60" i="4"/>
  <c r="K67" i="4"/>
  <c r="L67" i="4" s="1"/>
  <c r="AS77" i="4"/>
  <c r="T80" i="4"/>
  <c r="AS81" i="4"/>
  <c r="AN89" i="4"/>
  <c r="AV112" i="4"/>
  <c r="T128" i="4"/>
  <c r="T130" i="4"/>
  <c r="T127" i="4"/>
  <c r="T122" i="4"/>
  <c r="T132" i="4"/>
  <c r="T129" i="4"/>
  <c r="T126" i="4"/>
  <c r="AU136" i="4"/>
  <c r="L37" i="5"/>
  <c r="AU42" i="5"/>
  <c r="R79" i="5"/>
  <c r="AR26" i="2"/>
  <c r="AR77" i="3"/>
  <c r="K80" i="3"/>
  <c r="L80" i="3" s="1"/>
  <c r="T45" i="4"/>
  <c r="L62" i="4"/>
  <c r="AU108" i="4"/>
  <c r="K107" i="4"/>
  <c r="L107" i="4" s="1"/>
  <c r="K114" i="4"/>
  <c r="L114" i="4" s="1"/>
  <c r="AU111" i="4"/>
  <c r="K110" i="4"/>
  <c r="L110" i="4" s="1"/>
  <c r="AU107" i="4"/>
  <c r="AU114" i="4"/>
  <c r="K113" i="4"/>
  <c r="L113" i="4" s="1"/>
  <c r="AU110" i="4"/>
  <c r="K116" i="4"/>
  <c r="L116" i="4" s="1"/>
  <c r="K105" i="4"/>
  <c r="L105" i="4" s="1"/>
  <c r="AU113" i="4"/>
  <c r="K112" i="4"/>
  <c r="L112" i="4" s="1"/>
  <c r="AU109" i="4"/>
  <c r="K108" i="4"/>
  <c r="L108" i="4" s="1"/>
  <c r="K106" i="4"/>
  <c r="L106" i="4" s="1"/>
  <c r="AU115" i="4"/>
  <c r="K124" i="4"/>
  <c r="L124" i="4" s="1"/>
  <c r="K129" i="4"/>
  <c r="L129" i="4" s="1"/>
  <c r="AU127" i="4"/>
  <c r="AU122" i="4"/>
  <c r="K126" i="4"/>
  <c r="L126" i="4" s="1"/>
  <c r="AU124" i="4"/>
  <c r="K121" i="4"/>
  <c r="L121" i="4" s="1"/>
  <c r="K131" i="4"/>
  <c r="L131" i="4" s="1"/>
  <c r="AU129" i="4"/>
  <c r="K123" i="4"/>
  <c r="L123" i="4" s="1"/>
  <c r="K128" i="4"/>
  <c r="L128" i="4" s="1"/>
  <c r="AU126" i="4"/>
  <c r="K125" i="4"/>
  <c r="L125" i="4" s="1"/>
  <c r="AU123" i="4"/>
  <c r="K130" i="4"/>
  <c r="L130" i="4" s="1"/>
  <c r="AU128" i="4"/>
  <c r="R105" i="7"/>
  <c r="O105" i="7"/>
  <c r="P105" i="7" s="1"/>
  <c r="Q105" i="7" s="1"/>
  <c r="S105" i="7" s="1"/>
  <c r="U105" i="7" s="1"/>
  <c r="AL96" i="4"/>
  <c r="T98" i="4"/>
  <c r="T110" i="4"/>
  <c r="T114" i="4"/>
  <c r="AV125" i="4"/>
  <c r="AV146" i="4"/>
  <c r="AR27" i="5"/>
  <c r="K75" i="5"/>
  <c r="L75" i="5" s="1"/>
  <c r="AK95" i="5"/>
  <c r="R138" i="6"/>
  <c r="R113" i="7"/>
  <c r="AK90" i="4"/>
  <c r="T91" i="4"/>
  <c r="K94" i="4"/>
  <c r="L94" i="4" s="1"/>
  <c r="AK97" i="4"/>
  <c r="T140" i="4"/>
  <c r="T144" i="4"/>
  <c r="AS27" i="5"/>
  <c r="K30" i="5"/>
  <c r="L30" i="5" s="1"/>
  <c r="K44" i="5"/>
  <c r="L44" i="5" s="1"/>
  <c r="K47" i="5"/>
  <c r="L47" i="5" s="1"/>
  <c r="K60" i="5"/>
  <c r="L60" i="5" s="1"/>
  <c r="AR61" i="5"/>
  <c r="T62" i="5"/>
  <c r="T66" i="5"/>
  <c r="AR77" i="5"/>
  <c r="AL99" i="5"/>
  <c r="AL92" i="5"/>
  <c r="AL98" i="5"/>
  <c r="AL95" i="5"/>
  <c r="AL94" i="5"/>
  <c r="L128" i="5"/>
  <c r="R83" i="6"/>
  <c r="R129" i="8"/>
  <c r="AL97" i="4"/>
  <c r="AV128" i="4"/>
  <c r="AR31" i="5"/>
  <c r="K34" i="5"/>
  <c r="L34" i="5" s="1"/>
  <c r="AR35" i="5"/>
  <c r="T52" i="5"/>
  <c r="K64" i="5"/>
  <c r="L64" i="5" s="1"/>
  <c r="T67" i="5"/>
  <c r="L111" i="5"/>
  <c r="L116" i="5"/>
  <c r="T30" i="6"/>
  <c r="AS35" i="5"/>
  <c r="AR69" i="5"/>
  <c r="AR67" i="5"/>
  <c r="AR58" i="5"/>
  <c r="AR68" i="5"/>
  <c r="AR83" i="5"/>
  <c r="AR75" i="5"/>
  <c r="K74" i="5"/>
  <c r="L74" i="5" s="1"/>
  <c r="AR82" i="5"/>
  <c r="K81" i="5"/>
  <c r="L81" i="5" s="1"/>
  <c r="AR78" i="5"/>
  <c r="K84" i="5"/>
  <c r="L84" i="5" s="1"/>
  <c r="K73" i="5"/>
  <c r="L73" i="5" s="1"/>
  <c r="K76" i="5"/>
  <c r="L76" i="5" s="1"/>
  <c r="AR81" i="5"/>
  <c r="T108" i="5"/>
  <c r="T111" i="5"/>
  <c r="T107" i="5"/>
  <c r="T106" i="5"/>
  <c r="T113" i="5"/>
  <c r="T109" i="5"/>
  <c r="T112" i="5"/>
  <c r="R26" i="6"/>
  <c r="O26" i="6"/>
  <c r="P26" i="6" s="1"/>
  <c r="Q26" i="6" s="1"/>
  <c r="S26" i="6" s="1"/>
  <c r="R33" i="7"/>
  <c r="AR76" i="5"/>
  <c r="K83" i="5"/>
  <c r="L83" i="5" s="1"/>
  <c r="L115" i="5"/>
  <c r="L29" i="6"/>
  <c r="L36" i="6"/>
  <c r="R62" i="6"/>
  <c r="AL91" i="4"/>
  <c r="K96" i="4"/>
  <c r="L96" i="4" s="1"/>
  <c r="T100" i="4"/>
  <c r="T115" i="4"/>
  <c r="AV131" i="4"/>
  <c r="T141" i="4"/>
  <c r="T145" i="4"/>
  <c r="AR28" i="5"/>
  <c r="K61" i="5"/>
  <c r="L61" i="5" s="1"/>
  <c r="T63" i="5"/>
  <c r="T93" i="5"/>
  <c r="T99" i="5"/>
  <c r="T92" i="5"/>
  <c r="T91" i="5"/>
  <c r="T97" i="5"/>
  <c r="T90" i="5"/>
  <c r="T96" i="5"/>
  <c r="T89" i="5"/>
  <c r="L91" i="5"/>
  <c r="T94" i="5"/>
  <c r="L96" i="5"/>
  <c r="T116" i="5"/>
  <c r="R99" i="6"/>
  <c r="AK92" i="4"/>
  <c r="T93" i="4"/>
  <c r="AK99" i="4"/>
  <c r="AV126" i="4"/>
  <c r="AS28" i="5"/>
  <c r="K31" i="5"/>
  <c r="L31" i="5" s="1"/>
  <c r="AR32" i="5"/>
  <c r="K35" i="5"/>
  <c r="L35" i="5" s="1"/>
  <c r="K45" i="5"/>
  <c r="L45" i="5" s="1"/>
  <c r="K48" i="5"/>
  <c r="L48" i="5" s="1"/>
  <c r="AR62" i="5"/>
  <c r="K65" i="5"/>
  <c r="L65" i="5" s="1"/>
  <c r="AR66" i="5"/>
  <c r="K78" i="5"/>
  <c r="L78" i="5" s="1"/>
  <c r="AR80" i="5"/>
  <c r="O58" i="6"/>
  <c r="P58" i="6" s="1"/>
  <c r="Q58" i="6" s="1"/>
  <c r="S58" i="6" s="1"/>
  <c r="R110" i="7"/>
  <c r="AS32" i="5"/>
  <c r="K58" i="5"/>
  <c r="L58" i="5" s="1"/>
  <c r="K69" i="5"/>
  <c r="L69" i="5" s="1"/>
  <c r="L110" i="5"/>
  <c r="R126" i="5"/>
  <c r="R137" i="5"/>
  <c r="L32" i="6"/>
  <c r="R145" i="6"/>
  <c r="T138" i="4"/>
  <c r="AS36" i="5"/>
  <c r="AR59" i="5"/>
  <c r="T60" i="5"/>
  <c r="K82" i="5"/>
  <c r="L82" i="5" s="1"/>
  <c r="AR84" i="5"/>
  <c r="T115" i="5"/>
  <c r="R64" i="6"/>
  <c r="AK93" i="4"/>
  <c r="K98" i="4"/>
  <c r="L98" i="4" s="1"/>
  <c r="AL100" i="4"/>
  <c r="T116" i="4"/>
  <c r="AV124" i="4"/>
  <c r="AV137" i="4"/>
  <c r="T142" i="4"/>
  <c r="K28" i="5"/>
  <c r="L28" i="5" s="1"/>
  <c r="AR29" i="5"/>
  <c r="AS43" i="5"/>
  <c r="AS49" i="5"/>
  <c r="K62" i="5"/>
  <c r="L62" i="5" s="1"/>
  <c r="T64" i="5"/>
  <c r="AR74" i="5"/>
  <c r="AR79" i="5"/>
  <c r="L105" i="5"/>
  <c r="R144" i="5"/>
  <c r="R53" i="6"/>
  <c r="R139" i="6"/>
  <c r="R141" i="6"/>
  <c r="AR63" i="5"/>
  <c r="K66" i="5"/>
  <c r="L66" i="5" s="1"/>
  <c r="K68" i="5"/>
  <c r="L68" i="5" s="1"/>
  <c r="R77" i="5"/>
  <c r="T110" i="5"/>
  <c r="T37" i="6"/>
  <c r="T26" i="6"/>
  <c r="T29" i="6"/>
  <c r="T36" i="6"/>
  <c r="L30" i="6"/>
  <c r="T32" i="6"/>
  <c r="T28" i="6"/>
  <c r="T35" i="6"/>
  <c r="T31" i="6"/>
  <c r="T27" i="6"/>
  <c r="AV108" i="6"/>
  <c r="AV111" i="6"/>
  <c r="AV107" i="6"/>
  <c r="AV114" i="6"/>
  <c r="AV110" i="6"/>
  <c r="AV113" i="6"/>
  <c r="AV109" i="6"/>
  <c r="AV106" i="6"/>
  <c r="AV105" i="6"/>
  <c r="AV112" i="6"/>
  <c r="AV116" i="6"/>
  <c r="R92" i="8"/>
  <c r="AK94" i="4"/>
  <c r="K99" i="4"/>
  <c r="L99" i="4" s="1"/>
  <c r="AV132" i="4"/>
  <c r="AR26" i="5"/>
  <c r="AS33" i="5"/>
  <c r="T69" i="5"/>
  <c r="L34" i="6"/>
  <c r="T109" i="4"/>
  <c r="AS26" i="5"/>
  <c r="K59" i="5"/>
  <c r="L59" i="5" s="1"/>
  <c r="AS68" i="5"/>
  <c r="AS67" i="5"/>
  <c r="T61" i="5"/>
  <c r="K67" i="5"/>
  <c r="L67" i="5" s="1"/>
  <c r="AR73" i="5"/>
  <c r="K97" i="5"/>
  <c r="L97" i="5" s="1"/>
  <c r="K90" i="5"/>
  <c r="L90" i="5" s="1"/>
  <c r="AK99" i="5"/>
  <c r="AK92" i="5"/>
  <c r="AK91" i="5"/>
  <c r="K89" i="5"/>
  <c r="L89" i="5" s="1"/>
  <c r="AK98" i="5"/>
  <c r="K95" i="5"/>
  <c r="L95" i="5" s="1"/>
  <c r="AK97" i="5"/>
  <c r="K94" i="5"/>
  <c r="L94" i="5" s="1"/>
  <c r="AK90" i="5"/>
  <c r="K100" i="5"/>
  <c r="L100" i="5" s="1"/>
  <c r="K93" i="5"/>
  <c r="L93" i="5" s="1"/>
  <c r="AK89" i="5"/>
  <c r="K92" i="5"/>
  <c r="L92" i="5" s="1"/>
  <c r="K99" i="5"/>
  <c r="L99" i="5" s="1"/>
  <c r="AK94" i="5"/>
  <c r="T105" i="5"/>
  <c r="L113" i="5"/>
  <c r="T114" i="5"/>
  <c r="T127" i="5"/>
  <c r="T122" i="5"/>
  <c r="T124" i="5"/>
  <c r="T128" i="5"/>
  <c r="T132" i="5"/>
  <c r="R140" i="5"/>
  <c r="L37" i="6"/>
  <c r="R52" i="6"/>
  <c r="AR76" i="6"/>
  <c r="K75" i="6"/>
  <c r="L75" i="6" s="1"/>
  <c r="AR83" i="6"/>
  <c r="K82" i="6"/>
  <c r="L82" i="6" s="1"/>
  <c r="AR79" i="6"/>
  <c r="K78" i="6"/>
  <c r="L78" i="6" s="1"/>
  <c r="AR75" i="6"/>
  <c r="K74" i="6"/>
  <c r="L74" i="6" s="1"/>
  <c r="AR82" i="6"/>
  <c r="K81" i="6"/>
  <c r="L81" i="6" s="1"/>
  <c r="AR78" i="6"/>
  <c r="K77" i="6"/>
  <c r="L77" i="6" s="1"/>
  <c r="AR74" i="6"/>
  <c r="K84" i="6"/>
  <c r="L84" i="6" s="1"/>
  <c r="K73" i="6"/>
  <c r="L73" i="6" s="1"/>
  <c r="AR81" i="6"/>
  <c r="K80" i="6"/>
  <c r="L80" i="6" s="1"/>
  <c r="AR77" i="6"/>
  <c r="K76" i="6"/>
  <c r="L76" i="6" s="1"/>
  <c r="AR84" i="6"/>
  <c r="AU130" i="6"/>
  <c r="K124" i="6"/>
  <c r="L124" i="6" s="1"/>
  <c r="AU132" i="6"/>
  <c r="K126" i="6"/>
  <c r="L126" i="6" s="1"/>
  <c r="K131" i="6"/>
  <c r="L131" i="6" s="1"/>
  <c r="AU129" i="6"/>
  <c r="K123" i="6"/>
  <c r="L123" i="6" s="1"/>
  <c r="K125" i="6"/>
  <c r="L125" i="6" s="1"/>
  <c r="AU123" i="6"/>
  <c r="K130" i="6"/>
  <c r="L130" i="6" s="1"/>
  <c r="AU127" i="6"/>
  <c r="AU128" i="6"/>
  <c r="AU121" i="6"/>
  <c r="AU122" i="6"/>
  <c r="K132" i="6"/>
  <c r="L132" i="6" s="1"/>
  <c r="K127" i="6"/>
  <c r="L127" i="6" s="1"/>
  <c r="K128" i="6"/>
  <c r="L128" i="6" s="1"/>
  <c r="AU124" i="6"/>
  <c r="AU125" i="6"/>
  <c r="AU126" i="6"/>
  <c r="R76" i="7"/>
  <c r="R137" i="7"/>
  <c r="AS73" i="5"/>
  <c r="AS84" i="5"/>
  <c r="AV115" i="5"/>
  <c r="AU122" i="5"/>
  <c r="AU127" i="5"/>
  <c r="K129" i="5"/>
  <c r="L129" i="5" s="1"/>
  <c r="AV132" i="5"/>
  <c r="AV141" i="5"/>
  <c r="AV145" i="5"/>
  <c r="AR26" i="6"/>
  <c r="AS33" i="6"/>
  <c r="AR37" i="6"/>
  <c r="K43" i="6"/>
  <c r="L43" i="6" s="1"/>
  <c r="K46" i="6"/>
  <c r="L46" i="6" s="1"/>
  <c r="K49" i="6"/>
  <c r="L49" i="6" s="1"/>
  <c r="AS63" i="6"/>
  <c r="AS67" i="6"/>
  <c r="T78" i="6"/>
  <c r="T82" i="6"/>
  <c r="K92" i="6"/>
  <c r="L92" i="6" s="1"/>
  <c r="AL94" i="6"/>
  <c r="T96" i="6"/>
  <c r="T78" i="5"/>
  <c r="T82" i="5"/>
  <c r="K107" i="5"/>
  <c r="L107" i="5" s="1"/>
  <c r="AU108" i="5"/>
  <c r="AV122" i="5"/>
  <c r="K124" i="5"/>
  <c r="L124" i="5" s="1"/>
  <c r="AV127" i="5"/>
  <c r="T139" i="5"/>
  <c r="AS37" i="6"/>
  <c r="T61" i="6"/>
  <c r="AK95" i="6"/>
  <c r="AR30" i="7"/>
  <c r="R51" i="7"/>
  <c r="S121" i="8"/>
  <c r="U121" i="8" s="1"/>
  <c r="R63" i="9"/>
  <c r="AS77" i="6"/>
  <c r="AS81" i="6"/>
  <c r="AK89" i="6"/>
  <c r="K93" i="6"/>
  <c r="L93" i="6" s="1"/>
  <c r="K100" i="6"/>
  <c r="L100" i="6" s="1"/>
  <c r="AU138" i="6"/>
  <c r="K137" i="6"/>
  <c r="L137" i="6" s="1"/>
  <c r="AU145" i="6"/>
  <c r="K144" i="6"/>
  <c r="L144" i="6" s="1"/>
  <c r="AU141" i="6"/>
  <c r="K140" i="6"/>
  <c r="L140" i="6" s="1"/>
  <c r="K147" i="6"/>
  <c r="L147" i="6" s="1"/>
  <c r="K136" i="6"/>
  <c r="L136" i="6" s="1"/>
  <c r="AU144" i="6"/>
  <c r="K143" i="6"/>
  <c r="L143" i="6" s="1"/>
  <c r="AU140" i="6"/>
  <c r="K146" i="6"/>
  <c r="L146" i="6" s="1"/>
  <c r="AU143" i="6"/>
  <c r="K142" i="6"/>
  <c r="L142" i="6" s="1"/>
  <c r="AU147" i="6"/>
  <c r="T28" i="7"/>
  <c r="T35" i="7"/>
  <c r="T31" i="7"/>
  <c r="T34" i="7"/>
  <c r="T30" i="7"/>
  <c r="T37" i="7"/>
  <c r="T26" i="7"/>
  <c r="T29" i="7"/>
  <c r="T36" i="7"/>
  <c r="T33" i="7"/>
  <c r="AR60" i="7"/>
  <c r="K59" i="7"/>
  <c r="L59" i="7" s="1"/>
  <c r="AR67" i="7"/>
  <c r="K66" i="7"/>
  <c r="L66" i="7" s="1"/>
  <c r="AR63" i="7"/>
  <c r="K62" i="7"/>
  <c r="L62" i="7" s="1"/>
  <c r="K69" i="7"/>
  <c r="L69" i="7" s="1"/>
  <c r="K58" i="7"/>
  <c r="L58" i="7" s="1"/>
  <c r="AR66" i="7"/>
  <c r="K65" i="7"/>
  <c r="L65" i="7" s="1"/>
  <c r="AR62" i="7"/>
  <c r="K68" i="7"/>
  <c r="L68" i="7" s="1"/>
  <c r="AR65" i="7"/>
  <c r="K64" i="7"/>
  <c r="L64" i="7" s="1"/>
  <c r="AR61" i="7"/>
  <c r="K60" i="7"/>
  <c r="L60" i="7" s="1"/>
  <c r="AK97" i="7"/>
  <c r="K94" i="7"/>
  <c r="L94" i="7" s="1"/>
  <c r="AK90" i="7"/>
  <c r="AK96" i="7"/>
  <c r="K100" i="7"/>
  <c r="L100" i="7" s="1"/>
  <c r="K93" i="7"/>
  <c r="L93" i="7" s="1"/>
  <c r="AK89" i="7"/>
  <c r="AK95" i="7"/>
  <c r="K92" i="7"/>
  <c r="L92" i="7" s="1"/>
  <c r="K99" i="7"/>
  <c r="L99" i="7" s="1"/>
  <c r="AK94" i="7"/>
  <c r="K91" i="7"/>
  <c r="L91" i="7" s="1"/>
  <c r="K98" i="7"/>
  <c r="L98" i="7" s="1"/>
  <c r="AK93" i="7"/>
  <c r="AK100" i="7"/>
  <c r="K97" i="7"/>
  <c r="L97" i="7" s="1"/>
  <c r="K90" i="7"/>
  <c r="L90" i="7" s="1"/>
  <c r="K96" i="7"/>
  <c r="L96" i="7" s="1"/>
  <c r="AK98" i="7"/>
  <c r="K95" i="7"/>
  <c r="L95" i="7" s="1"/>
  <c r="AK91" i="7"/>
  <c r="R47" i="8"/>
  <c r="AS77" i="5"/>
  <c r="AS81" i="5"/>
  <c r="AU105" i="5"/>
  <c r="AV112" i="5"/>
  <c r="AU116" i="5"/>
  <c r="AV130" i="5"/>
  <c r="K132" i="5"/>
  <c r="L132" i="5" s="1"/>
  <c r="T136" i="5"/>
  <c r="AV138" i="5"/>
  <c r="K141" i="5"/>
  <c r="L141" i="5" s="1"/>
  <c r="AU142" i="5"/>
  <c r="K145" i="5"/>
  <c r="L145" i="5" s="1"/>
  <c r="T147" i="5"/>
  <c r="AR30" i="6"/>
  <c r="K33" i="6"/>
  <c r="L33" i="6" s="1"/>
  <c r="AR34" i="6"/>
  <c r="AR44" i="6"/>
  <c r="AR47" i="6"/>
  <c r="AS50" i="6"/>
  <c r="AS53" i="6"/>
  <c r="T58" i="6"/>
  <c r="O59" i="6"/>
  <c r="P59" i="6" s="1"/>
  <c r="Q59" i="6" s="1"/>
  <c r="S59" i="6" s="1"/>
  <c r="U59" i="6" s="1"/>
  <c r="AQ59" i="6" s="1"/>
  <c r="AU59" i="6" s="1"/>
  <c r="AS60" i="6"/>
  <c r="T69" i="6"/>
  <c r="T75" i="6"/>
  <c r="AK96" i="6"/>
  <c r="AU139" i="6"/>
  <c r="K61" i="7"/>
  <c r="L61" i="7" s="1"/>
  <c r="R79" i="7"/>
  <c r="K89" i="7"/>
  <c r="L89" i="7" s="1"/>
  <c r="AK99" i="7"/>
  <c r="R107" i="7"/>
  <c r="K126" i="7"/>
  <c r="L126" i="7" s="1"/>
  <c r="AU124" i="7"/>
  <c r="K128" i="7"/>
  <c r="L128" i="7" s="1"/>
  <c r="AU126" i="7"/>
  <c r="AU131" i="7"/>
  <c r="K127" i="7"/>
  <c r="L127" i="7" s="1"/>
  <c r="AU125" i="7"/>
  <c r="K132" i="7"/>
  <c r="L132" i="7" s="1"/>
  <c r="AU130" i="7"/>
  <c r="K122" i="7"/>
  <c r="L122" i="7" s="1"/>
  <c r="AU123" i="7"/>
  <c r="K129" i="7"/>
  <c r="L129" i="7" s="1"/>
  <c r="AU122" i="7"/>
  <c r="AU132" i="7"/>
  <c r="K130" i="7"/>
  <c r="L130" i="7" s="1"/>
  <c r="K121" i="7"/>
  <c r="L121" i="7" s="1"/>
  <c r="K131" i="7"/>
  <c r="L131" i="7" s="1"/>
  <c r="AU129" i="7"/>
  <c r="K123" i="7"/>
  <c r="L123" i="7" s="1"/>
  <c r="R66" i="8"/>
  <c r="R124" i="8"/>
  <c r="R123" i="9"/>
  <c r="R131" i="9"/>
  <c r="R143" i="9"/>
  <c r="R75" i="7"/>
  <c r="AT105" i="7"/>
  <c r="R124" i="7"/>
  <c r="R142" i="7"/>
  <c r="R115" i="8"/>
  <c r="T83" i="6"/>
  <c r="AK90" i="6"/>
  <c r="K94" i="6"/>
  <c r="L94" i="6" s="1"/>
  <c r="AK97" i="6"/>
  <c r="K63" i="7"/>
  <c r="L63" i="7" s="1"/>
  <c r="AR69" i="7"/>
  <c r="R82" i="7"/>
  <c r="R109" i="7"/>
  <c r="R140" i="7"/>
  <c r="T83" i="5"/>
  <c r="AU109" i="5"/>
  <c r="K112" i="5"/>
  <c r="L112" i="5" s="1"/>
  <c r="AU113" i="5"/>
  <c r="AU128" i="5"/>
  <c r="K130" i="5"/>
  <c r="L130" i="5" s="1"/>
  <c r="AU139" i="5"/>
  <c r="T140" i="5"/>
  <c r="T144" i="5"/>
  <c r="K44" i="6"/>
  <c r="L44" i="6" s="1"/>
  <c r="K47" i="6"/>
  <c r="L47" i="6" s="1"/>
  <c r="T62" i="6"/>
  <c r="T66" i="6"/>
  <c r="AS78" i="6"/>
  <c r="AS82" i="6"/>
  <c r="AL90" i="6"/>
  <c r="AL97" i="6"/>
  <c r="AR27" i="7"/>
  <c r="K29" i="7"/>
  <c r="L29" i="7" s="1"/>
  <c r="K36" i="7"/>
  <c r="L36" i="7" s="1"/>
  <c r="AR33" i="7"/>
  <c r="K32" i="7"/>
  <c r="L32" i="7" s="1"/>
  <c r="AR29" i="7"/>
  <c r="K28" i="7"/>
  <c r="L28" i="7" s="1"/>
  <c r="AR36" i="7"/>
  <c r="K35" i="7"/>
  <c r="L35" i="7" s="1"/>
  <c r="AR32" i="7"/>
  <c r="K31" i="7"/>
  <c r="L31" i="7" s="1"/>
  <c r="K27" i="7"/>
  <c r="L27" i="7" s="1"/>
  <c r="AR35" i="7"/>
  <c r="K34" i="7"/>
  <c r="L34" i="7" s="1"/>
  <c r="AR31" i="7"/>
  <c r="AX105" i="7"/>
  <c r="AU128" i="7"/>
  <c r="R138" i="7"/>
  <c r="R52" i="8"/>
  <c r="R64" i="8"/>
  <c r="T76" i="6"/>
  <c r="K95" i="6"/>
  <c r="L95" i="6" s="1"/>
  <c r="AK98" i="6"/>
  <c r="AU142" i="6"/>
  <c r="T32" i="7"/>
  <c r="R49" i="7"/>
  <c r="R114" i="7"/>
  <c r="AV124" i="7"/>
  <c r="AV129" i="7"/>
  <c r="AV131" i="7"/>
  <c r="AV125" i="7"/>
  <c r="AV130" i="7"/>
  <c r="AV123" i="7"/>
  <c r="AV122" i="7"/>
  <c r="AV132" i="7"/>
  <c r="AV126" i="7"/>
  <c r="AV127" i="7"/>
  <c r="AV128" i="7"/>
  <c r="AV121" i="7"/>
  <c r="O136" i="7"/>
  <c r="P136" i="7" s="1"/>
  <c r="Q136" i="7" s="1"/>
  <c r="S136" i="7" s="1"/>
  <c r="R136" i="7"/>
  <c r="R29" i="9"/>
  <c r="AU106" i="5"/>
  <c r="AV123" i="5"/>
  <c r="AU136" i="5"/>
  <c r="AX136" i="5" s="1"/>
  <c r="AV143" i="5"/>
  <c r="AU147" i="5"/>
  <c r="AS31" i="6"/>
  <c r="AS35" i="6"/>
  <c r="AS42" i="6"/>
  <c r="AU42" i="6" s="1"/>
  <c r="AR45" i="6"/>
  <c r="AR48" i="6"/>
  <c r="AS51" i="6"/>
  <c r="AR58" i="6"/>
  <c r="O60" i="6"/>
  <c r="P60" i="6" s="1"/>
  <c r="Q60" i="6" s="1"/>
  <c r="S60" i="6" s="1"/>
  <c r="U60" i="6" s="1"/>
  <c r="AQ60" i="6" s="1"/>
  <c r="AS65" i="6"/>
  <c r="AR69" i="6"/>
  <c r="T80" i="6"/>
  <c r="K89" i="6"/>
  <c r="L89" i="6" s="1"/>
  <c r="AK91" i="6"/>
  <c r="AL98" i="6"/>
  <c r="T100" i="6"/>
  <c r="AU146" i="6"/>
  <c r="T27" i="7"/>
  <c r="K53" i="7"/>
  <c r="L53" i="7" s="1"/>
  <c r="K50" i="7"/>
  <c r="L50" i="7" s="1"/>
  <c r="AR53" i="7"/>
  <c r="AR50" i="7"/>
  <c r="K52" i="7"/>
  <c r="L52" i="7" s="1"/>
  <c r="AR46" i="7"/>
  <c r="K48" i="7"/>
  <c r="L48" i="7" s="1"/>
  <c r="K45" i="7"/>
  <c r="L45" i="7" s="1"/>
  <c r="AR51" i="7"/>
  <c r="AR42" i="7"/>
  <c r="K43" i="7"/>
  <c r="L43" i="7" s="1"/>
  <c r="K44" i="7"/>
  <c r="L44" i="7" s="1"/>
  <c r="R78" i="7"/>
  <c r="AK92" i="7"/>
  <c r="R111" i="7"/>
  <c r="R35" i="8"/>
  <c r="AS68" i="9"/>
  <c r="AS64" i="9"/>
  <c r="AS67" i="9"/>
  <c r="AS63" i="9"/>
  <c r="AS59" i="9"/>
  <c r="AS66" i="9"/>
  <c r="AS62" i="9"/>
  <c r="AS69" i="9"/>
  <c r="AS58" i="9"/>
  <c r="AS65" i="9"/>
  <c r="AS61" i="9"/>
  <c r="R59" i="9"/>
  <c r="AS60" i="9"/>
  <c r="AV106" i="5"/>
  <c r="K109" i="5"/>
  <c r="L109" i="5" s="1"/>
  <c r="AU121" i="5"/>
  <c r="AU131" i="5"/>
  <c r="AV147" i="5"/>
  <c r="AS45" i="6"/>
  <c r="AS69" i="6"/>
  <c r="T73" i="6"/>
  <c r="AS75" i="6"/>
  <c r="T84" i="6"/>
  <c r="AL91" i="6"/>
  <c r="K96" i="6"/>
  <c r="L96" i="6" s="1"/>
  <c r="AV125" i="6"/>
  <c r="AV127" i="6"/>
  <c r="AV122" i="6"/>
  <c r="AV124" i="6"/>
  <c r="AV126" i="6"/>
  <c r="AV128" i="6"/>
  <c r="L26" i="7"/>
  <c r="AR58" i="7"/>
  <c r="R35" i="11"/>
  <c r="R37" i="11"/>
  <c r="AK92" i="6"/>
  <c r="AK99" i="6"/>
  <c r="AK100" i="6"/>
  <c r="R42" i="7"/>
  <c r="O42" i="7"/>
  <c r="P42" i="7" s="1"/>
  <c r="Q42" i="7" s="1"/>
  <c r="R143" i="7"/>
  <c r="S58" i="8"/>
  <c r="U58" i="8" s="1"/>
  <c r="R111" i="8"/>
  <c r="R141" i="8"/>
  <c r="AS79" i="5"/>
  <c r="AV110" i="5"/>
  <c r="K123" i="5"/>
  <c r="L123" i="5" s="1"/>
  <c r="AU140" i="5"/>
  <c r="K143" i="5"/>
  <c r="L143" i="5" s="1"/>
  <c r="AU144" i="5"/>
  <c r="AS28" i="6"/>
  <c r="K31" i="6"/>
  <c r="L31" i="6" s="1"/>
  <c r="AR32" i="6"/>
  <c r="K35" i="6"/>
  <c r="L35" i="6" s="1"/>
  <c r="K45" i="6"/>
  <c r="L45" i="6" s="1"/>
  <c r="AR62" i="6"/>
  <c r="K65" i="6"/>
  <c r="L65" i="6" s="1"/>
  <c r="K90" i="6"/>
  <c r="L90" i="6" s="1"/>
  <c r="AL92" i="6"/>
  <c r="AL99" i="6"/>
  <c r="AU136" i="6"/>
  <c r="K30" i="7"/>
  <c r="L30" i="7" s="1"/>
  <c r="R91" i="8"/>
  <c r="R137" i="8"/>
  <c r="R31" i="11"/>
  <c r="AU129" i="5"/>
  <c r="AV140" i="5"/>
  <c r="AS62" i="6"/>
  <c r="T77" i="6"/>
  <c r="AV132" i="6"/>
  <c r="K67" i="7"/>
  <c r="L67" i="7" s="1"/>
  <c r="AR68" i="7"/>
  <c r="P73" i="7"/>
  <c r="Q73" i="7" s="1"/>
  <c r="S73" i="7" s="1"/>
  <c r="U73" i="7" s="1"/>
  <c r="AQ73" i="7" s="1"/>
  <c r="R77" i="7"/>
  <c r="R108" i="7"/>
  <c r="K125" i="7"/>
  <c r="L125" i="7" s="1"/>
  <c r="R65" i="8"/>
  <c r="O59" i="8"/>
  <c r="P59" i="8" s="1"/>
  <c r="Q59" i="8" s="1"/>
  <c r="R146" i="8"/>
  <c r="T129" i="6"/>
  <c r="AV139" i="6"/>
  <c r="T49" i="7"/>
  <c r="T52" i="7"/>
  <c r="AS61" i="7"/>
  <c r="K74" i="7"/>
  <c r="L74" i="7" s="1"/>
  <c r="T76" i="7"/>
  <c r="T92" i="7"/>
  <c r="T99" i="7"/>
  <c r="AU106" i="7"/>
  <c r="T107" i="7"/>
  <c r="L146" i="7"/>
  <c r="R59" i="8"/>
  <c r="T62" i="8"/>
  <c r="AS66" i="8"/>
  <c r="L68" i="8"/>
  <c r="T74" i="8"/>
  <c r="T81" i="8"/>
  <c r="T84" i="8"/>
  <c r="T73" i="8"/>
  <c r="T80" i="8"/>
  <c r="T76" i="8"/>
  <c r="T83" i="8"/>
  <c r="T79" i="8"/>
  <c r="T75" i="8"/>
  <c r="T78" i="8"/>
  <c r="R95" i="8"/>
  <c r="AU115" i="8"/>
  <c r="K114" i="8"/>
  <c r="L114" i="8" s="1"/>
  <c r="AU111" i="8"/>
  <c r="K110" i="8"/>
  <c r="L110" i="8" s="1"/>
  <c r="AU107" i="8"/>
  <c r="K106" i="8"/>
  <c r="L106" i="8" s="1"/>
  <c r="AU114" i="8"/>
  <c r="K113" i="8"/>
  <c r="L113" i="8" s="1"/>
  <c r="AU110" i="8"/>
  <c r="K109" i="8"/>
  <c r="L109" i="8" s="1"/>
  <c r="AU106" i="8"/>
  <c r="K116" i="8"/>
  <c r="L116" i="8" s="1"/>
  <c r="K105" i="8"/>
  <c r="L105" i="8" s="1"/>
  <c r="AU113" i="8"/>
  <c r="K112" i="8"/>
  <c r="L112" i="8" s="1"/>
  <c r="AU109" i="8"/>
  <c r="K108" i="8"/>
  <c r="L108" i="8" s="1"/>
  <c r="O73" i="9"/>
  <c r="P73" i="9" s="1"/>
  <c r="Q73" i="9" s="1"/>
  <c r="S73" i="9" s="1"/>
  <c r="R73" i="9"/>
  <c r="AL91" i="7"/>
  <c r="T100" i="7"/>
  <c r="T115" i="7"/>
  <c r="K36" i="8"/>
  <c r="L36" i="8" s="1"/>
  <c r="AS52" i="8"/>
  <c r="AS49" i="8"/>
  <c r="AS43" i="8"/>
  <c r="AS48" i="8"/>
  <c r="AS45" i="8"/>
  <c r="AS51" i="8"/>
  <c r="AS42" i="8"/>
  <c r="AS47" i="8"/>
  <c r="AS44" i="8"/>
  <c r="AS53" i="8"/>
  <c r="AS50" i="8"/>
  <c r="K107" i="8"/>
  <c r="L107" i="8" s="1"/>
  <c r="AV137" i="8"/>
  <c r="AV144" i="8"/>
  <c r="AV140" i="8"/>
  <c r="AV147" i="8"/>
  <c r="AV136" i="8"/>
  <c r="AV143" i="8"/>
  <c r="AV139" i="8"/>
  <c r="AV146" i="8"/>
  <c r="AV142" i="8"/>
  <c r="T47" i="9"/>
  <c r="T44" i="9"/>
  <c r="T53" i="9"/>
  <c r="T50" i="9"/>
  <c r="T46" i="9"/>
  <c r="T52" i="9"/>
  <c r="T49" i="9"/>
  <c r="T43" i="9"/>
  <c r="T51" i="9"/>
  <c r="T48" i="9"/>
  <c r="T45" i="9"/>
  <c r="T42" i="9"/>
  <c r="T122" i="6"/>
  <c r="T127" i="6"/>
  <c r="AS28" i="7"/>
  <c r="AS83" i="7"/>
  <c r="AL92" i="7"/>
  <c r="AL99" i="7"/>
  <c r="K106" i="7"/>
  <c r="L106" i="7" s="1"/>
  <c r="T108" i="7"/>
  <c r="K44" i="8"/>
  <c r="L44" i="8" s="1"/>
  <c r="L74" i="8"/>
  <c r="AU105" i="8"/>
  <c r="R125" i="8"/>
  <c r="L116" i="9"/>
  <c r="AV140" i="6"/>
  <c r="AV144" i="6"/>
  <c r="AS32" i="7"/>
  <c r="T50" i="7"/>
  <c r="T53" i="7"/>
  <c r="AS62" i="7"/>
  <c r="AS66" i="7"/>
  <c r="T81" i="7"/>
  <c r="T94" i="7"/>
  <c r="T112" i="7"/>
  <c r="K29" i="8"/>
  <c r="L29" i="8" s="1"/>
  <c r="K32" i="8"/>
  <c r="L32" i="8" s="1"/>
  <c r="R58" i="8"/>
  <c r="T77" i="8"/>
  <c r="L80" i="8"/>
  <c r="T82" i="8"/>
  <c r="R93" i="8"/>
  <c r="AU112" i="8"/>
  <c r="AT121" i="8"/>
  <c r="R132" i="8"/>
  <c r="T114" i="9"/>
  <c r="T110" i="9"/>
  <c r="T106" i="9"/>
  <c r="T113" i="9"/>
  <c r="T109" i="9"/>
  <c r="T116" i="9"/>
  <c r="T105" i="9"/>
  <c r="T112" i="9"/>
  <c r="T115" i="9"/>
  <c r="T111" i="9"/>
  <c r="T107" i="9"/>
  <c r="T108" i="9"/>
  <c r="AS59" i="8"/>
  <c r="AS69" i="8"/>
  <c r="AS58" i="8"/>
  <c r="AS65" i="8"/>
  <c r="AS61" i="8"/>
  <c r="AS68" i="8"/>
  <c r="AS64" i="8"/>
  <c r="AS60" i="8"/>
  <c r="R60" i="9"/>
  <c r="T116" i="6"/>
  <c r="AV137" i="6"/>
  <c r="T142" i="6"/>
  <c r="AS43" i="7"/>
  <c r="AS49" i="7"/>
  <c r="AS52" i="7"/>
  <c r="AS59" i="7"/>
  <c r="T64" i="7"/>
  <c r="AR73" i="7"/>
  <c r="T74" i="7"/>
  <c r="AS80" i="7"/>
  <c r="AR84" i="7"/>
  <c r="AL93" i="7"/>
  <c r="T95" i="7"/>
  <c r="AV111" i="7"/>
  <c r="AU115" i="7"/>
  <c r="T130" i="7"/>
  <c r="T132" i="7"/>
  <c r="T124" i="7"/>
  <c r="T126" i="7"/>
  <c r="T131" i="7"/>
  <c r="T140" i="7"/>
  <c r="K49" i="8"/>
  <c r="L49" i="8" s="1"/>
  <c r="T125" i="6"/>
  <c r="T146" i="6"/>
  <c r="AS29" i="7"/>
  <c r="T68" i="7"/>
  <c r="AS73" i="7"/>
  <c r="AU73" i="7" s="1"/>
  <c r="AS84" i="7"/>
  <c r="T89" i="7"/>
  <c r="AV115" i="7"/>
  <c r="AV137" i="7"/>
  <c r="AV147" i="7"/>
  <c r="AV136" i="7"/>
  <c r="AV143" i="7"/>
  <c r="AV146" i="7"/>
  <c r="AV142" i="7"/>
  <c r="AV138" i="7"/>
  <c r="AV141" i="7"/>
  <c r="K43" i="8"/>
  <c r="L43" i="8" s="1"/>
  <c r="AQ58" i="8"/>
  <c r="L60" i="8"/>
  <c r="R145" i="8"/>
  <c r="T96" i="7"/>
  <c r="T109" i="7"/>
  <c r="T113" i="7"/>
  <c r="AR29" i="8"/>
  <c r="K28" i="8"/>
  <c r="L28" i="8" s="1"/>
  <c r="AR28" i="8"/>
  <c r="K27" i="8"/>
  <c r="L27" i="8" s="1"/>
  <c r="AR35" i="8"/>
  <c r="K34" i="8"/>
  <c r="L34" i="8" s="1"/>
  <c r="AR31" i="8"/>
  <c r="AR27" i="8"/>
  <c r="K37" i="8"/>
  <c r="L37" i="8" s="1"/>
  <c r="K26" i="8"/>
  <c r="L26" i="8" s="1"/>
  <c r="AR34" i="8"/>
  <c r="K33" i="8"/>
  <c r="L33" i="8" s="1"/>
  <c r="AR30" i="8"/>
  <c r="K31" i="8"/>
  <c r="L31" i="8" s="1"/>
  <c r="R73" i="8"/>
  <c r="O73" i="8"/>
  <c r="P73" i="8" s="1"/>
  <c r="Q73" i="8" s="1"/>
  <c r="S73" i="8" s="1"/>
  <c r="U73" i="8" s="1"/>
  <c r="AQ73" i="8" s="1"/>
  <c r="T113" i="6"/>
  <c r="AS26" i="7"/>
  <c r="AR36" i="8"/>
  <c r="AR46" i="8"/>
  <c r="AR52" i="8"/>
  <c r="AR49" i="8"/>
  <c r="AR43" i="8"/>
  <c r="K48" i="8"/>
  <c r="L48" i="8" s="1"/>
  <c r="K45" i="8"/>
  <c r="L45" i="8" s="1"/>
  <c r="K51" i="8"/>
  <c r="L51" i="8" s="1"/>
  <c r="K42" i="8"/>
  <c r="L42" i="8" s="1"/>
  <c r="AR48" i="8"/>
  <c r="AR45" i="8"/>
  <c r="AR51" i="8"/>
  <c r="AR42" i="8"/>
  <c r="K53" i="8"/>
  <c r="L53" i="8" s="1"/>
  <c r="K50" i="8"/>
  <c r="L50" i="8" s="1"/>
  <c r="AR47" i="8"/>
  <c r="AR44" i="8"/>
  <c r="T64" i="8"/>
  <c r="T60" i="8"/>
  <c r="T67" i="8"/>
  <c r="T63" i="8"/>
  <c r="T59" i="8"/>
  <c r="T69" i="8"/>
  <c r="T58" i="8"/>
  <c r="AS67" i="8"/>
  <c r="R84" i="8"/>
  <c r="R100" i="8"/>
  <c r="R142" i="8"/>
  <c r="R67" i="9"/>
  <c r="R30" i="11"/>
  <c r="R74" i="11"/>
  <c r="T123" i="6"/>
  <c r="T45" i="7"/>
  <c r="AS77" i="7"/>
  <c r="K84" i="7"/>
  <c r="L84" i="7" s="1"/>
  <c r="T90" i="7"/>
  <c r="T97" i="7"/>
  <c r="AU105" i="7"/>
  <c r="AU116" i="7"/>
  <c r="T142" i="7"/>
  <c r="T138" i="7"/>
  <c r="T145" i="7"/>
  <c r="T141" i="7"/>
  <c r="T137" i="7"/>
  <c r="T147" i="7"/>
  <c r="T136" i="7"/>
  <c r="L69" i="8"/>
  <c r="AV145" i="8"/>
  <c r="R33" i="9"/>
  <c r="R108" i="11"/>
  <c r="R62" i="8"/>
  <c r="R61" i="9"/>
  <c r="T110" i="6"/>
  <c r="AR78" i="7"/>
  <c r="K81" i="7"/>
  <c r="L81" i="7" s="1"/>
  <c r="AU109" i="7"/>
  <c r="K112" i="7"/>
  <c r="L112" i="7" s="1"/>
  <c r="T127" i="7"/>
  <c r="AV139" i="7"/>
  <c r="K30" i="8"/>
  <c r="L30" i="8" s="1"/>
  <c r="AS63" i="8"/>
  <c r="L75" i="8"/>
  <c r="K37" i="9"/>
  <c r="L37" i="9" s="1"/>
  <c r="AR37" i="9"/>
  <c r="K36" i="9"/>
  <c r="L36" i="9" s="1"/>
  <c r="AR36" i="9"/>
  <c r="AR35" i="9"/>
  <c r="K32" i="9"/>
  <c r="L32" i="9" s="1"/>
  <c r="AR34" i="9"/>
  <c r="AR33" i="9"/>
  <c r="AR29" i="9"/>
  <c r="K28" i="9"/>
  <c r="L28" i="9" s="1"/>
  <c r="AR32" i="9"/>
  <c r="K31" i="9"/>
  <c r="L31" i="9" s="1"/>
  <c r="AR28" i="9"/>
  <c r="K27" i="9"/>
  <c r="L27" i="9" s="1"/>
  <c r="AR31" i="9"/>
  <c r="K34" i="9"/>
  <c r="L34" i="9" s="1"/>
  <c r="K30" i="9"/>
  <c r="L30" i="9" s="1"/>
  <c r="AR27" i="9"/>
  <c r="K35" i="9"/>
  <c r="L35" i="9" s="1"/>
  <c r="K26" i="9"/>
  <c r="L26" i="9" s="1"/>
  <c r="K141" i="7"/>
  <c r="L141" i="7" s="1"/>
  <c r="AU142" i="7"/>
  <c r="K145" i="7"/>
  <c r="L145" i="7" s="1"/>
  <c r="K63" i="8"/>
  <c r="L63" i="8" s="1"/>
  <c r="AR64" i="8"/>
  <c r="K67" i="8"/>
  <c r="L67" i="8" s="1"/>
  <c r="AR74" i="8"/>
  <c r="AK96" i="8"/>
  <c r="AV105" i="8"/>
  <c r="AV116" i="8"/>
  <c r="K122" i="8"/>
  <c r="L122" i="8" s="1"/>
  <c r="AU125" i="8"/>
  <c r="K127" i="8"/>
  <c r="L127" i="8" s="1"/>
  <c r="T131" i="8"/>
  <c r="AU146" i="8"/>
  <c r="T34" i="9"/>
  <c r="T36" i="9"/>
  <c r="K53" i="9"/>
  <c r="L53" i="9" s="1"/>
  <c r="K50" i="9"/>
  <c r="L50" i="9" s="1"/>
  <c r="K49" i="9"/>
  <c r="L49" i="9" s="1"/>
  <c r="K46" i="9"/>
  <c r="L46" i="9" s="1"/>
  <c r="K43" i="9"/>
  <c r="L43" i="9" s="1"/>
  <c r="K52" i="9"/>
  <c r="L52" i="9" s="1"/>
  <c r="AR46" i="9"/>
  <c r="AR52" i="9"/>
  <c r="AR49" i="9"/>
  <c r="AR43" i="9"/>
  <c r="AR48" i="9"/>
  <c r="AR45" i="9"/>
  <c r="AR51" i="9"/>
  <c r="AR42" i="9"/>
  <c r="AR44" i="9"/>
  <c r="K132" i="11"/>
  <c r="L132" i="11" s="1"/>
  <c r="AU130" i="11"/>
  <c r="K129" i="11"/>
  <c r="L129" i="11" s="1"/>
  <c r="AU127" i="11"/>
  <c r="AU122" i="11"/>
  <c r="AU132" i="11"/>
  <c r="K126" i="11"/>
  <c r="L126" i="11" s="1"/>
  <c r="AU124" i="11"/>
  <c r="K121" i="11"/>
  <c r="L121" i="11" s="1"/>
  <c r="K131" i="11"/>
  <c r="L131" i="11" s="1"/>
  <c r="AU129" i="11"/>
  <c r="K128" i="11"/>
  <c r="L128" i="11" s="1"/>
  <c r="AU126" i="11"/>
  <c r="K130" i="11"/>
  <c r="L130" i="11" s="1"/>
  <c r="AU128" i="11"/>
  <c r="AU121" i="11"/>
  <c r="K127" i="11"/>
  <c r="L127" i="11" s="1"/>
  <c r="AU123" i="11"/>
  <c r="AU125" i="11"/>
  <c r="K123" i="11"/>
  <c r="L123" i="11" s="1"/>
  <c r="K124" i="11"/>
  <c r="L124" i="11" s="1"/>
  <c r="AU131" i="11"/>
  <c r="K125" i="11"/>
  <c r="L125" i="11" s="1"/>
  <c r="AU146" i="7"/>
  <c r="AS30" i="8"/>
  <c r="AS34" i="8"/>
  <c r="AR68" i="8"/>
  <c r="AS74" i="8"/>
  <c r="K77" i="8"/>
  <c r="L77" i="8" s="1"/>
  <c r="T98" i="8"/>
  <c r="T110" i="8"/>
  <c r="T114" i="8"/>
  <c r="T83" i="9"/>
  <c r="T79" i="9"/>
  <c r="L80" i="9"/>
  <c r="T82" i="9"/>
  <c r="T78" i="9"/>
  <c r="T74" i="9"/>
  <c r="T81" i="9"/>
  <c r="T77" i="9"/>
  <c r="T84" i="9"/>
  <c r="T73" i="9"/>
  <c r="T80" i="9"/>
  <c r="T76" i="9"/>
  <c r="L97" i="9"/>
  <c r="R125" i="9"/>
  <c r="L147" i="9"/>
  <c r="T53" i="11"/>
  <c r="T50" i="11"/>
  <c r="T49" i="11"/>
  <c r="T45" i="11"/>
  <c r="T42" i="11"/>
  <c r="T52" i="11"/>
  <c r="T51" i="11"/>
  <c r="T48" i="11"/>
  <c r="T47" i="11"/>
  <c r="T44" i="11"/>
  <c r="T46" i="11"/>
  <c r="AR78" i="8"/>
  <c r="K81" i="8"/>
  <c r="L81" i="8" s="1"/>
  <c r="AR82" i="8"/>
  <c r="AK90" i="8"/>
  <c r="T91" i="8"/>
  <c r="K94" i="8"/>
  <c r="L94" i="8" s="1"/>
  <c r="AK97" i="8"/>
  <c r="AU128" i="8"/>
  <c r="K130" i="8"/>
  <c r="L130" i="8" s="1"/>
  <c r="K138" i="8"/>
  <c r="L138" i="8" s="1"/>
  <c r="AU139" i="8"/>
  <c r="T140" i="8"/>
  <c r="T144" i="8"/>
  <c r="T32" i="9"/>
  <c r="T35" i="9"/>
  <c r="K42" i="9"/>
  <c r="L42" i="9" s="1"/>
  <c r="AR50" i="9"/>
  <c r="L106" i="9"/>
  <c r="R61" i="11"/>
  <c r="R68" i="11"/>
  <c r="O26" i="10"/>
  <c r="P26" i="10" s="1"/>
  <c r="Q26" i="10" s="1"/>
  <c r="S26" i="10" s="1"/>
  <c r="R26" i="10"/>
  <c r="R26" i="12"/>
  <c r="O26" i="12"/>
  <c r="P26" i="12" s="1"/>
  <c r="Q26" i="12" s="1"/>
  <c r="S26" i="12" s="1"/>
  <c r="T91" i="9"/>
  <c r="T98" i="9"/>
  <c r="L100" i="9"/>
  <c r="L93" i="9"/>
  <c r="T97" i="9"/>
  <c r="T90" i="9"/>
  <c r="T96" i="9"/>
  <c r="T89" i="9"/>
  <c r="T95" i="9"/>
  <c r="T94" i="9"/>
  <c r="T100" i="9"/>
  <c r="T99" i="9"/>
  <c r="T92" i="9"/>
  <c r="R122" i="9"/>
  <c r="R136" i="9"/>
  <c r="O136" i="9"/>
  <c r="P136" i="9" s="1"/>
  <c r="Q136" i="9" s="1"/>
  <c r="R32" i="11"/>
  <c r="R48" i="11"/>
  <c r="R52" i="11"/>
  <c r="R66" i="11"/>
  <c r="K145" i="11"/>
  <c r="L145" i="11" s="1"/>
  <c r="AU142" i="11"/>
  <c r="K141" i="11"/>
  <c r="L141" i="11" s="1"/>
  <c r="AU138" i="11"/>
  <c r="K137" i="11"/>
  <c r="L137" i="11" s="1"/>
  <c r="AU145" i="11"/>
  <c r="K144" i="11"/>
  <c r="L144" i="11" s="1"/>
  <c r="AU141" i="11"/>
  <c r="K140" i="11"/>
  <c r="L140" i="11" s="1"/>
  <c r="AU137" i="11"/>
  <c r="K147" i="11"/>
  <c r="L147" i="11" s="1"/>
  <c r="K136" i="11"/>
  <c r="L136" i="11" s="1"/>
  <c r="AU144" i="11"/>
  <c r="K139" i="11"/>
  <c r="L139" i="11" s="1"/>
  <c r="K146" i="11"/>
  <c r="L146" i="11" s="1"/>
  <c r="AU143" i="11"/>
  <c r="K142" i="11"/>
  <c r="L142" i="11" s="1"/>
  <c r="AU139" i="11"/>
  <c r="K138" i="11"/>
  <c r="L138" i="11" s="1"/>
  <c r="K143" i="11"/>
  <c r="L143" i="11" s="1"/>
  <c r="AU146" i="11"/>
  <c r="AU136" i="11"/>
  <c r="AU140" i="11"/>
  <c r="T43" i="8"/>
  <c r="T49" i="8"/>
  <c r="T52" i="8"/>
  <c r="T92" i="8"/>
  <c r="T99" i="8"/>
  <c r="T107" i="8"/>
  <c r="AU136" i="8"/>
  <c r="AU147" i="8"/>
  <c r="R65" i="9"/>
  <c r="R84" i="9"/>
  <c r="R36" i="11"/>
  <c r="R50" i="11"/>
  <c r="AU136" i="7"/>
  <c r="AU147" i="7"/>
  <c r="AS31" i="8"/>
  <c r="AS35" i="8"/>
  <c r="T46" i="8"/>
  <c r="AR58" i="8"/>
  <c r="AR69" i="8"/>
  <c r="AR75" i="8"/>
  <c r="K89" i="8"/>
  <c r="L89" i="8" s="1"/>
  <c r="AK91" i="8"/>
  <c r="AL98" i="8"/>
  <c r="AV106" i="8"/>
  <c r="T111" i="8"/>
  <c r="AU121" i="8"/>
  <c r="AX121" i="8" s="1"/>
  <c r="AU131" i="8"/>
  <c r="AS36" i="9"/>
  <c r="AS35" i="9"/>
  <c r="T29" i="9"/>
  <c r="T33" i="9"/>
  <c r="K45" i="9"/>
  <c r="L45" i="9" s="1"/>
  <c r="R127" i="9"/>
  <c r="L142" i="9"/>
  <c r="L146" i="9"/>
  <c r="R34" i="11"/>
  <c r="R48" i="13"/>
  <c r="T29" i="8"/>
  <c r="AS75" i="8"/>
  <c r="K78" i="8"/>
  <c r="L78" i="8" s="1"/>
  <c r="AR79" i="8"/>
  <c r="K82" i="8"/>
  <c r="L82" i="8" s="1"/>
  <c r="AL91" i="8"/>
  <c r="K96" i="8"/>
  <c r="L96" i="8" s="1"/>
  <c r="T100" i="8"/>
  <c r="T115" i="8"/>
  <c r="AU126" i="8"/>
  <c r="K128" i="8"/>
  <c r="L128" i="8" s="1"/>
  <c r="AV131" i="8"/>
  <c r="T132" i="8"/>
  <c r="K139" i="8"/>
  <c r="L139" i="8" s="1"/>
  <c r="T141" i="8"/>
  <c r="T145" i="8"/>
  <c r="AS47" i="9"/>
  <c r="AS44" i="9"/>
  <c r="AS46" i="9"/>
  <c r="AS52" i="9"/>
  <c r="AS49" i="9"/>
  <c r="AS43" i="9"/>
  <c r="AS48" i="9"/>
  <c r="AS45" i="9"/>
  <c r="AS51" i="9"/>
  <c r="AS42" i="9"/>
  <c r="K48" i="9"/>
  <c r="L48" i="9" s="1"/>
  <c r="K51" i="9"/>
  <c r="L51" i="9" s="1"/>
  <c r="L90" i="9"/>
  <c r="R94" i="11"/>
  <c r="R34" i="10"/>
  <c r="R82" i="10"/>
  <c r="K139" i="7"/>
  <c r="L139" i="7" s="1"/>
  <c r="T33" i="8"/>
  <c r="K61" i="8"/>
  <c r="L61" i="8" s="1"/>
  <c r="AS79" i="8"/>
  <c r="AR83" i="8"/>
  <c r="AK92" i="8"/>
  <c r="T93" i="8"/>
  <c r="AK99" i="8"/>
  <c r="AV110" i="8"/>
  <c r="AV114" i="8"/>
  <c r="T127" i="8"/>
  <c r="AU140" i="8"/>
  <c r="K143" i="8"/>
  <c r="L143" i="8" s="1"/>
  <c r="AU144" i="8"/>
  <c r="L45" i="11"/>
  <c r="R64" i="11"/>
  <c r="AR66" i="8"/>
  <c r="AS83" i="8"/>
  <c r="T108" i="8"/>
  <c r="K136" i="8"/>
  <c r="L136" i="8" s="1"/>
  <c r="K147" i="8"/>
  <c r="L147" i="8" s="1"/>
  <c r="T93" i="9"/>
  <c r="AV116" i="9"/>
  <c r="AV105" i="9"/>
  <c r="AV112" i="9"/>
  <c r="AV108" i="9"/>
  <c r="AV115" i="9"/>
  <c r="AV111" i="9"/>
  <c r="AV107" i="9"/>
  <c r="AV106" i="9"/>
  <c r="L90" i="8"/>
  <c r="T94" i="8"/>
  <c r="L97" i="8"/>
  <c r="T112" i="8"/>
  <c r="L44" i="9"/>
  <c r="L105" i="9"/>
  <c r="T144" i="9"/>
  <c r="T140" i="9"/>
  <c r="L145" i="9"/>
  <c r="L141" i="9"/>
  <c r="T147" i="9"/>
  <c r="T136" i="9"/>
  <c r="T143" i="9"/>
  <c r="T139" i="9"/>
  <c r="T146" i="9"/>
  <c r="T142" i="9"/>
  <c r="T138" i="9"/>
  <c r="T145" i="9"/>
  <c r="T141" i="9"/>
  <c r="T137" i="9"/>
  <c r="R122" i="11"/>
  <c r="AU137" i="7"/>
  <c r="T44" i="8"/>
  <c r="AR59" i="8"/>
  <c r="AS76" i="8"/>
  <c r="K79" i="8"/>
  <c r="L79" i="8" s="1"/>
  <c r="AR80" i="8"/>
  <c r="K83" i="8"/>
  <c r="L83" i="8" s="1"/>
  <c r="AK93" i="8"/>
  <c r="K98" i="8"/>
  <c r="L98" i="8" s="1"/>
  <c r="AL100" i="8"/>
  <c r="T105" i="8"/>
  <c r="AV107" i="8"/>
  <c r="K126" i="8"/>
  <c r="L126" i="8" s="1"/>
  <c r="K140" i="8"/>
  <c r="L140" i="8" s="1"/>
  <c r="T142" i="8"/>
  <c r="T30" i="9"/>
  <c r="K47" i="9"/>
  <c r="L47" i="9" s="1"/>
  <c r="R29" i="11"/>
  <c r="O42" i="11"/>
  <c r="P42" i="11" s="1"/>
  <c r="Q42" i="11" s="1"/>
  <c r="S42" i="11" s="1"/>
  <c r="U42" i="11" s="1"/>
  <c r="AQ42" i="11" s="1"/>
  <c r="AU42" i="11" s="1"/>
  <c r="R81" i="11"/>
  <c r="T30" i="8"/>
  <c r="AR73" i="8"/>
  <c r="AU73" i="8" s="1"/>
  <c r="AU141" i="8"/>
  <c r="K144" i="8"/>
  <c r="L144" i="8" s="1"/>
  <c r="AS29" i="9"/>
  <c r="AS33" i="9"/>
  <c r="AS34" i="9"/>
  <c r="L53" i="11"/>
  <c r="R113" i="10"/>
  <c r="O26" i="11"/>
  <c r="P26" i="11" s="1"/>
  <c r="Q26" i="11" s="1"/>
  <c r="S26" i="11" s="1"/>
  <c r="U26" i="11" s="1"/>
  <c r="AQ26" i="11" s="1"/>
  <c r="R26" i="11"/>
  <c r="R49" i="11"/>
  <c r="R51" i="11"/>
  <c r="R37" i="10"/>
  <c r="K64" i="9"/>
  <c r="L64" i="9" s="1"/>
  <c r="AR65" i="9"/>
  <c r="K68" i="9"/>
  <c r="L68" i="9" s="1"/>
  <c r="K74" i="9"/>
  <c r="L74" i="9" s="1"/>
  <c r="K95" i="9"/>
  <c r="L95" i="9" s="1"/>
  <c r="AK98" i="9"/>
  <c r="AU106" i="9"/>
  <c r="AV123" i="9"/>
  <c r="T124" i="9"/>
  <c r="R132" i="9"/>
  <c r="AU136" i="9"/>
  <c r="AV143" i="9"/>
  <c r="AU147" i="9"/>
  <c r="AS35" i="11"/>
  <c r="AR60" i="11"/>
  <c r="K59" i="11"/>
  <c r="L59" i="11" s="1"/>
  <c r="K62" i="11"/>
  <c r="L62" i="11" s="1"/>
  <c r="AR59" i="11"/>
  <c r="K69" i="11"/>
  <c r="L69" i="11" s="1"/>
  <c r="K58" i="11"/>
  <c r="L58" i="11" s="1"/>
  <c r="AS79" i="11"/>
  <c r="AV112" i="11"/>
  <c r="AV108" i="11"/>
  <c r="AV115" i="11"/>
  <c r="AV111" i="11"/>
  <c r="AV107" i="11"/>
  <c r="L27" i="10"/>
  <c r="AS30" i="10"/>
  <c r="T76" i="10"/>
  <c r="R51" i="12"/>
  <c r="R52" i="13"/>
  <c r="AR58" i="9"/>
  <c r="T59" i="9"/>
  <c r="AR69" i="9"/>
  <c r="AR75" i="9"/>
  <c r="K89" i="9"/>
  <c r="L89" i="9" s="1"/>
  <c r="AK91" i="9"/>
  <c r="AL98" i="9"/>
  <c r="K109" i="9"/>
  <c r="L109" i="9" s="1"/>
  <c r="AU121" i="9"/>
  <c r="AU131" i="9"/>
  <c r="AV136" i="9"/>
  <c r="AV147" i="9"/>
  <c r="T29" i="11"/>
  <c r="AS45" i="11"/>
  <c r="AR64" i="11"/>
  <c r="T97" i="11"/>
  <c r="T90" i="11"/>
  <c r="T89" i="11"/>
  <c r="T95" i="11"/>
  <c r="T94" i="11"/>
  <c r="T100" i="11"/>
  <c r="K95" i="11"/>
  <c r="L95" i="11" s="1"/>
  <c r="T99" i="11"/>
  <c r="R48" i="10"/>
  <c r="AS84" i="10"/>
  <c r="AS73" i="10"/>
  <c r="AS80" i="10"/>
  <c r="AS76" i="10"/>
  <c r="AS83" i="10"/>
  <c r="AS79" i="10"/>
  <c r="AS82" i="10"/>
  <c r="AS78" i="10"/>
  <c r="AS81" i="10"/>
  <c r="AS74" i="10"/>
  <c r="AS75" i="10"/>
  <c r="T80" i="10"/>
  <c r="R89" i="10"/>
  <c r="O89" i="10"/>
  <c r="P89" i="10" s="1"/>
  <c r="Q89" i="10" s="1"/>
  <c r="R37" i="12"/>
  <c r="AS75" i="9"/>
  <c r="K78" i="9"/>
  <c r="L78" i="9" s="1"/>
  <c r="AR79" i="9"/>
  <c r="K82" i="9"/>
  <c r="L82" i="9" s="1"/>
  <c r="AL91" i="9"/>
  <c r="K96" i="9"/>
  <c r="L96" i="9" s="1"/>
  <c r="AU110" i="9"/>
  <c r="K113" i="9"/>
  <c r="L113" i="9" s="1"/>
  <c r="AU114" i="9"/>
  <c r="AU126" i="9"/>
  <c r="K128" i="9"/>
  <c r="L128" i="9" s="1"/>
  <c r="AV131" i="9"/>
  <c r="T132" i="9"/>
  <c r="K139" i="9"/>
  <c r="L139" i="9" s="1"/>
  <c r="L27" i="11"/>
  <c r="T33" i="11"/>
  <c r="K60" i="11"/>
  <c r="L60" i="11" s="1"/>
  <c r="K67" i="11"/>
  <c r="L67" i="11" s="1"/>
  <c r="AK92" i="11"/>
  <c r="T106" i="11"/>
  <c r="T116" i="11"/>
  <c r="T105" i="11"/>
  <c r="T112" i="11"/>
  <c r="T115" i="11"/>
  <c r="L107" i="11"/>
  <c r="AV110" i="11"/>
  <c r="T114" i="11"/>
  <c r="R50" i="10"/>
  <c r="R45" i="10"/>
  <c r="K58" i="9"/>
  <c r="L58" i="9" s="1"/>
  <c r="K69" i="9"/>
  <c r="L69" i="9" s="1"/>
  <c r="K75" i="9"/>
  <c r="L75" i="9" s="1"/>
  <c r="AR76" i="9"/>
  <c r="AK100" i="9"/>
  <c r="AU107" i="9"/>
  <c r="K121" i="9"/>
  <c r="L121" i="9" s="1"/>
  <c r="AU124" i="9"/>
  <c r="AV129" i="9"/>
  <c r="T130" i="9"/>
  <c r="AU137" i="9"/>
  <c r="AS36" i="11"/>
  <c r="AR62" i="11"/>
  <c r="K90" i="11"/>
  <c r="L90" i="11" s="1"/>
  <c r="L112" i="11"/>
  <c r="T113" i="11"/>
  <c r="L31" i="10"/>
  <c r="AR59" i="9"/>
  <c r="T60" i="9"/>
  <c r="K79" i="9"/>
  <c r="L79" i="9" s="1"/>
  <c r="AR80" i="9"/>
  <c r="K83" i="9"/>
  <c r="L83" i="9" s="1"/>
  <c r="AK93" i="9"/>
  <c r="K98" i="9"/>
  <c r="L98" i="9" s="1"/>
  <c r="AL100" i="9"/>
  <c r="K110" i="9"/>
  <c r="L110" i="9" s="1"/>
  <c r="AU111" i="9"/>
  <c r="K114" i="9"/>
  <c r="L114" i="9" s="1"/>
  <c r="AV124" i="9"/>
  <c r="K126" i="9"/>
  <c r="L126" i="9" s="1"/>
  <c r="AV137" i="9"/>
  <c r="K140" i="9"/>
  <c r="L140" i="9" s="1"/>
  <c r="T30" i="11"/>
  <c r="T34" i="11"/>
  <c r="AS43" i="11"/>
  <c r="AR61" i="11"/>
  <c r="K100" i="11"/>
  <c r="L100" i="11" s="1"/>
  <c r="K93" i="11"/>
  <c r="L93" i="11" s="1"/>
  <c r="AK89" i="11"/>
  <c r="AK95" i="11"/>
  <c r="K99" i="11"/>
  <c r="L99" i="11" s="1"/>
  <c r="AK94" i="11"/>
  <c r="K91" i="11"/>
  <c r="L91" i="11" s="1"/>
  <c r="K98" i="11"/>
  <c r="L98" i="11" s="1"/>
  <c r="AK93" i="11"/>
  <c r="AK100" i="11"/>
  <c r="K96" i="11"/>
  <c r="L96" i="11" s="1"/>
  <c r="AK91" i="11"/>
  <c r="K97" i="11"/>
  <c r="L97" i="11" s="1"/>
  <c r="AK98" i="11"/>
  <c r="AV109" i="11"/>
  <c r="AV114" i="11"/>
  <c r="T73" i="10"/>
  <c r="T75" i="10"/>
  <c r="R26" i="13"/>
  <c r="O26" i="13"/>
  <c r="P26" i="13" s="1"/>
  <c r="Q26" i="13" s="1"/>
  <c r="S26" i="13" s="1"/>
  <c r="K62" i="9"/>
  <c r="L62" i="9" s="1"/>
  <c r="T64" i="9"/>
  <c r="AR73" i="9"/>
  <c r="AS80" i="9"/>
  <c r="AR84" i="9"/>
  <c r="K91" i="9"/>
  <c r="L91" i="9" s="1"/>
  <c r="AL93" i="9"/>
  <c r="AU115" i="9"/>
  <c r="T125" i="9"/>
  <c r="AU132" i="9"/>
  <c r="AU141" i="9"/>
  <c r="K144" i="9"/>
  <c r="L144" i="9" s="1"/>
  <c r="AU145" i="9"/>
  <c r="L28" i="11"/>
  <c r="AS83" i="11"/>
  <c r="R106" i="11"/>
  <c r="AS37" i="10"/>
  <c r="AS26" i="10"/>
  <c r="AS33" i="10"/>
  <c r="AS29" i="10"/>
  <c r="AS36" i="10"/>
  <c r="AS32" i="10"/>
  <c r="AS28" i="10"/>
  <c r="AS27" i="10"/>
  <c r="AR67" i="10"/>
  <c r="K66" i="10"/>
  <c r="L66" i="10" s="1"/>
  <c r="AR63" i="10"/>
  <c r="K62" i="10"/>
  <c r="L62" i="10" s="1"/>
  <c r="AR66" i="10"/>
  <c r="K65" i="10"/>
  <c r="L65" i="10" s="1"/>
  <c r="AR62" i="10"/>
  <c r="K61" i="10"/>
  <c r="L61" i="10" s="1"/>
  <c r="AR61" i="10"/>
  <c r="K69" i="10"/>
  <c r="L69" i="10" s="1"/>
  <c r="K59" i="10"/>
  <c r="L59" i="10" s="1"/>
  <c r="AR64" i="10"/>
  <c r="AR60" i="10"/>
  <c r="AR68" i="10"/>
  <c r="K63" i="10"/>
  <c r="L63" i="10" s="1"/>
  <c r="AR59" i="10"/>
  <c r="AR65" i="10"/>
  <c r="K58" i="10"/>
  <c r="L58" i="10" s="1"/>
  <c r="K67" i="10"/>
  <c r="L67" i="10" s="1"/>
  <c r="K68" i="10"/>
  <c r="L68" i="10" s="1"/>
  <c r="K60" i="10"/>
  <c r="L60" i="10" s="1"/>
  <c r="AR63" i="9"/>
  <c r="K66" i="9"/>
  <c r="L66" i="9" s="1"/>
  <c r="AR67" i="9"/>
  <c r="AK94" i="9"/>
  <c r="K99" i="9"/>
  <c r="L99" i="9" s="1"/>
  <c r="AU122" i="9"/>
  <c r="AU127" i="9"/>
  <c r="K129" i="9"/>
  <c r="L129" i="9" s="1"/>
  <c r="AV132" i="9"/>
  <c r="AV141" i="9"/>
  <c r="AV145" i="9"/>
  <c r="AR26" i="11"/>
  <c r="AU26" i="11" s="1"/>
  <c r="T27" i="11"/>
  <c r="AS33" i="11"/>
  <c r="AR37" i="11"/>
  <c r="K43" i="11"/>
  <c r="L43" i="11" s="1"/>
  <c r="K46" i="11"/>
  <c r="L46" i="11" s="1"/>
  <c r="K65" i="11"/>
  <c r="L65" i="11" s="1"/>
  <c r="R93" i="10"/>
  <c r="K76" i="9"/>
  <c r="L76" i="9" s="1"/>
  <c r="K92" i="9"/>
  <c r="L92" i="9" s="1"/>
  <c r="AL94" i="9"/>
  <c r="K107" i="9"/>
  <c r="L107" i="9" s="1"/>
  <c r="AU108" i="9"/>
  <c r="K124" i="9"/>
  <c r="L124" i="9" s="1"/>
  <c r="AV127" i="9"/>
  <c r="T128" i="9"/>
  <c r="K137" i="9"/>
  <c r="L137" i="9" s="1"/>
  <c r="AS37" i="11"/>
  <c r="AS52" i="11"/>
  <c r="AS49" i="11"/>
  <c r="AS48" i="11"/>
  <c r="K63" i="11"/>
  <c r="L63" i="11" s="1"/>
  <c r="L116" i="11"/>
  <c r="AS31" i="10"/>
  <c r="K132" i="10"/>
  <c r="L132" i="10" s="1"/>
  <c r="AU130" i="10"/>
  <c r="K124" i="10"/>
  <c r="L124" i="10" s="1"/>
  <c r="K129" i="10"/>
  <c r="L129" i="10" s="1"/>
  <c r="AU127" i="10"/>
  <c r="AU122" i="10"/>
  <c r="AU132" i="10"/>
  <c r="K126" i="10"/>
  <c r="L126" i="10" s="1"/>
  <c r="AU124" i="10"/>
  <c r="K121" i="10"/>
  <c r="L121" i="10" s="1"/>
  <c r="K131" i="10"/>
  <c r="L131" i="10" s="1"/>
  <c r="AU129" i="10"/>
  <c r="K123" i="10"/>
  <c r="L123" i="10" s="1"/>
  <c r="AU131" i="10"/>
  <c r="K125" i="10"/>
  <c r="L125" i="10" s="1"/>
  <c r="AU123" i="10"/>
  <c r="K130" i="10"/>
  <c r="L130" i="10" s="1"/>
  <c r="AU128" i="10"/>
  <c r="AU121" i="10"/>
  <c r="K127" i="10"/>
  <c r="L127" i="10" s="1"/>
  <c r="AU125" i="10"/>
  <c r="K128" i="10"/>
  <c r="L128" i="10" s="1"/>
  <c r="AU126" i="10"/>
  <c r="K122" i="10"/>
  <c r="L122" i="10" s="1"/>
  <c r="R126" i="13"/>
  <c r="K111" i="9"/>
  <c r="L111" i="9" s="1"/>
  <c r="AU112" i="9"/>
  <c r="K115" i="9"/>
  <c r="L115" i="9" s="1"/>
  <c r="T31" i="11"/>
  <c r="T35" i="11"/>
  <c r="P105" i="11"/>
  <c r="Q105" i="11" s="1"/>
  <c r="S105" i="11" s="1"/>
  <c r="U105" i="11" s="1"/>
  <c r="L35" i="10"/>
  <c r="T82" i="10"/>
  <c r="T78" i="10"/>
  <c r="T74" i="10"/>
  <c r="T81" i="10"/>
  <c r="T77" i="10"/>
  <c r="T83" i="10"/>
  <c r="L73" i="10"/>
  <c r="T84" i="10"/>
  <c r="L84" i="10"/>
  <c r="R77" i="13"/>
  <c r="AU105" i="9"/>
  <c r="AU116" i="9"/>
  <c r="O89" i="11"/>
  <c r="P89" i="11" s="1"/>
  <c r="Q89" i="11" s="1"/>
  <c r="S89" i="11" s="1"/>
  <c r="T35" i="10"/>
  <c r="T31" i="10"/>
  <c r="T27" i="10"/>
  <c r="T34" i="10"/>
  <c r="T30" i="10"/>
  <c r="T37" i="10"/>
  <c r="T26" i="10"/>
  <c r="T33" i="10"/>
  <c r="T36" i="10"/>
  <c r="L30" i="10"/>
  <c r="T32" i="10"/>
  <c r="T28" i="10"/>
  <c r="L33" i="11"/>
  <c r="R64" i="10"/>
  <c r="R74" i="10"/>
  <c r="AL94" i="10"/>
  <c r="AL93" i="10"/>
  <c r="AL100" i="10"/>
  <c r="AL99" i="10"/>
  <c r="AL92" i="10"/>
  <c r="AL97" i="10"/>
  <c r="AL90" i="10"/>
  <c r="AL95" i="10"/>
  <c r="AL91" i="10"/>
  <c r="AL96" i="10"/>
  <c r="K77" i="9"/>
  <c r="L77" i="9" s="1"/>
  <c r="K108" i="9"/>
  <c r="L108" i="9" s="1"/>
  <c r="T28" i="11"/>
  <c r="AS81" i="11"/>
  <c r="AS77" i="11"/>
  <c r="AS84" i="11"/>
  <c r="AS80" i="11"/>
  <c r="AS76" i="11"/>
  <c r="AS75" i="11"/>
  <c r="AV106" i="11"/>
  <c r="AR78" i="9"/>
  <c r="K81" i="9"/>
  <c r="L81" i="9" s="1"/>
  <c r="AK90" i="9"/>
  <c r="K94" i="9"/>
  <c r="L94" i="9" s="1"/>
  <c r="AU109" i="9"/>
  <c r="K112" i="9"/>
  <c r="L112" i="9" s="1"/>
  <c r="AU128" i="9"/>
  <c r="K138" i="9"/>
  <c r="L138" i="9" s="1"/>
  <c r="AR53" i="11"/>
  <c r="AR50" i="11"/>
  <c r="AR52" i="11"/>
  <c r="AR49" i="11"/>
  <c r="K44" i="11"/>
  <c r="L44" i="11" s="1"/>
  <c r="K47" i="11"/>
  <c r="L47" i="11" s="1"/>
  <c r="AR48" i="11"/>
  <c r="AS50" i="11"/>
  <c r="AS51" i="11"/>
  <c r="AR66" i="11"/>
  <c r="R92" i="11"/>
  <c r="T93" i="11"/>
  <c r="T96" i="11"/>
  <c r="AT105" i="11"/>
  <c r="L109" i="11"/>
  <c r="T110" i="11"/>
  <c r="AS35" i="10"/>
  <c r="R53" i="10"/>
  <c r="R99" i="12"/>
  <c r="T140" i="11"/>
  <c r="T144" i="11"/>
  <c r="K44" i="10"/>
  <c r="L44" i="10" s="1"/>
  <c r="K47" i="10"/>
  <c r="L47" i="10" s="1"/>
  <c r="R107" i="12"/>
  <c r="R46" i="13"/>
  <c r="R79" i="13"/>
  <c r="R92" i="13"/>
  <c r="T43" i="10"/>
  <c r="T49" i="10"/>
  <c r="T52" i="10"/>
  <c r="L75" i="10"/>
  <c r="R109" i="10"/>
  <c r="R78" i="12"/>
  <c r="R108" i="13"/>
  <c r="AS58" i="11"/>
  <c r="AS69" i="11"/>
  <c r="T73" i="11"/>
  <c r="K78" i="11"/>
  <c r="L78" i="11" s="1"/>
  <c r="AR79" i="11"/>
  <c r="K82" i="11"/>
  <c r="L82" i="11" s="1"/>
  <c r="T84" i="11"/>
  <c r="AL91" i="11"/>
  <c r="AU110" i="11"/>
  <c r="K113" i="11"/>
  <c r="L113" i="11" s="1"/>
  <c r="AU114" i="11"/>
  <c r="AV121" i="11"/>
  <c r="AV131" i="11"/>
  <c r="T132" i="11"/>
  <c r="T141" i="11"/>
  <c r="T145" i="11"/>
  <c r="AR28" i="10"/>
  <c r="K42" i="10"/>
  <c r="L42" i="10" s="1"/>
  <c r="K51" i="10"/>
  <c r="L51" i="10" s="1"/>
  <c r="AS69" i="10"/>
  <c r="AU116" i="10"/>
  <c r="K115" i="10"/>
  <c r="L115" i="10" s="1"/>
  <c r="AU112" i="10"/>
  <c r="K111" i="10"/>
  <c r="L111" i="10" s="1"/>
  <c r="AU108" i="10"/>
  <c r="K107" i="10"/>
  <c r="L107" i="10" s="1"/>
  <c r="AU115" i="10"/>
  <c r="K114" i="10"/>
  <c r="L114" i="10" s="1"/>
  <c r="AU111" i="10"/>
  <c r="K110" i="10"/>
  <c r="L110" i="10" s="1"/>
  <c r="AU107" i="10"/>
  <c r="K106" i="10"/>
  <c r="L106" i="10" s="1"/>
  <c r="K116" i="10"/>
  <c r="L116" i="10" s="1"/>
  <c r="K105" i="10"/>
  <c r="L105" i="10" s="1"/>
  <c r="AU113" i="10"/>
  <c r="K112" i="10"/>
  <c r="L112" i="10" s="1"/>
  <c r="AU109" i="10"/>
  <c r="K67" i="12"/>
  <c r="L67" i="12" s="1"/>
  <c r="AR64" i="12"/>
  <c r="K63" i="12"/>
  <c r="L63" i="12" s="1"/>
  <c r="AR60" i="12"/>
  <c r="K59" i="12"/>
  <c r="L59" i="12" s="1"/>
  <c r="AR67" i="12"/>
  <c r="K66" i="12"/>
  <c r="L66" i="12" s="1"/>
  <c r="AR63" i="12"/>
  <c r="K62" i="12"/>
  <c r="L62" i="12" s="1"/>
  <c r="AR59" i="12"/>
  <c r="K69" i="12"/>
  <c r="L69" i="12" s="1"/>
  <c r="K58" i="12"/>
  <c r="L58" i="12" s="1"/>
  <c r="AR66" i="12"/>
  <c r="K65" i="12"/>
  <c r="L65" i="12" s="1"/>
  <c r="AR62" i="12"/>
  <c r="K68" i="12"/>
  <c r="L68" i="12" s="1"/>
  <c r="AR65" i="12"/>
  <c r="K64" i="12"/>
  <c r="L64" i="12" s="1"/>
  <c r="AR61" i="12"/>
  <c r="K60" i="12"/>
  <c r="L60" i="12" s="1"/>
  <c r="R83" i="12"/>
  <c r="R124" i="12"/>
  <c r="R59" i="13"/>
  <c r="R95" i="10"/>
  <c r="T35" i="12"/>
  <c r="T31" i="12"/>
  <c r="T27" i="12"/>
  <c r="T34" i="12"/>
  <c r="T30" i="12"/>
  <c r="T37" i="12"/>
  <c r="T26" i="12"/>
  <c r="T29" i="12"/>
  <c r="T36" i="12"/>
  <c r="T32" i="12"/>
  <c r="R127" i="16"/>
  <c r="AV144" i="11"/>
  <c r="T50" i="10"/>
  <c r="T53" i="10"/>
  <c r="T61" i="10"/>
  <c r="T68" i="10"/>
  <c r="T64" i="10"/>
  <c r="T67" i="10"/>
  <c r="T63" i="10"/>
  <c r="T66" i="10"/>
  <c r="T62" i="10"/>
  <c r="T60" i="10"/>
  <c r="R137" i="13"/>
  <c r="AS62" i="11"/>
  <c r="AS66" i="11"/>
  <c r="K75" i="11"/>
  <c r="L75" i="11" s="1"/>
  <c r="AR76" i="11"/>
  <c r="T77" i="11"/>
  <c r="T81" i="11"/>
  <c r="AU107" i="11"/>
  <c r="AV129" i="11"/>
  <c r="T130" i="11"/>
  <c r="T138" i="11"/>
  <c r="AR43" i="10"/>
  <c r="T44" i="10"/>
  <c r="T47" i="10"/>
  <c r="AR49" i="10"/>
  <c r="AR52" i="10"/>
  <c r="AS65" i="10"/>
  <c r="K61" i="12"/>
  <c r="L61" i="12" s="1"/>
  <c r="T60" i="11"/>
  <c r="K79" i="11"/>
  <c r="L79" i="11" s="1"/>
  <c r="AR80" i="11"/>
  <c r="K83" i="11"/>
  <c r="L83" i="11" s="1"/>
  <c r="AL100" i="11"/>
  <c r="K110" i="11"/>
  <c r="L110" i="11" s="1"/>
  <c r="AU111" i="11"/>
  <c r="K114" i="11"/>
  <c r="L114" i="11" s="1"/>
  <c r="AV124" i="11"/>
  <c r="AV137" i="11"/>
  <c r="T142" i="11"/>
  <c r="K28" i="10"/>
  <c r="L28" i="10" s="1"/>
  <c r="AR29" i="10"/>
  <c r="AS43" i="10"/>
  <c r="AR46" i="10"/>
  <c r="AS49" i="10"/>
  <c r="AS52" i="10"/>
  <c r="AS59" i="10"/>
  <c r="L78" i="10"/>
  <c r="AU106" i="10"/>
  <c r="R43" i="12"/>
  <c r="R77" i="12"/>
  <c r="R45" i="13"/>
  <c r="R111" i="13"/>
  <c r="T64" i="11"/>
  <c r="AR73" i="11"/>
  <c r="AR84" i="11"/>
  <c r="AL93" i="11"/>
  <c r="AU115" i="11"/>
  <c r="T125" i="11"/>
  <c r="T146" i="11"/>
  <c r="K32" i="10"/>
  <c r="L32" i="10" s="1"/>
  <c r="AR33" i="10"/>
  <c r="K36" i="10"/>
  <c r="L36" i="10" s="1"/>
  <c r="AS46" i="10"/>
  <c r="K52" i="10"/>
  <c r="L52" i="10" s="1"/>
  <c r="R108" i="10"/>
  <c r="L27" i="12"/>
  <c r="R46" i="12"/>
  <c r="R89" i="12"/>
  <c r="O89" i="12"/>
  <c r="P89" i="12" s="1"/>
  <c r="Q89" i="12" s="1"/>
  <c r="S89" i="12" s="1"/>
  <c r="U89" i="12" s="1"/>
  <c r="AJ89" i="12" s="1"/>
  <c r="AV132" i="11"/>
  <c r="AV141" i="11"/>
  <c r="AV145" i="11"/>
  <c r="AR26" i="10"/>
  <c r="AR37" i="10"/>
  <c r="K43" i="10"/>
  <c r="L43" i="10" s="1"/>
  <c r="K46" i="10"/>
  <c r="L46" i="10" s="1"/>
  <c r="K49" i="10"/>
  <c r="L49" i="10" s="1"/>
  <c r="K145" i="10"/>
  <c r="L145" i="10" s="1"/>
  <c r="AU142" i="10"/>
  <c r="K141" i="10"/>
  <c r="L141" i="10" s="1"/>
  <c r="AU138" i="10"/>
  <c r="K137" i="10"/>
  <c r="L137" i="10" s="1"/>
  <c r="AU145" i="10"/>
  <c r="K144" i="10"/>
  <c r="L144" i="10" s="1"/>
  <c r="AU141" i="10"/>
  <c r="K140" i="10"/>
  <c r="L140" i="10" s="1"/>
  <c r="AU137" i="10"/>
  <c r="K147" i="10"/>
  <c r="L147" i="10" s="1"/>
  <c r="K136" i="10"/>
  <c r="L136" i="10" s="1"/>
  <c r="AU144" i="10"/>
  <c r="K143" i="10"/>
  <c r="L143" i="10" s="1"/>
  <c r="AU140" i="10"/>
  <c r="K146" i="10"/>
  <c r="L146" i="10" s="1"/>
  <c r="AU143" i="10"/>
  <c r="K142" i="10"/>
  <c r="L142" i="10" s="1"/>
  <c r="AU139" i="10"/>
  <c r="K138" i="10"/>
  <c r="L138" i="10" s="1"/>
  <c r="R84" i="12"/>
  <c r="R82" i="12"/>
  <c r="R43" i="13"/>
  <c r="R29" i="14"/>
  <c r="T139" i="11"/>
  <c r="T42" i="10"/>
  <c r="T51" i="10"/>
  <c r="AS67" i="10"/>
  <c r="AS63" i="10"/>
  <c r="AS68" i="10"/>
  <c r="AS64" i="10"/>
  <c r="R79" i="12"/>
  <c r="R59" i="14"/>
  <c r="R60" i="14"/>
  <c r="T61" i="11"/>
  <c r="AR77" i="11"/>
  <c r="K80" i="11"/>
  <c r="L80" i="11" s="1"/>
  <c r="AR81" i="11"/>
  <c r="K111" i="11"/>
  <c r="L111" i="11" s="1"/>
  <c r="AU112" i="11"/>
  <c r="K115" i="11"/>
  <c r="L115" i="11" s="1"/>
  <c r="T143" i="11"/>
  <c r="K29" i="10"/>
  <c r="L29" i="10" s="1"/>
  <c r="T45" i="10"/>
  <c r="AR50" i="10"/>
  <c r="AR53" i="10"/>
  <c r="L77" i="10"/>
  <c r="R42" i="12"/>
  <c r="O42" i="12"/>
  <c r="P42" i="12" s="1"/>
  <c r="Q42" i="12" s="1"/>
  <c r="R49" i="12"/>
  <c r="R53" i="12"/>
  <c r="AR68" i="12"/>
  <c r="R83" i="13"/>
  <c r="K73" i="11"/>
  <c r="L73" i="11" s="1"/>
  <c r="AU105" i="11"/>
  <c r="AX105" i="11" s="1"/>
  <c r="T136" i="11"/>
  <c r="AR30" i="10"/>
  <c r="K33" i="10"/>
  <c r="L33" i="10" s="1"/>
  <c r="AR44" i="10"/>
  <c r="AS50" i="10"/>
  <c r="T58" i="10"/>
  <c r="AK95" i="10"/>
  <c r="K92" i="10"/>
  <c r="L92" i="10" s="1"/>
  <c r="K99" i="10"/>
  <c r="L99" i="10" s="1"/>
  <c r="AK94" i="10"/>
  <c r="K91" i="10"/>
  <c r="L91" i="10" s="1"/>
  <c r="K98" i="10"/>
  <c r="L98" i="10" s="1"/>
  <c r="AK93" i="10"/>
  <c r="AK100" i="10"/>
  <c r="K97" i="10"/>
  <c r="L97" i="10" s="1"/>
  <c r="K90" i="10"/>
  <c r="L90" i="10" s="1"/>
  <c r="AK99" i="10"/>
  <c r="AK92" i="10"/>
  <c r="AK97" i="10"/>
  <c r="K94" i="10"/>
  <c r="L94" i="10" s="1"/>
  <c r="AK90" i="10"/>
  <c r="K96" i="10"/>
  <c r="L96" i="10" s="1"/>
  <c r="AU105" i="10"/>
  <c r="K139" i="10"/>
  <c r="L139" i="10" s="1"/>
  <c r="L29" i="12"/>
  <c r="AV137" i="12"/>
  <c r="AV144" i="12"/>
  <c r="AV140" i="12"/>
  <c r="AV147" i="12"/>
  <c r="AV136" i="12"/>
  <c r="AV143" i="12"/>
  <c r="AV139" i="12"/>
  <c r="AV146" i="12"/>
  <c r="AV138" i="12"/>
  <c r="R143" i="12"/>
  <c r="AV142" i="12"/>
  <c r="AV145" i="12"/>
  <c r="K36" i="13"/>
  <c r="L36" i="13" s="1"/>
  <c r="AR33" i="13"/>
  <c r="K32" i="13"/>
  <c r="L32" i="13" s="1"/>
  <c r="AR29" i="13"/>
  <c r="K28" i="13"/>
  <c r="L28" i="13" s="1"/>
  <c r="AR36" i="13"/>
  <c r="K35" i="13"/>
  <c r="L35" i="13" s="1"/>
  <c r="AR32" i="13"/>
  <c r="K31" i="13"/>
  <c r="L31" i="13" s="1"/>
  <c r="AR28" i="13"/>
  <c r="K27" i="13"/>
  <c r="L27" i="13" s="1"/>
  <c r="AR35" i="13"/>
  <c r="K34" i="13"/>
  <c r="L34" i="13" s="1"/>
  <c r="AR31" i="13"/>
  <c r="K30" i="13"/>
  <c r="L30" i="13" s="1"/>
  <c r="AR27" i="13"/>
  <c r="AR34" i="13"/>
  <c r="K33" i="13"/>
  <c r="L33" i="13" s="1"/>
  <c r="AR30" i="13"/>
  <c r="K29" i="13"/>
  <c r="L29" i="13" s="1"/>
  <c r="K37" i="13"/>
  <c r="L37" i="13" s="1"/>
  <c r="AR26" i="13"/>
  <c r="AR37" i="13"/>
  <c r="R65" i="13"/>
  <c r="AR78" i="10"/>
  <c r="K81" i="10"/>
  <c r="L81" i="10" s="1"/>
  <c r="AR82" i="10"/>
  <c r="T91" i="10"/>
  <c r="T140" i="10"/>
  <c r="T144" i="10"/>
  <c r="AS27" i="12"/>
  <c r="K30" i="12"/>
  <c r="L30" i="12" s="1"/>
  <c r="K44" i="12"/>
  <c r="L44" i="12" s="1"/>
  <c r="K47" i="12"/>
  <c r="L47" i="12" s="1"/>
  <c r="T62" i="12"/>
  <c r="T66" i="12"/>
  <c r="AS78" i="12"/>
  <c r="AS82" i="12"/>
  <c r="R81" i="13"/>
  <c r="R125" i="13"/>
  <c r="R49" i="17"/>
  <c r="AV109" i="10"/>
  <c r="AV113" i="10"/>
  <c r="AV128" i="10"/>
  <c r="T129" i="10"/>
  <c r="AV139" i="10"/>
  <c r="AR31" i="12"/>
  <c r="K34" i="12"/>
  <c r="L34" i="12" s="1"/>
  <c r="AR35" i="12"/>
  <c r="AR42" i="12"/>
  <c r="T43" i="12"/>
  <c r="T49" i="12"/>
  <c r="AR51" i="12"/>
  <c r="T52" i="12"/>
  <c r="K74" i="12"/>
  <c r="L74" i="12" s="1"/>
  <c r="T76" i="12"/>
  <c r="R138" i="13"/>
  <c r="R50" i="13"/>
  <c r="R47" i="14"/>
  <c r="R67" i="14"/>
  <c r="R33" i="16"/>
  <c r="AR83" i="10"/>
  <c r="T93" i="10"/>
  <c r="AV110" i="10"/>
  <c r="AV114" i="10"/>
  <c r="T122" i="10"/>
  <c r="AV126" i="10"/>
  <c r="T127" i="10"/>
  <c r="AS28" i="12"/>
  <c r="K31" i="12"/>
  <c r="L31" i="12" s="1"/>
  <c r="AR32" i="12"/>
  <c r="K35" i="12"/>
  <c r="L35" i="12" s="1"/>
  <c r="K45" i="12"/>
  <c r="L45" i="12" s="1"/>
  <c r="K48" i="12"/>
  <c r="L48" i="12" s="1"/>
  <c r="AS83" i="12"/>
  <c r="K99" i="13"/>
  <c r="L99" i="13" s="1"/>
  <c r="AK94" i="13"/>
  <c r="K91" i="13"/>
  <c r="L91" i="13" s="1"/>
  <c r="K98" i="13"/>
  <c r="L98" i="13" s="1"/>
  <c r="AK93" i="13"/>
  <c r="AK100" i="13"/>
  <c r="K97" i="13"/>
  <c r="L97" i="13" s="1"/>
  <c r="K90" i="13"/>
  <c r="L90" i="13" s="1"/>
  <c r="AK99" i="13"/>
  <c r="AK92" i="13"/>
  <c r="K96" i="13"/>
  <c r="L96" i="13" s="1"/>
  <c r="AK91" i="13"/>
  <c r="K89" i="13"/>
  <c r="L89" i="13" s="1"/>
  <c r="AK98" i="13"/>
  <c r="K95" i="13"/>
  <c r="L95" i="13" s="1"/>
  <c r="AK97" i="13"/>
  <c r="K94" i="13"/>
  <c r="L94" i="13" s="1"/>
  <c r="AK90" i="13"/>
  <c r="AK96" i="13"/>
  <c r="K100" i="13"/>
  <c r="L100" i="13" s="1"/>
  <c r="K93" i="13"/>
  <c r="L93" i="13" s="1"/>
  <c r="AK89" i="13"/>
  <c r="R110" i="13"/>
  <c r="R100" i="14"/>
  <c r="R122" i="16"/>
  <c r="T108" i="10"/>
  <c r="AV140" i="10"/>
  <c r="AS32" i="12"/>
  <c r="AR36" i="12"/>
  <c r="T50" i="12"/>
  <c r="T53" i="12"/>
  <c r="K75" i="12"/>
  <c r="L75" i="12" s="1"/>
  <c r="AR76" i="12"/>
  <c r="AS59" i="13"/>
  <c r="AS66" i="13"/>
  <c r="AS62" i="13"/>
  <c r="AS69" i="13"/>
  <c r="AS58" i="13"/>
  <c r="AS65" i="13"/>
  <c r="AS61" i="13"/>
  <c r="AS68" i="13"/>
  <c r="AS60" i="13"/>
  <c r="R76" i="13"/>
  <c r="R30" i="14"/>
  <c r="R61" i="14"/>
  <c r="AS36" i="12"/>
  <c r="R49" i="13"/>
  <c r="R80" i="13"/>
  <c r="R112" i="13"/>
  <c r="R114" i="13"/>
  <c r="R92" i="16"/>
  <c r="K79" i="10"/>
  <c r="L79" i="10" s="1"/>
  <c r="AR80" i="10"/>
  <c r="K83" i="10"/>
  <c r="L83" i="10" s="1"/>
  <c r="AV107" i="10"/>
  <c r="T116" i="10"/>
  <c r="AV124" i="10"/>
  <c r="T142" i="10"/>
  <c r="K28" i="12"/>
  <c r="L28" i="12" s="1"/>
  <c r="AR29" i="12"/>
  <c r="T64" i="12"/>
  <c r="AR73" i="12"/>
  <c r="AS84" i="12"/>
  <c r="R132" i="13"/>
  <c r="K115" i="14"/>
  <c r="L115" i="14" s="1"/>
  <c r="AU112" i="14"/>
  <c r="K111" i="14"/>
  <c r="L111" i="14" s="1"/>
  <c r="AU108" i="14"/>
  <c r="K107" i="14"/>
  <c r="L107" i="14" s="1"/>
  <c r="AU115" i="14"/>
  <c r="K114" i="14"/>
  <c r="L114" i="14" s="1"/>
  <c r="AU111" i="14"/>
  <c r="K110" i="14"/>
  <c r="L110" i="14" s="1"/>
  <c r="AU107" i="14"/>
  <c r="K106" i="14"/>
  <c r="L106" i="14" s="1"/>
  <c r="AU114" i="14"/>
  <c r="K113" i="14"/>
  <c r="L113" i="14" s="1"/>
  <c r="AU110" i="14"/>
  <c r="K109" i="14"/>
  <c r="L109" i="14" s="1"/>
  <c r="AU113" i="14"/>
  <c r="K112" i="14"/>
  <c r="L112" i="14" s="1"/>
  <c r="AU109" i="14"/>
  <c r="K108" i="14"/>
  <c r="L108" i="14" s="1"/>
  <c r="AU116" i="14"/>
  <c r="AU105" i="14"/>
  <c r="K116" i="14"/>
  <c r="L116" i="14" s="1"/>
  <c r="K105" i="14"/>
  <c r="L105" i="14" s="1"/>
  <c r="T74" i="16"/>
  <c r="T81" i="16"/>
  <c r="T77" i="16"/>
  <c r="T84" i="16"/>
  <c r="T73" i="16"/>
  <c r="T80" i="16"/>
  <c r="T76" i="16"/>
  <c r="T83" i="16"/>
  <c r="L73" i="16"/>
  <c r="L80" i="16"/>
  <c r="L84" i="16"/>
  <c r="T78" i="16"/>
  <c r="T75" i="16"/>
  <c r="T79" i="16"/>
  <c r="T82" i="16"/>
  <c r="AR73" i="10"/>
  <c r="AR84" i="10"/>
  <c r="T95" i="10"/>
  <c r="AV111" i="10"/>
  <c r="T125" i="10"/>
  <c r="T146" i="10"/>
  <c r="AS29" i="12"/>
  <c r="K32" i="12"/>
  <c r="L32" i="12" s="1"/>
  <c r="AR33" i="12"/>
  <c r="K36" i="12"/>
  <c r="L36" i="12" s="1"/>
  <c r="K52" i="12"/>
  <c r="L52" i="12" s="1"/>
  <c r="T68" i="12"/>
  <c r="AS73" i="12"/>
  <c r="K92" i="12"/>
  <c r="L92" i="12" s="1"/>
  <c r="R122" i="12"/>
  <c r="O122" i="12"/>
  <c r="P122" i="12" s="1"/>
  <c r="Q122" i="12" s="1"/>
  <c r="S122" i="12" s="1"/>
  <c r="U122" i="12" s="1"/>
  <c r="AT122" i="12" s="1"/>
  <c r="BA122" i="12" s="1"/>
  <c r="P73" i="13"/>
  <c r="Q73" i="13" s="1"/>
  <c r="S73" i="13" s="1"/>
  <c r="R84" i="14"/>
  <c r="AR26" i="12"/>
  <c r="AS33" i="12"/>
  <c r="AR37" i="12"/>
  <c r="R127" i="12"/>
  <c r="T34" i="13"/>
  <c r="T30" i="13"/>
  <c r="T37" i="13"/>
  <c r="T26" i="13"/>
  <c r="T33" i="13"/>
  <c r="T29" i="13"/>
  <c r="T36" i="13"/>
  <c r="T32" i="13"/>
  <c r="T28" i="13"/>
  <c r="T35" i="13"/>
  <c r="T31" i="13"/>
  <c r="AS46" i="13"/>
  <c r="AS52" i="13"/>
  <c r="AS49" i="13"/>
  <c r="AS43" i="13"/>
  <c r="AS48" i="13"/>
  <c r="AS45" i="13"/>
  <c r="AS51" i="13"/>
  <c r="AS42" i="13"/>
  <c r="AS53" i="13"/>
  <c r="AS50" i="13"/>
  <c r="AS47" i="13"/>
  <c r="R141" i="14"/>
  <c r="K76" i="10"/>
  <c r="L76" i="10" s="1"/>
  <c r="AV122" i="10"/>
  <c r="T128" i="10"/>
  <c r="T139" i="10"/>
  <c r="AS26" i="12"/>
  <c r="T42" i="12"/>
  <c r="T51" i="12"/>
  <c r="T61" i="12"/>
  <c r="AR77" i="12"/>
  <c r="K80" i="12"/>
  <c r="L80" i="12" s="1"/>
  <c r="AR81" i="12"/>
  <c r="AS64" i="13"/>
  <c r="R132" i="14"/>
  <c r="AR77" i="10"/>
  <c r="K80" i="10"/>
  <c r="L80" i="10" s="1"/>
  <c r="T45" i="12"/>
  <c r="AR50" i="12"/>
  <c r="K73" i="12"/>
  <c r="L73" i="12" s="1"/>
  <c r="AS77" i="12"/>
  <c r="K91" i="12"/>
  <c r="L91" i="12" s="1"/>
  <c r="K98" i="12"/>
  <c r="L98" i="12" s="1"/>
  <c r="AK93" i="12"/>
  <c r="AK100" i="12"/>
  <c r="K97" i="12"/>
  <c r="L97" i="12" s="1"/>
  <c r="K90" i="12"/>
  <c r="L90" i="12" s="1"/>
  <c r="K96" i="12"/>
  <c r="L96" i="12" s="1"/>
  <c r="AK91" i="12"/>
  <c r="AK98" i="12"/>
  <c r="K95" i="12"/>
  <c r="L95" i="12" s="1"/>
  <c r="AK97" i="12"/>
  <c r="K94" i="12"/>
  <c r="L94" i="12" s="1"/>
  <c r="AK90" i="12"/>
  <c r="K100" i="12"/>
  <c r="L100" i="12" s="1"/>
  <c r="K93" i="12"/>
  <c r="L93" i="12" s="1"/>
  <c r="AK89" i="12"/>
  <c r="AN89" i="12" s="1"/>
  <c r="AK95" i="12"/>
  <c r="AK92" i="12"/>
  <c r="R53" i="13"/>
  <c r="AS84" i="14"/>
  <c r="AS73" i="14"/>
  <c r="AS80" i="14"/>
  <c r="AS76" i="14"/>
  <c r="AS83" i="14"/>
  <c r="AS79" i="14"/>
  <c r="AS75" i="14"/>
  <c r="AS74" i="14"/>
  <c r="AS77" i="14"/>
  <c r="AS82" i="14"/>
  <c r="AS78" i="14"/>
  <c r="R108" i="12"/>
  <c r="O121" i="12"/>
  <c r="P121" i="12" s="1"/>
  <c r="Q121" i="12" s="1"/>
  <c r="R121" i="12"/>
  <c r="R129" i="12"/>
  <c r="R137" i="12"/>
  <c r="R107" i="13"/>
  <c r="AV127" i="13"/>
  <c r="AV122" i="13"/>
  <c r="AV132" i="13"/>
  <c r="AV129" i="13"/>
  <c r="AV126" i="13"/>
  <c r="AV123" i="13"/>
  <c r="AV125" i="13"/>
  <c r="AV131" i="13"/>
  <c r="AV124" i="13"/>
  <c r="AV128" i="13"/>
  <c r="AV121" i="13"/>
  <c r="AV108" i="12"/>
  <c r="K111" i="12"/>
  <c r="L111" i="12" s="1"/>
  <c r="AU112" i="12"/>
  <c r="K115" i="12"/>
  <c r="L115" i="12" s="1"/>
  <c r="T123" i="12"/>
  <c r="AU130" i="12"/>
  <c r="AU138" i="12"/>
  <c r="T143" i="12"/>
  <c r="T45" i="13"/>
  <c r="T48" i="13"/>
  <c r="AR50" i="13"/>
  <c r="AR53" i="13"/>
  <c r="AR60" i="13"/>
  <c r="T65" i="13"/>
  <c r="AS77" i="13"/>
  <c r="AS81" i="13"/>
  <c r="K84" i="13"/>
  <c r="L84" i="13" s="1"/>
  <c r="T97" i="13"/>
  <c r="AU105" i="13"/>
  <c r="AV112" i="13"/>
  <c r="AU116" i="13"/>
  <c r="R64" i="14"/>
  <c r="T96" i="14"/>
  <c r="L91" i="14"/>
  <c r="T89" i="14"/>
  <c r="T95" i="14"/>
  <c r="T94" i="14"/>
  <c r="L96" i="14"/>
  <c r="T93" i="14"/>
  <c r="T100" i="14"/>
  <c r="T91" i="14"/>
  <c r="T98" i="14"/>
  <c r="L99" i="14"/>
  <c r="R28" i="17"/>
  <c r="R59" i="17"/>
  <c r="T90" i="12"/>
  <c r="AL95" i="12"/>
  <c r="T97" i="12"/>
  <c r="AU105" i="12"/>
  <c r="T106" i="12"/>
  <c r="AV112" i="12"/>
  <c r="AU116" i="12"/>
  <c r="AV130" i="12"/>
  <c r="K132" i="12"/>
  <c r="L132" i="12" s="1"/>
  <c r="K141" i="12"/>
  <c r="L141" i="12" s="1"/>
  <c r="AU142" i="12"/>
  <c r="K145" i="12"/>
  <c r="L145" i="12" s="1"/>
  <c r="T147" i="12"/>
  <c r="AR44" i="13"/>
  <c r="AR47" i="13"/>
  <c r="K63" i="13"/>
  <c r="L63" i="13" s="1"/>
  <c r="AR64" i="13"/>
  <c r="K67" i="13"/>
  <c r="L67" i="13" s="1"/>
  <c r="T69" i="13"/>
  <c r="T75" i="13"/>
  <c r="AV105" i="13"/>
  <c r="AV116" i="13"/>
  <c r="R141" i="13"/>
  <c r="R145" i="13"/>
  <c r="R34" i="14"/>
  <c r="L76" i="16"/>
  <c r="R129" i="16"/>
  <c r="R124" i="16"/>
  <c r="R67" i="17"/>
  <c r="T82" i="14"/>
  <c r="T78" i="14"/>
  <c r="T74" i="14"/>
  <c r="T81" i="14"/>
  <c r="T77" i="14"/>
  <c r="L78" i="14"/>
  <c r="T84" i="14"/>
  <c r="T73" i="14"/>
  <c r="T80" i="14"/>
  <c r="T83" i="14"/>
  <c r="T79" i="14"/>
  <c r="R129" i="14"/>
  <c r="R67" i="16"/>
  <c r="R98" i="17"/>
  <c r="T91" i="12"/>
  <c r="AU109" i="12"/>
  <c r="K112" i="12"/>
  <c r="L112" i="12" s="1"/>
  <c r="AU113" i="12"/>
  <c r="AU128" i="12"/>
  <c r="K130" i="12"/>
  <c r="L130" i="12" s="1"/>
  <c r="K138" i="12"/>
  <c r="L138" i="12" s="1"/>
  <c r="AU139" i="12"/>
  <c r="T140" i="12"/>
  <c r="T144" i="12"/>
  <c r="K44" i="13"/>
  <c r="L44" i="13" s="1"/>
  <c r="K47" i="13"/>
  <c r="L47" i="13" s="1"/>
  <c r="K60" i="13"/>
  <c r="L60" i="13" s="1"/>
  <c r="AR61" i="13"/>
  <c r="T62" i="13"/>
  <c r="T66" i="13"/>
  <c r="AS78" i="13"/>
  <c r="AS82" i="13"/>
  <c r="AL97" i="13"/>
  <c r="K105" i="13"/>
  <c r="L105" i="13" s="1"/>
  <c r="AV109" i="13"/>
  <c r="AV113" i="13"/>
  <c r="K116" i="13"/>
  <c r="L116" i="13" s="1"/>
  <c r="T128" i="13"/>
  <c r="T130" i="13"/>
  <c r="T127" i="13"/>
  <c r="T122" i="13"/>
  <c r="T124" i="13"/>
  <c r="T126" i="13"/>
  <c r="T131" i="13"/>
  <c r="R27" i="14"/>
  <c r="R66" i="14"/>
  <c r="T75" i="14"/>
  <c r="T97" i="14"/>
  <c r="T99" i="14"/>
  <c r="R126" i="16"/>
  <c r="R131" i="19"/>
  <c r="AL97" i="12"/>
  <c r="K105" i="12"/>
  <c r="L105" i="12" s="1"/>
  <c r="AV109" i="12"/>
  <c r="AV113" i="12"/>
  <c r="K116" i="12"/>
  <c r="L116" i="12" s="1"/>
  <c r="AU123" i="12"/>
  <c r="K125" i="12"/>
  <c r="L125" i="12" s="1"/>
  <c r="AV128" i="12"/>
  <c r="T129" i="12"/>
  <c r="K142" i="12"/>
  <c r="L142" i="12" s="1"/>
  <c r="AU143" i="12"/>
  <c r="K146" i="12"/>
  <c r="L146" i="12" s="1"/>
  <c r="T43" i="13"/>
  <c r="T49" i="13"/>
  <c r="AR51" i="13"/>
  <c r="T52" i="13"/>
  <c r="K64" i="13"/>
  <c r="L64" i="13" s="1"/>
  <c r="AR65" i="13"/>
  <c r="K68" i="13"/>
  <c r="L68" i="13" s="1"/>
  <c r="T76" i="13"/>
  <c r="T92" i="13"/>
  <c r="T99" i="13"/>
  <c r="AU106" i="13"/>
  <c r="T107" i="13"/>
  <c r="R63" i="14"/>
  <c r="R123" i="14"/>
  <c r="R63" i="16"/>
  <c r="T92" i="12"/>
  <c r="T99" i="12"/>
  <c r="AU106" i="12"/>
  <c r="T107" i="12"/>
  <c r="AV123" i="12"/>
  <c r="T124" i="12"/>
  <c r="AU136" i="12"/>
  <c r="T137" i="12"/>
  <c r="AU147" i="12"/>
  <c r="AS31" i="13"/>
  <c r="AS35" i="13"/>
  <c r="AR45" i="13"/>
  <c r="T46" i="13"/>
  <c r="AR48" i="13"/>
  <c r="AR58" i="13"/>
  <c r="AR69" i="13"/>
  <c r="L74" i="13"/>
  <c r="T80" i="13"/>
  <c r="AL98" i="13"/>
  <c r="AV106" i="13"/>
  <c r="K109" i="13"/>
  <c r="L109" i="13" s="1"/>
  <c r="T111" i="13"/>
  <c r="K124" i="13"/>
  <c r="L124" i="13" s="1"/>
  <c r="K129" i="13"/>
  <c r="L129" i="13" s="1"/>
  <c r="AU127" i="13"/>
  <c r="AU122" i="13"/>
  <c r="AU124" i="13"/>
  <c r="K121" i="13"/>
  <c r="L121" i="13" s="1"/>
  <c r="K131" i="13"/>
  <c r="L131" i="13" s="1"/>
  <c r="AU129" i="13"/>
  <c r="K123" i="13"/>
  <c r="L123" i="13" s="1"/>
  <c r="K127" i="13"/>
  <c r="L127" i="13" s="1"/>
  <c r="AU125" i="13"/>
  <c r="K122" i="13"/>
  <c r="L122" i="13" s="1"/>
  <c r="K130" i="13"/>
  <c r="L130" i="13" s="1"/>
  <c r="T132" i="13"/>
  <c r="R140" i="13"/>
  <c r="R144" i="13"/>
  <c r="R33" i="14"/>
  <c r="R44" i="14"/>
  <c r="K99" i="16"/>
  <c r="L99" i="16" s="1"/>
  <c r="AK94" i="16"/>
  <c r="K91" i="16"/>
  <c r="L91" i="16" s="1"/>
  <c r="AK100" i="16"/>
  <c r="K97" i="16"/>
  <c r="L97" i="16" s="1"/>
  <c r="K90" i="16"/>
  <c r="L90" i="16" s="1"/>
  <c r="AK99" i="16"/>
  <c r="AK92" i="16"/>
  <c r="K96" i="16"/>
  <c r="L96" i="16" s="1"/>
  <c r="AK91" i="16"/>
  <c r="K89" i="16"/>
  <c r="L89" i="16" s="1"/>
  <c r="AK98" i="16"/>
  <c r="K95" i="16"/>
  <c r="L95" i="16" s="1"/>
  <c r="AK97" i="16"/>
  <c r="K94" i="16"/>
  <c r="L94" i="16" s="1"/>
  <c r="AK90" i="16"/>
  <c r="AK93" i="16"/>
  <c r="AK95" i="16"/>
  <c r="K93" i="16"/>
  <c r="L93" i="16" s="1"/>
  <c r="K100" i="16"/>
  <c r="L100" i="16" s="1"/>
  <c r="AK96" i="16"/>
  <c r="AK89" i="16"/>
  <c r="AL98" i="12"/>
  <c r="AV106" i="12"/>
  <c r="K109" i="12"/>
  <c r="L109" i="12" s="1"/>
  <c r="T111" i="12"/>
  <c r="AU121" i="12"/>
  <c r="AU131" i="12"/>
  <c r="T73" i="13"/>
  <c r="AS75" i="13"/>
  <c r="K78" i="13"/>
  <c r="L78" i="13" s="1"/>
  <c r="AR79" i="13"/>
  <c r="K82" i="13"/>
  <c r="L82" i="13" s="1"/>
  <c r="T84" i="13"/>
  <c r="AL91" i="13"/>
  <c r="T100" i="13"/>
  <c r="AU110" i="13"/>
  <c r="K113" i="13"/>
  <c r="L113" i="13" s="1"/>
  <c r="AU114" i="13"/>
  <c r="T115" i="13"/>
  <c r="O26" i="14"/>
  <c r="P26" i="14" s="1"/>
  <c r="Q26" i="14" s="1"/>
  <c r="S26" i="14" s="1"/>
  <c r="U26" i="14" s="1"/>
  <c r="AQ26" i="14" s="1"/>
  <c r="K142" i="14"/>
  <c r="L142" i="14" s="1"/>
  <c r="AS46" i="17"/>
  <c r="AS52" i="17"/>
  <c r="AS49" i="17"/>
  <c r="AS43" i="17"/>
  <c r="AS48" i="17"/>
  <c r="AS45" i="17"/>
  <c r="AS51" i="17"/>
  <c r="AS42" i="17"/>
  <c r="AS47" i="17"/>
  <c r="AS44" i="17"/>
  <c r="AL91" i="12"/>
  <c r="T100" i="12"/>
  <c r="AU110" i="12"/>
  <c r="K113" i="12"/>
  <c r="L113" i="12" s="1"/>
  <c r="AU114" i="12"/>
  <c r="T115" i="12"/>
  <c r="AU126" i="12"/>
  <c r="K128" i="12"/>
  <c r="L128" i="12" s="1"/>
  <c r="AV131" i="12"/>
  <c r="T132" i="12"/>
  <c r="K139" i="12"/>
  <c r="L139" i="12" s="1"/>
  <c r="T141" i="12"/>
  <c r="T145" i="12"/>
  <c r="K42" i="13"/>
  <c r="L42" i="13" s="1"/>
  <c r="K51" i="13"/>
  <c r="L51" i="13" s="1"/>
  <c r="K61" i="13"/>
  <c r="L61" i="13" s="1"/>
  <c r="T63" i="13"/>
  <c r="T67" i="13"/>
  <c r="AS79" i="13"/>
  <c r="AR83" i="13"/>
  <c r="T93" i="13"/>
  <c r="AV110" i="13"/>
  <c r="AV114" i="13"/>
  <c r="L74" i="14"/>
  <c r="L95" i="14"/>
  <c r="T113" i="14"/>
  <c r="T109" i="14"/>
  <c r="T116" i="14"/>
  <c r="T105" i="14"/>
  <c r="T112" i="14"/>
  <c r="T108" i="14"/>
  <c r="T115" i="14"/>
  <c r="T111" i="14"/>
  <c r="T114" i="14"/>
  <c r="T110" i="14"/>
  <c r="R122" i="14"/>
  <c r="R68" i="14"/>
  <c r="R93" i="14"/>
  <c r="R125" i="14"/>
  <c r="AL92" i="12"/>
  <c r="AL99" i="12"/>
  <c r="K106" i="12"/>
  <c r="L106" i="12" s="1"/>
  <c r="T108" i="12"/>
  <c r="AU129" i="12"/>
  <c r="K131" i="12"/>
  <c r="L131" i="12" s="1"/>
  <c r="K136" i="12"/>
  <c r="L136" i="12" s="1"/>
  <c r="K147" i="12"/>
  <c r="L147" i="12" s="1"/>
  <c r="AS32" i="13"/>
  <c r="T50" i="13"/>
  <c r="T53" i="13"/>
  <c r="K58" i="13"/>
  <c r="L58" i="13" s="1"/>
  <c r="K69" i="13"/>
  <c r="L69" i="13" s="1"/>
  <c r="AR76" i="13"/>
  <c r="T77" i="13"/>
  <c r="T81" i="13"/>
  <c r="T94" i="13"/>
  <c r="AU107" i="13"/>
  <c r="AU132" i="13"/>
  <c r="K49" i="14"/>
  <c r="L49" i="14" s="1"/>
  <c r="K46" i="14"/>
  <c r="L46" i="14" s="1"/>
  <c r="K43" i="14"/>
  <c r="L43" i="14" s="1"/>
  <c r="K52" i="14"/>
  <c r="L52" i="14" s="1"/>
  <c r="AR46" i="14"/>
  <c r="AR52" i="14"/>
  <c r="AR49" i="14"/>
  <c r="AR43" i="14"/>
  <c r="K48" i="14"/>
  <c r="L48" i="14" s="1"/>
  <c r="K45" i="14"/>
  <c r="L45" i="14" s="1"/>
  <c r="K51" i="14"/>
  <c r="L51" i="14" s="1"/>
  <c r="AR48" i="14"/>
  <c r="AR45" i="14"/>
  <c r="K53" i="14"/>
  <c r="L53" i="14" s="1"/>
  <c r="K50" i="14"/>
  <c r="L50" i="14" s="1"/>
  <c r="K98" i="16"/>
  <c r="L98" i="16" s="1"/>
  <c r="AU115" i="16"/>
  <c r="AU107" i="16"/>
  <c r="K106" i="16"/>
  <c r="L106" i="16" s="1"/>
  <c r="AU114" i="16"/>
  <c r="K113" i="16"/>
  <c r="L113" i="16" s="1"/>
  <c r="AU110" i="16"/>
  <c r="K109" i="16"/>
  <c r="L109" i="16" s="1"/>
  <c r="AU106" i="16"/>
  <c r="K116" i="16"/>
  <c r="L116" i="16" s="1"/>
  <c r="K105" i="16"/>
  <c r="L105" i="16" s="1"/>
  <c r="AU113" i="16"/>
  <c r="K112" i="16"/>
  <c r="L112" i="16" s="1"/>
  <c r="AU109" i="16"/>
  <c r="AU116" i="16"/>
  <c r="K115" i="16"/>
  <c r="L115" i="16" s="1"/>
  <c r="AU111" i="16"/>
  <c r="AU108" i="16"/>
  <c r="K107" i="16"/>
  <c r="L107" i="16" s="1"/>
  <c r="K110" i="16"/>
  <c r="L110" i="16" s="1"/>
  <c r="AU105" i="16"/>
  <c r="K108" i="16"/>
  <c r="L108" i="16" s="1"/>
  <c r="K111" i="16"/>
  <c r="L111" i="16" s="1"/>
  <c r="K114" i="16"/>
  <c r="L114" i="16" s="1"/>
  <c r="R137" i="16"/>
  <c r="T94" i="12"/>
  <c r="AU107" i="12"/>
  <c r="T112" i="12"/>
  <c r="AU124" i="12"/>
  <c r="AV129" i="12"/>
  <c r="T130" i="12"/>
  <c r="T44" i="13"/>
  <c r="AV107" i="13"/>
  <c r="R32" i="14"/>
  <c r="AL100" i="12"/>
  <c r="AV107" i="12"/>
  <c r="K110" i="12"/>
  <c r="L110" i="12" s="1"/>
  <c r="AU111" i="12"/>
  <c r="K114" i="12"/>
  <c r="L114" i="12" s="1"/>
  <c r="K126" i="12"/>
  <c r="L126" i="12" s="1"/>
  <c r="K140" i="12"/>
  <c r="L140" i="12" s="1"/>
  <c r="T142" i="12"/>
  <c r="AR46" i="13"/>
  <c r="K62" i="13"/>
  <c r="L62" i="13" s="1"/>
  <c r="T64" i="13"/>
  <c r="AR73" i="13"/>
  <c r="AS80" i="13"/>
  <c r="AV111" i="13"/>
  <c r="T121" i="13"/>
  <c r="R139" i="13"/>
  <c r="K42" i="14"/>
  <c r="L42" i="14" s="1"/>
  <c r="AR44" i="14"/>
  <c r="AS50" i="17"/>
  <c r="AU141" i="12"/>
  <c r="K144" i="12"/>
  <c r="L144" i="12" s="1"/>
  <c r="AR63" i="13"/>
  <c r="K66" i="13"/>
  <c r="L66" i="13" s="1"/>
  <c r="K128" i="13"/>
  <c r="L128" i="13" s="1"/>
  <c r="AU130" i="13"/>
  <c r="AR53" i="14"/>
  <c r="L73" i="14"/>
  <c r="R127" i="14"/>
  <c r="AU145" i="14"/>
  <c r="K144" i="14"/>
  <c r="L144" i="14" s="1"/>
  <c r="K147" i="14"/>
  <c r="L147" i="14" s="1"/>
  <c r="AU144" i="14"/>
  <c r="K143" i="14"/>
  <c r="L143" i="14" s="1"/>
  <c r="AU147" i="14"/>
  <c r="K146" i="14"/>
  <c r="L146" i="14" s="1"/>
  <c r="AU143" i="14"/>
  <c r="AU138" i="14"/>
  <c r="K137" i="14"/>
  <c r="L137" i="14" s="1"/>
  <c r="K145" i="14"/>
  <c r="L145" i="14" s="1"/>
  <c r="AU142" i="14"/>
  <c r="AU141" i="14"/>
  <c r="AU146" i="14"/>
  <c r="K140" i="14"/>
  <c r="L140" i="14" s="1"/>
  <c r="AU137" i="14"/>
  <c r="K136" i="14"/>
  <c r="L136" i="14" s="1"/>
  <c r="AU140" i="14"/>
  <c r="K139" i="14"/>
  <c r="L139" i="14" s="1"/>
  <c r="AU139" i="14"/>
  <c r="K138" i="14"/>
  <c r="L138" i="14" s="1"/>
  <c r="R52" i="16"/>
  <c r="R97" i="17"/>
  <c r="R107" i="17"/>
  <c r="R114" i="17"/>
  <c r="AV142" i="13"/>
  <c r="AU146" i="13"/>
  <c r="AS30" i="14"/>
  <c r="AS34" i="14"/>
  <c r="K37" i="14"/>
  <c r="L37" i="14" s="1"/>
  <c r="AS44" i="14"/>
  <c r="AS47" i="14"/>
  <c r="R62" i="14"/>
  <c r="AS64" i="14"/>
  <c r="AR68" i="14"/>
  <c r="K77" i="14"/>
  <c r="L77" i="14" s="1"/>
  <c r="AL96" i="14"/>
  <c r="AV125" i="14"/>
  <c r="T126" i="14"/>
  <c r="AR37" i="16"/>
  <c r="AS46" i="16"/>
  <c r="AS52" i="16"/>
  <c r="AS49" i="16"/>
  <c r="AS43" i="16"/>
  <c r="AS48" i="16"/>
  <c r="AS45" i="16"/>
  <c r="AS51" i="16"/>
  <c r="AS42" i="16"/>
  <c r="R123" i="16"/>
  <c r="AV146" i="13"/>
  <c r="AR27" i="14"/>
  <c r="T28" i="14"/>
  <c r="AS68" i="14"/>
  <c r="AR78" i="14"/>
  <c r="K81" i="14"/>
  <c r="L81" i="14" s="1"/>
  <c r="AR82" i="14"/>
  <c r="AK90" i="14"/>
  <c r="K94" i="14"/>
  <c r="L94" i="14" s="1"/>
  <c r="AK97" i="14"/>
  <c r="K130" i="14"/>
  <c r="L130" i="14" s="1"/>
  <c r="T34" i="16"/>
  <c r="T30" i="16"/>
  <c r="T37" i="16"/>
  <c r="T26" i="16"/>
  <c r="T33" i="16"/>
  <c r="T29" i="16"/>
  <c r="T36" i="16"/>
  <c r="T32" i="16"/>
  <c r="T28" i="16"/>
  <c r="AR34" i="16"/>
  <c r="AS50" i="16"/>
  <c r="R35" i="17"/>
  <c r="R91" i="17"/>
  <c r="K30" i="18"/>
  <c r="L30" i="18" s="1"/>
  <c r="K37" i="18"/>
  <c r="L37" i="18" s="1"/>
  <c r="AR34" i="18"/>
  <c r="K33" i="18"/>
  <c r="L33" i="18" s="1"/>
  <c r="AR30" i="18"/>
  <c r="K29" i="18"/>
  <c r="L29" i="18" s="1"/>
  <c r="AR37" i="18"/>
  <c r="K36" i="18"/>
  <c r="L36" i="18" s="1"/>
  <c r="AR33" i="18"/>
  <c r="K32" i="18"/>
  <c r="L32" i="18" s="1"/>
  <c r="AR36" i="18"/>
  <c r="AR35" i="18"/>
  <c r="K28" i="18"/>
  <c r="L28" i="18" s="1"/>
  <c r="K35" i="18"/>
  <c r="L35" i="18" s="1"/>
  <c r="K27" i="18"/>
  <c r="L27" i="18" s="1"/>
  <c r="AR28" i="18"/>
  <c r="AR31" i="18"/>
  <c r="AR29" i="18"/>
  <c r="AR27" i="18"/>
  <c r="AR32" i="18"/>
  <c r="K31" i="18"/>
  <c r="L31" i="18" s="1"/>
  <c r="K34" i="18"/>
  <c r="L34" i="18" s="1"/>
  <c r="AR26" i="18"/>
  <c r="K26" i="18"/>
  <c r="L26" i="18" s="1"/>
  <c r="AU136" i="13"/>
  <c r="T137" i="13"/>
  <c r="AV143" i="13"/>
  <c r="AU147" i="13"/>
  <c r="AS31" i="14"/>
  <c r="AS35" i="14"/>
  <c r="T46" i="14"/>
  <c r="AR58" i="14"/>
  <c r="T59" i="14"/>
  <c r="AS65" i="14"/>
  <c r="AR69" i="14"/>
  <c r="AR75" i="14"/>
  <c r="K89" i="14"/>
  <c r="L89" i="14" s="1"/>
  <c r="AK91" i="14"/>
  <c r="AL98" i="14"/>
  <c r="AV106" i="14"/>
  <c r="AU121" i="14"/>
  <c r="AU131" i="14"/>
  <c r="T27" i="16"/>
  <c r="AS53" i="16"/>
  <c r="R130" i="16"/>
  <c r="R30" i="17"/>
  <c r="K82" i="14"/>
  <c r="L82" i="14" s="1"/>
  <c r="AL91" i="14"/>
  <c r="T132" i="14"/>
  <c r="R37" i="17"/>
  <c r="K36" i="16"/>
  <c r="L36" i="16" s="1"/>
  <c r="AR33" i="16"/>
  <c r="K32" i="16"/>
  <c r="L32" i="16" s="1"/>
  <c r="AR29" i="16"/>
  <c r="K28" i="16"/>
  <c r="L28" i="16" s="1"/>
  <c r="AR36" i="16"/>
  <c r="K35" i="16"/>
  <c r="L35" i="16" s="1"/>
  <c r="AR32" i="16"/>
  <c r="K31" i="16"/>
  <c r="L31" i="16" s="1"/>
  <c r="AR28" i="16"/>
  <c r="K27" i="16"/>
  <c r="L27" i="16" s="1"/>
  <c r="AR35" i="16"/>
  <c r="K34" i="16"/>
  <c r="L34" i="16" s="1"/>
  <c r="AR31" i="16"/>
  <c r="K30" i="16"/>
  <c r="L30" i="16" s="1"/>
  <c r="AR27" i="16"/>
  <c r="AU140" i="13"/>
  <c r="K143" i="13"/>
  <c r="L143" i="13" s="1"/>
  <c r="AU144" i="13"/>
  <c r="T26" i="14"/>
  <c r="AS28" i="14"/>
  <c r="K31" i="14"/>
  <c r="L31" i="14" s="1"/>
  <c r="AR32" i="14"/>
  <c r="K35" i="14"/>
  <c r="L35" i="14" s="1"/>
  <c r="T37" i="14"/>
  <c r="AR62" i="14"/>
  <c r="K65" i="14"/>
  <c r="L65" i="14" s="1"/>
  <c r="AR66" i="14"/>
  <c r="K90" i="14"/>
  <c r="L90" i="14" s="1"/>
  <c r="AL92" i="14"/>
  <c r="K97" i="14"/>
  <c r="L97" i="14" s="1"/>
  <c r="AL99" i="14"/>
  <c r="AU129" i="14"/>
  <c r="K131" i="14"/>
  <c r="L131" i="14" s="1"/>
  <c r="T146" i="14"/>
  <c r="T145" i="14"/>
  <c r="T144" i="14"/>
  <c r="T142" i="14"/>
  <c r="L83" i="16"/>
  <c r="AV145" i="16"/>
  <c r="AV141" i="16"/>
  <c r="AV137" i="16"/>
  <c r="AV144" i="16"/>
  <c r="AV140" i="16"/>
  <c r="AV147" i="16"/>
  <c r="AV136" i="16"/>
  <c r="AV143" i="16"/>
  <c r="AV139" i="16"/>
  <c r="AV142" i="16"/>
  <c r="AS69" i="17"/>
  <c r="AS63" i="17"/>
  <c r="AS59" i="17"/>
  <c r="AS67" i="17"/>
  <c r="AS66" i="17"/>
  <c r="AS62" i="17"/>
  <c r="AS68" i="17"/>
  <c r="AS58" i="17"/>
  <c r="AS65" i="17"/>
  <c r="AS61" i="17"/>
  <c r="AS64" i="17"/>
  <c r="R92" i="17"/>
  <c r="K136" i="13"/>
  <c r="L136" i="13" s="1"/>
  <c r="AV140" i="13"/>
  <c r="AV144" i="13"/>
  <c r="K147" i="13"/>
  <c r="L147" i="13" s="1"/>
  <c r="AS32" i="14"/>
  <c r="AR36" i="14"/>
  <c r="T50" i="14"/>
  <c r="T53" i="14"/>
  <c r="K58" i="14"/>
  <c r="L58" i="14" s="1"/>
  <c r="AS62" i="14"/>
  <c r="AS66" i="14"/>
  <c r="K69" i="14"/>
  <c r="L69" i="14" s="1"/>
  <c r="K75" i="14"/>
  <c r="L75" i="14" s="1"/>
  <c r="AR76" i="14"/>
  <c r="AK100" i="14"/>
  <c r="K121" i="14"/>
  <c r="L121" i="14" s="1"/>
  <c r="AU124" i="14"/>
  <c r="AV129" i="14"/>
  <c r="T130" i="14"/>
  <c r="AR30" i="16"/>
  <c r="L77" i="16"/>
  <c r="AU137" i="13"/>
  <c r="T138" i="13"/>
  <c r="AS36" i="14"/>
  <c r="T44" i="14"/>
  <c r="T47" i="14"/>
  <c r="AR59" i="14"/>
  <c r="T60" i="14"/>
  <c r="K79" i="14"/>
  <c r="L79" i="14" s="1"/>
  <c r="AR80" i="14"/>
  <c r="K83" i="14"/>
  <c r="L83" i="14" s="1"/>
  <c r="AK93" i="14"/>
  <c r="K98" i="14"/>
  <c r="L98" i="14" s="1"/>
  <c r="AL100" i="14"/>
  <c r="AV107" i="14"/>
  <c r="AV124" i="14"/>
  <c r="K126" i="14"/>
  <c r="L126" i="14" s="1"/>
  <c r="K29" i="16"/>
  <c r="L29" i="16" s="1"/>
  <c r="T35" i="16"/>
  <c r="R42" i="16"/>
  <c r="O42" i="16"/>
  <c r="P42" i="16" s="1"/>
  <c r="Q42" i="16" s="1"/>
  <c r="S42" i="16" s="1"/>
  <c r="U42" i="16" s="1"/>
  <c r="AQ42" i="16" s="1"/>
  <c r="R61" i="16"/>
  <c r="R48" i="17"/>
  <c r="R53" i="17"/>
  <c r="AV124" i="17"/>
  <c r="AV129" i="17"/>
  <c r="AV126" i="17"/>
  <c r="AV131" i="17"/>
  <c r="AV121" i="17"/>
  <c r="AV123" i="17"/>
  <c r="AV128" i="17"/>
  <c r="AV125" i="17"/>
  <c r="AV130" i="17"/>
  <c r="AV127" i="17"/>
  <c r="AV122" i="17"/>
  <c r="AR73" i="14"/>
  <c r="AR84" i="14"/>
  <c r="AL93" i="14"/>
  <c r="T125" i="14"/>
  <c r="K26" i="16"/>
  <c r="L26" i="16" s="1"/>
  <c r="R29" i="17"/>
  <c r="R75" i="17"/>
  <c r="L79" i="16"/>
  <c r="R138" i="16"/>
  <c r="R143" i="16"/>
  <c r="R45" i="17"/>
  <c r="R60" i="17"/>
  <c r="R65" i="17"/>
  <c r="R129" i="17"/>
  <c r="AV141" i="13"/>
  <c r="AR26" i="14"/>
  <c r="AS33" i="14"/>
  <c r="AS63" i="14"/>
  <c r="K76" i="14"/>
  <c r="L76" i="14" s="1"/>
  <c r="K92" i="14"/>
  <c r="L92" i="14" s="1"/>
  <c r="AV122" i="14"/>
  <c r="K124" i="14"/>
  <c r="L124" i="14" s="1"/>
  <c r="T128" i="14"/>
  <c r="AV144" i="14"/>
  <c r="AV147" i="14"/>
  <c r="AV143" i="14"/>
  <c r="AV146" i="14"/>
  <c r="T139" i="14"/>
  <c r="AV142" i="14"/>
  <c r="R31" i="17"/>
  <c r="R131" i="17"/>
  <c r="AS26" i="14"/>
  <c r="AR77" i="14"/>
  <c r="K80" i="14"/>
  <c r="L80" i="14" s="1"/>
  <c r="AR26" i="16"/>
  <c r="K37" i="16"/>
  <c r="L37" i="16" s="1"/>
  <c r="AS47" i="16"/>
  <c r="R49" i="16"/>
  <c r="AS59" i="16"/>
  <c r="AS66" i="16"/>
  <c r="AS62" i="16"/>
  <c r="AS69" i="16"/>
  <c r="AS58" i="16"/>
  <c r="AS65" i="16"/>
  <c r="AS61" i="16"/>
  <c r="AS68" i="16"/>
  <c r="AV146" i="16"/>
  <c r="R26" i="17"/>
  <c r="O26" i="17"/>
  <c r="P26" i="17" s="1"/>
  <c r="Q26" i="17" s="1"/>
  <c r="S26" i="17" s="1"/>
  <c r="R50" i="17"/>
  <c r="R62" i="17"/>
  <c r="R140" i="17"/>
  <c r="R36" i="19"/>
  <c r="R81" i="17"/>
  <c r="R112" i="17"/>
  <c r="R126" i="17"/>
  <c r="O137" i="17"/>
  <c r="R45" i="18"/>
  <c r="R62" i="18"/>
  <c r="K50" i="16"/>
  <c r="L50" i="16" s="1"/>
  <c r="K53" i="16"/>
  <c r="L53" i="16" s="1"/>
  <c r="AR78" i="16"/>
  <c r="K81" i="16"/>
  <c r="L81" i="16" s="1"/>
  <c r="AR82" i="16"/>
  <c r="T32" i="17"/>
  <c r="K44" i="17"/>
  <c r="L44" i="17" s="1"/>
  <c r="K47" i="17"/>
  <c r="L47" i="17" s="1"/>
  <c r="R137" i="17"/>
  <c r="AS27" i="16"/>
  <c r="K44" i="16"/>
  <c r="L44" i="16" s="1"/>
  <c r="K47" i="16"/>
  <c r="L47" i="16" s="1"/>
  <c r="K60" i="16"/>
  <c r="L60" i="16" s="1"/>
  <c r="AR61" i="16"/>
  <c r="T62" i="16"/>
  <c r="T66" i="16"/>
  <c r="AS78" i="16"/>
  <c r="AS82" i="16"/>
  <c r="AL90" i="16"/>
  <c r="AL97" i="16"/>
  <c r="AV109" i="16"/>
  <c r="AV113" i="16"/>
  <c r="AU123" i="16"/>
  <c r="K125" i="16"/>
  <c r="L125" i="16" s="1"/>
  <c r="AV128" i="16"/>
  <c r="T129" i="16"/>
  <c r="K142" i="16"/>
  <c r="L142" i="16" s="1"/>
  <c r="AU143" i="16"/>
  <c r="K146" i="16"/>
  <c r="L146" i="16" s="1"/>
  <c r="AR31" i="17"/>
  <c r="K34" i="17"/>
  <c r="L34" i="17" s="1"/>
  <c r="AR35" i="17"/>
  <c r="T36" i="17"/>
  <c r="AR42" i="17"/>
  <c r="T43" i="17"/>
  <c r="T49" i="17"/>
  <c r="AR51" i="17"/>
  <c r="T52" i="17"/>
  <c r="K64" i="17"/>
  <c r="L64" i="17" s="1"/>
  <c r="T67" i="17"/>
  <c r="R106" i="17"/>
  <c r="AR42" i="16"/>
  <c r="T43" i="16"/>
  <c r="T49" i="16"/>
  <c r="AR51" i="16"/>
  <c r="T52" i="16"/>
  <c r="K64" i="16"/>
  <c r="L64" i="16" s="1"/>
  <c r="AR65" i="16"/>
  <c r="K68" i="16"/>
  <c r="L68" i="16" s="1"/>
  <c r="K74" i="16"/>
  <c r="L74" i="16" s="1"/>
  <c r="T92" i="16"/>
  <c r="T99" i="16"/>
  <c r="T107" i="16"/>
  <c r="AV123" i="16"/>
  <c r="T124" i="16"/>
  <c r="AU136" i="16"/>
  <c r="AU147" i="16"/>
  <c r="AS35" i="17"/>
  <c r="AR45" i="17"/>
  <c r="T46" i="17"/>
  <c r="AR48" i="17"/>
  <c r="AR69" i="17"/>
  <c r="K68" i="17"/>
  <c r="L68" i="17" s="1"/>
  <c r="AR58" i="17"/>
  <c r="T130" i="17"/>
  <c r="T127" i="17"/>
  <c r="T122" i="17"/>
  <c r="T132" i="17"/>
  <c r="T124" i="17"/>
  <c r="T129" i="17"/>
  <c r="T126" i="17"/>
  <c r="T123" i="17"/>
  <c r="T128" i="17"/>
  <c r="O136" i="17"/>
  <c r="P136" i="17" s="1"/>
  <c r="Q136" i="17" s="1"/>
  <c r="S136" i="17" s="1"/>
  <c r="R136" i="17"/>
  <c r="R42" i="18"/>
  <c r="O42" i="18"/>
  <c r="P42" i="18" s="1"/>
  <c r="Q42" i="18" s="1"/>
  <c r="S42" i="18" s="1"/>
  <c r="U42" i="18" s="1"/>
  <c r="AQ42" i="18" s="1"/>
  <c r="R53" i="19"/>
  <c r="AS31" i="16"/>
  <c r="AS35" i="16"/>
  <c r="AR45" i="16"/>
  <c r="T46" i="16"/>
  <c r="AR48" i="16"/>
  <c r="AR58" i="16"/>
  <c r="T59" i="16"/>
  <c r="AR69" i="16"/>
  <c r="AR75" i="16"/>
  <c r="AL98" i="16"/>
  <c r="T111" i="16"/>
  <c r="AU121" i="16"/>
  <c r="AU131" i="16"/>
  <c r="K27" i="17"/>
  <c r="L27" i="17" s="1"/>
  <c r="T29" i="17"/>
  <c r="R147" i="17"/>
  <c r="R144" i="18"/>
  <c r="R46" i="31"/>
  <c r="AS75" i="16"/>
  <c r="K78" i="16"/>
  <c r="L78" i="16" s="1"/>
  <c r="AR79" i="16"/>
  <c r="K82" i="16"/>
  <c r="L82" i="16" s="1"/>
  <c r="AL91" i="16"/>
  <c r="T100" i="16"/>
  <c r="T115" i="16"/>
  <c r="AV121" i="16"/>
  <c r="AU126" i="16"/>
  <c r="K128" i="16"/>
  <c r="L128" i="16" s="1"/>
  <c r="AV131" i="16"/>
  <c r="T132" i="16"/>
  <c r="K139" i="16"/>
  <c r="L139" i="16" s="1"/>
  <c r="T141" i="16"/>
  <c r="T145" i="16"/>
  <c r="AR28" i="17"/>
  <c r="T33" i="17"/>
  <c r="K42" i="17"/>
  <c r="L42" i="17" s="1"/>
  <c r="K51" i="17"/>
  <c r="L51" i="17" s="1"/>
  <c r="K61" i="17"/>
  <c r="L61" i="17" s="1"/>
  <c r="AR68" i="17"/>
  <c r="R48" i="18"/>
  <c r="R96" i="18"/>
  <c r="K51" i="16"/>
  <c r="L51" i="16" s="1"/>
  <c r="T26" i="17"/>
  <c r="T37" i="17"/>
  <c r="K83" i="17"/>
  <c r="L83" i="17" s="1"/>
  <c r="AR80" i="17"/>
  <c r="K79" i="17"/>
  <c r="L79" i="17" s="1"/>
  <c r="AR83" i="17"/>
  <c r="K82" i="17"/>
  <c r="L82" i="17" s="1"/>
  <c r="AR79" i="17"/>
  <c r="K78" i="17"/>
  <c r="L78" i="17" s="1"/>
  <c r="AR75" i="17"/>
  <c r="K74" i="17"/>
  <c r="L74" i="17" s="1"/>
  <c r="K77" i="17"/>
  <c r="L77" i="17" s="1"/>
  <c r="K84" i="17"/>
  <c r="L84" i="17" s="1"/>
  <c r="K73" i="17"/>
  <c r="L73" i="17" s="1"/>
  <c r="AR81" i="17"/>
  <c r="K80" i="17"/>
  <c r="L80" i="17" s="1"/>
  <c r="AR77" i="17"/>
  <c r="R122" i="17"/>
  <c r="R95" i="18"/>
  <c r="AS28" i="16"/>
  <c r="K45" i="16"/>
  <c r="L45" i="16" s="1"/>
  <c r="K48" i="16"/>
  <c r="L48" i="16" s="1"/>
  <c r="AR62" i="16"/>
  <c r="K65" i="16"/>
  <c r="L65" i="16" s="1"/>
  <c r="AR66" i="16"/>
  <c r="AS83" i="16"/>
  <c r="AL92" i="16"/>
  <c r="AL99" i="16"/>
  <c r="T108" i="16"/>
  <c r="AU129" i="16"/>
  <c r="K131" i="16"/>
  <c r="L131" i="16" s="1"/>
  <c r="K136" i="16"/>
  <c r="L136" i="16" s="1"/>
  <c r="K147" i="16"/>
  <c r="L147" i="16" s="1"/>
  <c r="AS32" i="17"/>
  <c r="AR36" i="17"/>
  <c r="T50" i="17"/>
  <c r="T53" i="17"/>
  <c r="K58" i="17"/>
  <c r="L58" i="17" s="1"/>
  <c r="AR67" i="17"/>
  <c r="AR78" i="17"/>
  <c r="R108" i="17"/>
  <c r="T125" i="17"/>
  <c r="T29" i="18"/>
  <c r="T32" i="18"/>
  <c r="T35" i="18"/>
  <c r="T31" i="18"/>
  <c r="T37" i="18"/>
  <c r="T30" i="18"/>
  <c r="T26" i="18"/>
  <c r="T33" i="18"/>
  <c r="T34" i="18"/>
  <c r="T28" i="18"/>
  <c r="T36" i="18"/>
  <c r="AU58" i="18"/>
  <c r="R35" i="19"/>
  <c r="AS32" i="16"/>
  <c r="T50" i="16"/>
  <c r="K58" i="16"/>
  <c r="L58" i="16" s="1"/>
  <c r="K69" i="16"/>
  <c r="L69" i="16" s="1"/>
  <c r="K75" i="16"/>
  <c r="L75" i="16" s="1"/>
  <c r="AR76" i="16"/>
  <c r="T94" i="16"/>
  <c r="K121" i="16"/>
  <c r="L121" i="16" s="1"/>
  <c r="AU124" i="16"/>
  <c r="AV129" i="16"/>
  <c r="T130" i="16"/>
  <c r="AU137" i="16"/>
  <c r="T138" i="16"/>
  <c r="AS36" i="17"/>
  <c r="AR43" i="17"/>
  <c r="T44" i="17"/>
  <c r="AR49" i="17"/>
  <c r="AR52" i="17"/>
  <c r="AR59" i="17"/>
  <c r="L130" i="17"/>
  <c r="R123" i="18"/>
  <c r="T30" i="17"/>
  <c r="T34" i="17"/>
  <c r="R94" i="17"/>
  <c r="R127" i="17"/>
  <c r="AS75" i="18"/>
  <c r="AS82" i="18"/>
  <c r="AS78" i="18"/>
  <c r="AS74" i="18"/>
  <c r="AS81" i="18"/>
  <c r="AS77" i="18"/>
  <c r="AS84" i="18"/>
  <c r="AS73" i="18"/>
  <c r="AS76" i="18"/>
  <c r="AS79" i="18"/>
  <c r="AS83" i="18"/>
  <c r="R125" i="18"/>
  <c r="AR46" i="16"/>
  <c r="K62" i="16"/>
  <c r="L62" i="16" s="1"/>
  <c r="T64" i="16"/>
  <c r="AR73" i="16"/>
  <c r="AS80" i="16"/>
  <c r="AV111" i="16"/>
  <c r="AU132" i="16"/>
  <c r="AU141" i="16"/>
  <c r="K144" i="16"/>
  <c r="L144" i="16" s="1"/>
  <c r="AS29" i="17"/>
  <c r="K32" i="17"/>
  <c r="L32" i="17" s="1"/>
  <c r="AR33" i="17"/>
  <c r="K36" i="17"/>
  <c r="L36" i="17" s="1"/>
  <c r="K52" i="17"/>
  <c r="L52" i="17" s="1"/>
  <c r="AR63" i="17"/>
  <c r="K66" i="17"/>
  <c r="L66" i="17" s="1"/>
  <c r="AR74" i="17"/>
  <c r="R138" i="17"/>
  <c r="R31" i="19"/>
  <c r="R48" i="19"/>
  <c r="AR69" i="19"/>
  <c r="K68" i="19"/>
  <c r="L68" i="19" s="1"/>
  <c r="K61" i="19"/>
  <c r="L61" i="19" s="1"/>
  <c r="K69" i="19"/>
  <c r="L69" i="19" s="1"/>
  <c r="AR65" i="19"/>
  <c r="K64" i="19"/>
  <c r="L64" i="19" s="1"/>
  <c r="AR61" i="19"/>
  <c r="K60" i="19"/>
  <c r="L60" i="19" s="1"/>
  <c r="K67" i="19"/>
  <c r="L67" i="19" s="1"/>
  <c r="AR64" i="19"/>
  <c r="K63" i="19"/>
  <c r="L63" i="19" s="1"/>
  <c r="AR60" i="19"/>
  <c r="K59" i="19"/>
  <c r="L59" i="19" s="1"/>
  <c r="AR68" i="19"/>
  <c r="K62" i="19"/>
  <c r="L62" i="19" s="1"/>
  <c r="AR59" i="19"/>
  <c r="AR66" i="19"/>
  <c r="K66" i="19"/>
  <c r="L66" i="19" s="1"/>
  <c r="AR62" i="19"/>
  <c r="AR67" i="19"/>
  <c r="AR63" i="19"/>
  <c r="K65" i="19"/>
  <c r="L65" i="19" s="1"/>
  <c r="K58" i="19"/>
  <c r="L58" i="19" s="1"/>
  <c r="R94" i="19"/>
  <c r="R58" i="31"/>
  <c r="O58" i="31"/>
  <c r="P58" i="31" s="1"/>
  <c r="Q58" i="31" s="1"/>
  <c r="S58" i="31" s="1"/>
  <c r="U58" i="31" s="1"/>
  <c r="R109" i="31"/>
  <c r="AR63" i="16"/>
  <c r="K66" i="16"/>
  <c r="L66" i="16" s="1"/>
  <c r="AU122" i="16"/>
  <c r="AU127" i="16"/>
  <c r="AR26" i="17"/>
  <c r="K43" i="17"/>
  <c r="L43" i="17" s="1"/>
  <c r="K46" i="17"/>
  <c r="L46" i="17" s="1"/>
  <c r="K69" i="17"/>
  <c r="L69" i="17" s="1"/>
  <c r="AR82" i="17"/>
  <c r="R90" i="17"/>
  <c r="L121" i="17"/>
  <c r="L124" i="17"/>
  <c r="T27" i="18"/>
  <c r="R77" i="19"/>
  <c r="T82" i="17"/>
  <c r="T139" i="17"/>
  <c r="R65" i="18"/>
  <c r="AV110" i="18"/>
  <c r="AU140" i="18"/>
  <c r="R29" i="21"/>
  <c r="AK95" i="17"/>
  <c r="AV108" i="17"/>
  <c r="AU112" i="17"/>
  <c r="K115" i="17"/>
  <c r="L115" i="17" s="1"/>
  <c r="AU130" i="17"/>
  <c r="AU138" i="17"/>
  <c r="T143" i="17"/>
  <c r="K82" i="18"/>
  <c r="L82" i="18" s="1"/>
  <c r="AR79" i="18"/>
  <c r="K78" i="18"/>
  <c r="L78" i="18" s="1"/>
  <c r="AR75" i="18"/>
  <c r="AR82" i="18"/>
  <c r="K81" i="18"/>
  <c r="L81" i="18" s="1"/>
  <c r="AR78" i="18"/>
  <c r="K77" i="18"/>
  <c r="L77" i="18" s="1"/>
  <c r="AR74" i="18"/>
  <c r="K84" i="18"/>
  <c r="L84" i="18" s="1"/>
  <c r="K73" i="18"/>
  <c r="L73" i="18" s="1"/>
  <c r="AR81" i="18"/>
  <c r="K80" i="18"/>
  <c r="L80" i="18" s="1"/>
  <c r="AR77" i="18"/>
  <c r="K76" i="18"/>
  <c r="L76" i="18" s="1"/>
  <c r="K83" i="18"/>
  <c r="L83" i="18" s="1"/>
  <c r="AR80" i="18"/>
  <c r="K79" i="18"/>
  <c r="L79" i="18" s="1"/>
  <c r="AR76" i="18"/>
  <c r="K75" i="18"/>
  <c r="L75" i="18" s="1"/>
  <c r="R97" i="18"/>
  <c r="T132" i="18"/>
  <c r="T129" i="18"/>
  <c r="T126" i="18"/>
  <c r="L122" i="18"/>
  <c r="T131" i="18"/>
  <c r="T121" i="18"/>
  <c r="T123" i="18"/>
  <c r="T128" i="18"/>
  <c r="T130" i="18"/>
  <c r="R32" i="19"/>
  <c r="T52" i="19"/>
  <c r="T49" i="19"/>
  <c r="T43" i="19"/>
  <c r="T48" i="19"/>
  <c r="T45" i="19"/>
  <c r="T51" i="19"/>
  <c r="T42" i="19"/>
  <c r="T47" i="19"/>
  <c r="T44" i="19"/>
  <c r="AS77" i="17"/>
  <c r="AS81" i="17"/>
  <c r="AK89" i="17"/>
  <c r="T90" i="17"/>
  <c r="K93" i="17"/>
  <c r="L93" i="17" s="1"/>
  <c r="AL95" i="17"/>
  <c r="T97" i="17"/>
  <c r="K100" i="17"/>
  <c r="L100" i="17" s="1"/>
  <c r="AU105" i="17"/>
  <c r="T106" i="17"/>
  <c r="AV112" i="17"/>
  <c r="AU116" i="17"/>
  <c r="K132" i="17"/>
  <c r="L132" i="17" s="1"/>
  <c r="T136" i="17"/>
  <c r="AV138" i="17"/>
  <c r="K141" i="17"/>
  <c r="L141" i="17" s="1"/>
  <c r="AU142" i="17"/>
  <c r="K145" i="17"/>
  <c r="L145" i="17" s="1"/>
  <c r="T147" i="17"/>
  <c r="R90" i="18"/>
  <c r="AV114" i="18"/>
  <c r="R121" i="19"/>
  <c r="O121" i="19"/>
  <c r="P121" i="19" s="1"/>
  <c r="Q121" i="19" s="1"/>
  <c r="S121" i="19" s="1"/>
  <c r="R136" i="19"/>
  <c r="O136" i="19"/>
  <c r="P136" i="19" s="1"/>
  <c r="Q136" i="19" s="1"/>
  <c r="S136" i="19" s="1"/>
  <c r="U136" i="19" s="1"/>
  <c r="K43" i="31"/>
  <c r="L43" i="31" s="1"/>
  <c r="T79" i="17"/>
  <c r="T98" i="17"/>
  <c r="AV146" i="17"/>
  <c r="K139" i="18"/>
  <c r="L139" i="18" s="1"/>
  <c r="K146" i="18"/>
  <c r="L146" i="18" s="1"/>
  <c r="AU143" i="18"/>
  <c r="K142" i="18"/>
  <c r="L142" i="18" s="1"/>
  <c r="AU139" i="18"/>
  <c r="K138" i="18"/>
  <c r="L138" i="18" s="1"/>
  <c r="AU146" i="18"/>
  <c r="K145" i="18"/>
  <c r="L145" i="18" s="1"/>
  <c r="AU142" i="18"/>
  <c r="K141" i="18"/>
  <c r="L141" i="18" s="1"/>
  <c r="AU138" i="18"/>
  <c r="K137" i="18"/>
  <c r="L137" i="18" s="1"/>
  <c r="K140" i="18"/>
  <c r="L140" i="18" s="1"/>
  <c r="AU137" i="18"/>
  <c r="AT136" i="19"/>
  <c r="AS78" i="17"/>
  <c r="AS82" i="17"/>
  <c r="AL90" i="17"/>
  <c r="AL97" i="17"/>
  <c r="K105" i="17"/>
  <c r="L105" i="17" s="1"/>
  <c r="AV109" i="17"/>
  <c r="AV113" i="17"/>
  <c r="K116" i="17"/>
  <c r="L116" i="17" s="1"/>
  <c r="AU123" i="17"/>
  <c r="K125" i="17"/>
  <c r="L125" i="17" s="1"/>
  <c r="AV139" i="17"/>
  <c r="K142" i="17"/>
  <c r="L142" i="17" s="1"/>
  <c r="AU143" i="17"/>
  <c r="K146" i="17"/>
  <c r="L146" i="17" s="1"/>
  <c r="R64" i="18"/>
  <c r="K136" i="18"/>
  <c r="L136" i="18" s="1"/>
  <c r="R66" i="31"/>
  <c r="T76" i="17"/>
  <c r="T92" i="17"/>
  <c r="K95" i="17"/>
  <c r="L95" i="17" s="1"/>
  <c r="AK98" i="17"/>
  <c r="T99" i="17"/>
  <c r="AU106" i="17"/>
  <c r="T107" i="17"/>
  <c r="AU136" i="17"/>
  <c r="T137" i="17"/>
  <c r="AV143" i="17"/>
  <c r="AU147" i="17"/>
  <c r="R106" i="18"/>
  <c r="K143" i="18"/>
  <c r="L143" i="18" s="1"/>
  <c r="R50" i="19"/>
  <c r="T145" i="19"/>
  <c r="T141" i="19"/>
  <c r="T137" i="19"/>
  <c r="T147" i="19"/>
  <c r="T136" i="19"/>
  <c r="T143" i="19"/>
  <c r="T139" i="19"/>
  <c r="T146" i="19"/>
  <c r="T142" i="19"/>
  <c r="L144" i="19"/>
  <c r="T140" i="19"/>
  <c r="T138" i="19"/>
  <c r="K125" i="31"/>
  <c r="L125" i="31" s="1"/>
  <c r="AU123" i="31"/>
  <c r="K130" i="31"/>
  <c r="L130" i="31" s="1"/>
  <c r="AU128" i="31"/>
  <c r="K127" i="31"/>
  <c r="L127" i="31" s="1"/>
  <c r="AU125" i="31"/>
  <c r="K132" i="31"/>
  <c r="L132" i="31" s="1"/>
  <c r="AU130" i="31"/>
  <c r="K129" i="31"/>
  <c r="L129" i="31" s="1"/>
  <c r="AU127" i="31"/>
  <c r="AU132" i="31"/>
  <c r="AU124" i="31"/>
  <c r="K121" i="31"/>
  <c r="L121" i="31" s="1"/>
  <c r="K123" i="31"/>
  <c r="L123" i="31" s="1"/>
  <c r="K128" i="31"/>
  <c r="L128" i="31" s="1"/>
  <c r="AU126" i="31"/>
  <c r="AU122" i="31"/>
  <c r="AU129" i="31"/>
  <c r="AU121" i="31"/>
  <c r="AU131" i="31"/>
  <c r="K122" i="31"/>
  <c r="L122" i="31" s="1"/>
  <c r="K124" i="31"/>
  <c r="L124" i="31" s="1"/>
  <c r="K131" i="31"/>
  <c r="L131" i="31" s="1"/>
  <c r="K126" i="31"/>
  <c r="L126" i="31" s="1"/>
  <c r="T80" i="17"/>
  <c r="K89" i="17"/>
  <c r="L89" i="17" s="1"/>
  <c r="AK91" i="17"/>
  <c r="AL98" i="17"/>
  <c r="AV106" i="17"/>
  <c r="K109" i="17"/>
  <c r="L109" i="17" s="1"/>
  <c r="T111" i="17"/>
  <c r="AU121" i="17"/>
  <c r="AU131" i="17"/>
  <c r="AV136" i="17"/>
  <c r="AV147" i="17"/>
  <c r="AS35" i="18"/>
  <c r="AS31" i="18"/>
  <c r="AS34" i="18"/>
  <c r="AS30" i="18"/>
  <c r="AS37" i="18"/>
  <c r="AS33" i="18"/>
  <c r="AS29" i="18"/>
  <c r="AS36" i="18"/>
  <c r="AS32" i="18"/>
  <c r="AS28" i="18"/>
  <c r="R108" i="18"/>
  <c r="R45" i="19"/>
  <c r="T53" i="19"/>
  <c r="AV114" i="19"/>
  <c r="AV110" i="19"/>
  <c r="AV106" i="19"/>
  <c r="AV113" i="19"/>
  <c r="AV109" i="19"/>
  <c r="AV116" i="19"/>
  <c r="AV105" i="19"/>
  <c r="AV112" i="19"/>
  <c r="AV108" i="19"/>
  <c r="AV111" i="19"/>
  <c r="AV107" i="19"/>
  <c r="AV115" i="19"/>
  <c r="T73" i="17"/>
  <c r="AS75" i="17"/>
  <c r="T84" i="17"/>
  <c r="AL91" i="17"/>
  <c r="K96" i="17"/>
  <c r="L96" i="17" s="1"/>
  <c r="T100" i="17"/>
  <c r="AU110" i="17"/>
  <c r="K113" i="17"/>
  <c r="L113" i="17" s="1"/>
  <c r="AU114" i="17"/>
  <c r="T115" i="17"/>
  <c r="AU126" i="17"/>
  <c r="K128" i="17"/>
  <c r="L128" i="17" s="1"/>
  <c r="K139" i="17"/>
  <c r="L139" i="17" s="1"/>
  <c r="T141" i="17"/>
  <c r="T145" i="17"/>
  <c r="R91" i="18"/>
  <c r="AU141" i="18"/>
  <c r="T69" i="19"/>
  <c r="T67" i="19"/>
  <c r="T63" i="19"/>
  <c r="T66" i="19"/>
  <c r="T62" i="19"/>
  <c r="T58" i="19"/>
  <c r="T65" i="19"/>
  <c r="T61" i="19"/>
  <c r="T64" i="19"/>
  <c r="T68" i="19"/>
  <c r="T60" i="19"/>
  <c r="K48" i="31"/>
  <c r="L48" i="31" s="1"/>
  <c r="K45" i="31"/>
  <c r="L45" i="31" s="1"/>
  <c r="K51" i="31"/>
  <c r="L51" i="31" s="1"/>
  <c r="K42" i="31"/>
  <c r="L42" i="31" s="1"/>
  <c r="AR48" i="31"/>
  <c r="AR45" i="31"/>
  <c r="AR51" i="31"/>
  <c r="AR42" i="31"/>
  <c r="K53" i="31"/>
  <c r="L53" i="31" s="1"/>
  <c r="K50" i="31"/>
  <c r="L50" i="31" s="1"/>
  <c r="AR47" i="31"/>
  <c r="AR44" i="31"/>
  <c r="AR53" i="31"/>
  <c r="AR50" i="31"/>
  <c r="K52" i="31"/>
  <c r="L52" i="31" s="1"/>
  <c r="AR46" i="31"/>
  <c r="K49" i="31"/>
  <c r="L49" i="31" s="1"/>
  <c r="K44" i="31"/>
  <c r="L44" i="31" s="1"/>
  <c r="K47" i="31"/>
  <c r="L47" i="31" s="1"/>
  <c r="AR43" i="31"/>
  <c r="AR52" i="31"/>
  <c r="R65" i="31"/>
  <c r="R79" i="31"/>
  <c r="R100" i="31"/>
  <c r="R62" i="20"/>
  <c r="AS79" i="17"/>
  <c r="AK92" i="17"/>
  <c r="T93" i="17"/>
  <c r="AK99" i="17"/>
  <c r="AV110" i="17"/>
  <c r="AV114" i="17"/>
  <c r="K123" i="17"/>
  <c r="L123" i="17" s="1"/>
  <c r="AU140" i="17"/>
  <c r="K143" i="17"/>
  <c r="L143" i="17" s="1"/>
  <c r="AU144" i="17"/>
  <c r="P121" i="18"/>
  <c r="Q121" i="18" s="1"/>
  <c r="S121" i="18" s="1"/>
  <c r="U121" i="18" s="1"/>
  <c r="AT121" i="18" s="1"/>
  <c r="AU136" i="18"/>
  <c r="K147" i="18"/>
  <c r="L147" i="18" s="1"/>
  <c r="AV140" i="17"/>
  <c r="AV144" i="17"/>
  <c r="R61" i="18"/>
  <c r="P105" i="18"/>
  <c r="Q105" i="18" s="1"/>
  <c r="R58" i="20"/>
  <c r="O58" i="20"/>
  <c r="P58" i="20" s="1"/>
  <c r="Q58" i="20" s="1"/>
  <c r="AK100" i="17"/>
  <c r="AU107" i="17"/>
  <c r="T112" i="17"/>
  <c r="T138" i="17"/>
  <c r="T46" i="18"/>
  <c r="T48" i="18"/>
  <c r="T45" i="18"/>
  <c r="T51" i="18"/>
  <c r="T42" i="18"/>
  <c r="T47" i="18"/>
  <c r="T44" i="18"/>
  <c r="T53" i="18"/>
  <c r="T50" i="18"/>
  <c r="R74" i="18"/>
  <c r="AU145" i="18"/>
  <c r="L52" i="19"/>
  <c r="AK93" i="17"/>
  <c r="K110" i="17"/>
  <c r="L110" i="17" s="1"/>
  <c r="AU111" i="17"/>
  <c r="T49" i="18"/>
  <c r="O58" i="18"/>
  <c r="P58" i="18" s="1"/>
  <c r="Q58" i="18" s="1"/>
  <c r="S58" i="18" s="1"/>
  <c r="U58" i="18" s="1"/>
  <c r="AQ58" i="18" s="1"/>
  <c r="R105" i="18"/>
  <c r="R81" i="19"/>
  <c r="L143" i="19"/>
  <c r="L147" i="19"/>
  <c r="R95" i="31"/>
  <c r="R31" i="21"/>
  <c r="R51" i="18"/>
  <c r="AV106" i="18"/>
  <c r="AV113" i="18"/>
  <c r="AV109" i="18"/>
  <c r="AV116" i="18"/>
  <c r="AV105" i="18"/>
  <c r="AV112" i="18"/>
  <c r="AV108" i="18"/>
  <c r="AV115" i="18"/>
  <c r="AV107" i="18"/>
  <c r="T145" i="18"/>
  <c r="T141" i="18"/>
  <c r="T144" i="18"/>
  <c r="T140" i="18"/>
  <c r="T147" i="18"/>
  <c r="T136" i="18"/>
  <c r="T143" i="18"/>
  <c r="T139" i="18"/>
  <c r="T142" i="18"/>
  <c r="T138" i="18"/>
  <c r="AU147" i="18"/>
  <c r="R63" i="31"/>
  <c r="R69" i="31"/>
  <c r="AS62" i="18"/>
  <c r="AS66" i="18"/>
  <c r="K69" i="18"/>
  <c r="L69" i="18" s="1"/>
  <c r="T77" i="18"/>
  <c r="T81" i="18"/>
  <c r="T94" i="18"/>
  <c r="AK100" i="18"/>
  <c r="AU107" i="18"/>
  <c r="T112" i="18"/>
  <c r="AU124" i="18"/>
  <c r="AV129" i="18"/>
  <c r="AR43" i="19"/>
  <c r="AR49" i="19"/>
  <c r="AR52" i="19"/>
  <c r="R108" i="19"/>
  <c r="R130" i="19"/>
  <c r="R92" i="31"/>
  <c r="AR43" i="18"/>
  <c r="AR49" i="18"/>
  <c r="AR52" i="18"/>
  <c r="AR59" i="18"/>
  <c r="T60" i="18"/>
  <c r="AK93" i="18"/>
  <c r="K98" i="18"/>
  <c r="L98" i="18" s="1"/>
  <c r="AL100" i="18"/>
  <c r="T105" i="18"/>
  <c r="K110" i="18"/>
  <c r="L110" i="18" s="1"/>
  <c r="AU111" i="18"/>
  <c r="K114" i="18"/>
  <c r="L114" i="18" s="1"/>
  <c r="T116" i="18"/>
  <c r="AV124" i="18"/>
  <c r="K126" i="18"/>
  <c r="L126" i="18" s="1"/>
  <c r="K28" i="19"/>
  <c r="L28" i="19" s="1"/>
  <c r="AR29" i="19"/>
  <c r="T30" i="19"/>
  <c r="T34" i="19"/>
  <c r="AR46" i="19"/>
  <c r="L138" i="19"/>
  <c r="K35" i="31"/>
  <c r="L35" i="31" s="1"/>
  <c r="AR32" i="31"/>
  <c r="K31" i="31"/>
  <c r="L31" i="31" s="1"/>
  <c r="AR28" i="31"/>
  <c r="K27" i="31"/>
  <c r="L27" i="31" s="1"/>
  <c r="AR35" i="31"/>
  <c r="K34" i="31"/>
  <c r="L34" i="31" s="1"/>
  <c r="AR31" i="31"/>
  <c r="AR27" i="31"/>
  <c r="K37" i="31"/>
  <c r="L37" i="31" s="1"/>
  <c r="K26" i="31"/>
  <c r="L26" i="31" s="1"/>
  <c r="AR34" i="31"/>
  <c r="K33" i="31"/>
  <c r="L33" i="31" s="1"/>
  <c r="AR30" i="31"/>
  <c r="K29" i="31"/>
  <c r="L29" i="31" s="1"/>
  <c r="K36" i="31"/>
  <c r="L36" i="31" s="1"/>
  <c r="AR33" i="31"/>
  <c r="K32" i="31"/>
  <c r="L32" i="31" s="1"/>
  <c r="AR29" i="31"/>
  <c r="K28" i="31"/>
  <c r="L28" i="31" s="1"/>
  <c r="R76" i="31"/>
  <c r="AS46" i="18"/>
  <c r="K52" i="18"/>
  <c r="L52" i="18" s="1"/>
  <c r="AR63" i="18"/>
  <c r="K66" i="18"/>
  <c r="L66" i="18" s="1"/>
  <c r="AR67" i="18"/>
  <c r="T68" i="18"/>
  <c r="AK94" i="18"/>
  <c r="K99" i="18"/>
  <c r="L99" i="18" s="1"/>
  <c r="K129" i="18"/>
  <c r="L129" i="18" s="1"/>
  <c r="AV132" i="18"/>
  <c r="AR26" i="19"/>
  <c r="AR37" i="19"/>
  <c r="K43" i="19"/>
  <c r="L43" i="19" s="1"/>
  <c r="K46" i="19"/>
  <c r="L46" i="19" s="1"/>
  <c r="K49" i="19"/>
  <c r="L49" i="19" s="1"/>
  <c r="R106" i="31"/>
  <c r="R43" i="20"/>
  <c r="R37" i="21"/>
  <c r="K43" i="18"/>
  <c r="L43" i="18" s="1"/>
  <c r="K46" i="18"/>
  <c r="L46" i="18" s="1"/>
  <c r="K49" i="18"/>
  <c r="L49" i="18" s="1"/>
  <c r="AS63" i="18"/>
  <c r="AS67" i="18"/>
  <c r="T78" i="18"/>
  <c r="T82" i="18"/>
  <c r="K92" i="18"/>
  <c r="L92" i="18" s="1"/>
  <c r="AL94" i="18"/>
  <c r="T96" i="18"/>
  <c r="K107" i="18"/>
  <c r="L107" i="18" s="1"/>
  <c r="AU108" i="18"/>
  <c r="T109" i="18"/>
  <c r="T113" i="18"/>
  <c r="AV122" i="18"/>
  <c r="K124" i="18"/>
  <c r="L124" i="18" s="1"/>
  <c r="AV127" i="18"/>
  <c r="AS68" i="19"/>
  <c r="R112" i="19"/>
  <c r="R98" i="31"/>
  <c r="R93" i="31"/>
  <c r="K59" i="18"/>
  <c r="L59" i="18" s="1"/>
  <c r="T61" i="18"/>
  <c r="AK95" i="18"/>
  <c r="K111" i="18"/>
  <c r="L111" i="18" s="1"/>
  <c r="AU112" i="18"/>
  <c r="K115" i="18"/>
  <c r="L115" i="18" s="1"/>
  <c r="AU130" i="18"/>
  <c r="K29" i="19"/>
  <c r="L29" i="19" s="1"/>
  <c r="T31" i="19"/>
  <c r="T35" i="19"/>
  <c r="AR50" i="19"/>
  <c r="AR53" i="19"/>
  <c r="AQ58" i="31"/>
  <c r="O136" i="20"/>
  <c r="P136" i="20" s="1"/>
  <c r="Q136" i="20" s="1"/>
  <c r="S136" i="20" s="1"/>
  <c r="R136" i="20"/>
  <c r="AR50" i="18"/>
  <c r="AR53" i="18"/>
  <c r="AR60" i="18"/>
  <c r="T65" i="18"/>
  <c r="AK89" i="18"/>
  <c r="K93" i="18"/>
  <c r="L93" i="18" s="1"/>
  <c r="AL95" i="18"/>
  <c r="T97" i="18"/>
  <c r="K100" i="18"/>
  <c r="L100" i="18" s="1"/>
  <c r="AU105" i="18"/>
  <c r="T106" i="18"/>
  <c r="AU116" i="18"/>
  <c r="AV130" i="18"/>
  <c r="K132" i="18"/>
  <c r="L132" i="18" s="1"/>
  <c r="AR30" i="19"/>
  <c r="K33" i="19"/>
  <c r="L33" i="19" s="1"/>
  <c r="AR34" i="19"/>
  <c r="AR44" i="19"/>
  <c r="AR47" i="19"/>
  <c r="AV126" i="19"/>
  <c r="AV131" i="19"/>
  <c r="AV121" i="19"/>
  <c r="AV123" i="19"/>
  <c r="AV128" i="19"/>
  <c r="AV125" i="19"/>
  <c r="AV130" i="19"/>
  <c r="AV127" i="19"/>
  <c r="AV122" i="19"/>
  <c r="AV124" i="19"/>
  <c r="R129" i="19"/>
  <c r="L145" i="19"/>
  <c r="AR36" i="31"/>
  <c r="R60" i="31"/>
  <c r="AR44" i="18"/>
  <c r="AR47" i="18"/>
  <c r="AS50" i="18"/>
  <c r="AS53" i="18"/>
  <c r="AS60" i="18"/>
  <c r="K63" i="18"/>
  <c r="L63" i="18" s="1"/>
  <c r="AR64" i="18"/>
  <c r="K67" i="18"/>
  <c r="L67" i="18" s="1"/>
  <c r="T69" i="18"/>
  <c r="T75" i="18"/>
  <c r="AK96" i="18"/>
  <c r="AU125" i="18"/>
  <c r="K127" i="18"/>
  <c r="L127" i="18" s="1"/>
  <c r="K26" i="19"/>
  <c r="L26" i="19" s="1"/>
  <c r="K37" i="19"/>
  <c r="L37" i="19" s="1"/>
  <c r="R97" i="19"/>
  <c r="AR26" i="31"/>
  <c r="T67" i="31"/>
  <c r="T63" i="31"/>
  <c r="T59" i="31"/>
  <c r="T66" i="31"/>
  <c r="T69" i="31"/>
  <c r="T58" i="31"/>
  <c r="T65" i="31"/>
  <c r="T61" i="31"/>
  <c r="T68" i="31"/>
  <c r="T64" i="31"/>
  <c r="L67" i="31"/>
  <c r="R35" i="21"/>
  <c r="AS47" i="18"/>
  <c r="AR68" i="18"/>
  <c r="R90" i="19"/>
  <c r="AS69" i="20"/>
  <c r="AS65" i="20"/>
  <c r="AS68" i="20"/>
  <c r="AS61" i="20"/>
  <c r="AS66" i="20"/>
  <c r="AS60" i="20"/>
  <c r="AS67" i="20"/>
  <c r="AS63" i="20"/>
  <c r="AS64" i="20"/>
  <c r="AS58" i="20"/>
  <c r="AS59" i="20"/>
  <c r="K50" i="18"/>
  <c r="L50" i="18" s="1"/>
  <c r="K53" i="18"/>
  <c r="L53" i="18" s="1"/>
  <c r="AS68" i="18"/>
  <c r="T83" i="18"/>
  <c r="AK90" i="18"/>
  <c r="K94" i="18"/>
  <c r="L94" i="18" s="1"/>
  <c r="AK97" i="18"/>
  <c r="K44" i="19"/>
  <c r="L44" i="19" s="1"/>
  <c r="K47" i="19"/>
  <c r="L47" i="19" s="1"/>
  <c r="R75" i="31"/>
  <c r="R27" i="20"/>
  <c r="R59" i="20"/>
  <c r="O59" i="20"/>
  <c r="P59" i="20" s="1"/>
  <c r="Q59" i="20" s="1"/>
  <c r="S59" i="20" s="1"/>
  <c r="K44" i="18"/>
  <c r="L44" i="18" s="1"/>
  <c r="K47" i="18"/>
  <c r="L47" i="18" s="1"/>
  <c r="K60" i="18"/>
  <c r="L60" i="18" s="1"/>
  <c r="AR61" i="18"/>
  <c r="T62" i="18"/>
  <c r="T66" i="18"/>
  <c r="AL90" i="18"/>
  <c r="AL97" i="18"/>
  <c r="K116" i="18"/>
  <c r="L116" i="18" s="1"/>
  <c r="AV128" i="18"/>
  <c r="AR31" i="19"/>
  <c r="K34" i="19"/>
  <c r="L34" i="19" s="1"/>
  <c r="AR35" i="19"/>
  <c r="T36" i="19"/>
  <c r="AR42" i="19"/>
  <c r="AR51" i="19"/>
  <c r="L139" i="19"/>
  <c r="T62" i="31"/>
  <c r="K146" i="31"/>
  <c r="L146" i="31" s="1"/>
  <c r="AU143" i="31"/>
  <c r="K142" i="31"/>
  <c r="L142" i="31" s="1"/>
  <c r="AU139" i="31"/>
  <c r="K138" i="31"/>
  <c r="L138" i="31" s="1"/>
  <c r="AU146" i="31"/>
  <c r="K145" i="31"/>
  <c r="L145" i="31" s="1"/>
  <c r="AU142" i="31"/>
  <c r="K141" i="31"/>
  <c r="L141" i="31" s="1"/>
  <c r="AU138" i="31"/>
  <c r="AU145" i="31"/>
  <c r="K144" i="31"/>
  <c r="L144" i="31" s="1"/>
  <c r="AU141" i="31"/>
  <c r="AU137" i="31"/>
  <c r="AU144" i="31"/>
  <c r="K143" i="31"/>
  <c r="L143" i="31" s="1"/>
  <c r="AU140" i="31"/>
  <c r="K139" i="31"/>
  <c r="L139" i="31" s="1"/>
  <c r="AU147" i="31"/>
  <c r="K137" i="31"/>
  <c r="L137" i="31" s="1"/>
  <c r="K147" i="31"/>
  <c r="L147" i="31" s="1"/>
  <c r="AU136" i="31"/>
  <c r="K140" i="31"/>
  <c r="L140" i="31" s="1"/>
  <c r="K136" i="31"/>
  <c r="L136" i="31" s="1"/>
  <c r="AS42" i="18"/>
  <c r="AR45" i="18"/>
  <c r="AS51" i="18"/>
  <c r="AR58" i="18"/>
  <c r="AS65" i="18"/>
  <c r="T80" i="18"/>
  <c r="K89" i="18"/>
  <c r="L89" i="18" s="1"/>
  <c r="AK91" i="18"/>
  <c r="AL98" i="18"/>
  <c r="K109" i="18"/>
  <c r="L109" i="18" s="1"/>
  <c r="T111" i="18"/>
  <c r="AU121" i="18"/>
  <c r="AU131" i="18"/>
  <c r="K27" i="19"/>
  <c r="L27" i="19" s="1"/>
  <c r="T29" i="19"/>
  <c r="AS45" i="19"/>
  <c r="R75" i="19"/>
  <c r="K30" i="31"/>
  <c r="L30" i="31" s="1"/>
  <c r="R108" i="20"/>
  <c r="AS45" i="18"/>
  <c r="AU110" i="18"/>
  <c r="K113" i="18"/>
  <c r="L113" i="18" s="1"/>
  <c r="AV121" i="18"/>
  <c r="BA121" i="18" s="1"/>
  <c r="AU126" i="18"/>
  <c r="K42" i="19"/>
  <c r="L42" i="19" s="1"/>
  <c r="R106" i="19"/>
  <c r="L141" i="19"/>
  <c r="AS76" i="19"/>
  <c r="K79" i="19"/>
  <c r="L79" i="19" s="1"/>
  <c r="AR80" i="19"/>
  <c r="K83" i="19"/>
  <c r="L83" i="19" s="1"/>
  <c r="AK93" i="19"/>
  <c r="K98" i="19"/>
  <c r="L98" i="19" s="1"/>
  <c r="AL100" i="19"/>
  <c r="T105" i="19"/>
  <c r="K110" i="19"/>
  <c r="L110" i="19" s="1"/>
  <c r="AU111" i="19"/>
  <c r="K114" i="19"/>
  <c r="L114" i="19" s="1"/>
  <c r="T116" i="19"/>
  <c r="K126" i="19"/>
  <c r="L126" i="19" s="1"/>
  <c r="K140" i="19"/>
  <c r="L140" i="19" s="1"/>
  <c r="T30" i="31"/>
  <c r="T34" i="31"/>
  <c r="AS49" i="31"/>
  <c r="AS52" i="31"/>
  <c r="K62" i="31"/>
  <c r="L62" i="31" s="1"/>
  <c r="AR73" i="31"/>
  <c r="AR84" i="31"/>
  <c r="T106" i="31"/>
  <c r="L108" i="31"/>
  <c r="R42" i="20"/>
  <c r="AS45" i="20"/>
  <c r="R48" i="20"/>
  <c r="AS51" i="20"/>
  <c r="R53" i="20"/>
  <c r="L66" i="20"/>
  <c r="AR73" i="19"/>
  <c r="T74" i="19"/>
  <c r="AS80" i="19"/>
  <c r="AR84" i="19"/>
  <c r="K91" i="19"/>
  <c r="L91" i="19" s="1"/>
  <c r="AL93" i="19"/>
  <c r="T95" i="19"/>
  <c r="AU115" i="19"/>
  <c r="T125" i="19"/>
  <c r="AU132" i="19"/>
  <c r="T89" i="31"/>
  <c r="L91" i="31"/>
  <c r="L114" i="31"/>
  <c r="P42" i="20"/>
  <c r="K76" i="19"/>
  <c r="L76" i="19" s="1"/>
  <c r="T78" i="19"/>
  <c r="T82" i="19"/>
  <c r="K92" i="19"/>
  <c r="L92" i="19" s="1"/>
  <c r="AL94" i="19"/>
  <c r="T96" i="19"/>
  <c r="K107" i="19"/>
  <c r="L107" i="19" s="1"/>
  <c r="AU108" i="19"/>
  <c r="T109" i="19"/>
  <c r="T113" i="19"/>
  <c r="K124" i="19"/>
  <c r="L124" i="19" s="1"/>
  <c r="T128" i="19"/>
  <c r="K137" i="19"/>
  <c r="L137" i="19" s="1"/>
  <c r="AS37" i="31"/>
  <c r="T42" i="31"/>
  <c r="T51" i="31"/>
  <c r="K59" i="31"/>
  <c r="L59" i="31" s="1"/>
  <c r="AR77" i="31"/>
  <c r="K80" i="31"/>
  <c r="L80" i="31" s="1"/>
  <c r="AR81" i="31"/>
  <c r="K96" i="31"/>
  <c r="L96" i="31" s="1"/>
  <c r="K99" i="31"/>
  <c r="L99" i="31" s="1"/>
  <c r="T107" i="31"/>
  <c r="AR66" i="20"/>
  <c r="R75" i="20"/>
  <c r="L145" i="20"/>
  <c r="AR77" i="19"/>
  <c r="K80" i="19"/>
  <c r="L80" i="19" s="1"/>
  <c r="AR81" i="19"/>
  <c r="AK95" i="19"/>
  <c r="K111" i="19"/>
  <c r="L111" i="19" s="1"/>
  <c r="AU112" i="19"/>
  <c r="K115" i="19"/>
  <c r="L115" i="19" s="1"/>
  <c r="T123" i="19"/>
  <c r="AU130" i="19"/>
  <c r="AU138" i="19"/>
  <c r="T31" i="31"/>
  <c r="T35" i="31"/>
  <c r="T45" i="31"/>
  <c r="T48" i="31"/>
  <c r="AR60" i="31"/>
  <c r="K73" i="31"/>
  <c r="L73" i="31" s="1"/>
  <c r="K84" i="31"/>
  <c r="L84" i="31" s="1"/>
  <c r="AK89" i="31"/>
  <c r="T90" i="31"/>
  <c r="K97" i="31"/>
  <c r="L97" i="31" s="1"/>
  <c r="K116" i="31"/>
  <c r="L116" i="31" s="1"/>
  <c r="AU113" i="31"/>
  <c r="K112" i="31"/>
  <c r="L112" i="31" s="1"/>
  <c r="AU109" i="31"/>
  <c r="AU116" i="31"/>
  <c r="K115" i="31"/>
  <c r="L115" i="31" s="1"/>
  <c r="AU112" i="31"/>
  <c r="AU115" i="31"/>
  <c r="AU114" i="31"/>
  <c r="K113" i="31"/>
  <c r="L113" i="31" s="1"/>
  <c r="AV139" i="31"/>
  <c r="AV142" i="31"/>
  <c r="AV138" i="31"/>
  <c r="AV145" i="31"/>
  <c r="AV141" i="31"/>
  <c r="AV143" i="31"/>
  <c r="AS49" i="20"/>
  <c r="T146" i="20"/>
  <c r="T141" i="20"/>
  <c r="T137" i="20"/>
  <c r="T140" i="20"/>
  <c r="T136" i="20"/>
  <c r="T147" i="20"/>
  <c r="T145" i="20"/>
  <c r="T144" i="20"/>
  <c r="T143" i="20"/>
  <c r="T142" i="20"/>
  <c r="T138" i="20"/>
  <c r="T139" i="20"/>
  <c r="R96" i="21"/>
  <c r="K73" i="19"/>
  <c r="L73" i="19" s="1"/>
  <c r="AS77" i="19"/>
  <c r="AS81" i="19"/>
  <c r="K84" i="19"/>
  <c r="L84" i="19" s="1"/>
  <c r="AK89" i="19"/>
  <c r="T90" i="19"/>
  <c r="K93" i="19"/>
  <c r="L93" i="19" s="1"/>
  <c r="AL95" i="19"/>
  <c r="T97" i="19"/>
  <c r="K100" i="19"/>
  <c r="L100" i="19" s="1"/>
  <c r="AU105" i="19"/>
  <c r="T106" i="19"/>
  <c r="AU116" i="19"/>
  <c r="K132" i="19"/>
  <c r="L132" i="19" s="1"/>
  <c r="L110" i="31"/>
  <c r="T114" i="31"/>
  <c r="AR74" i="19"/>
  <c r="T75" i="19"/>
  <c r="AL89" i="19"/>
  <c r="AK96" i="19"/>
  <c r="T121" i="19"/>
  <c r="K122" i="19"/>
  <c r="L122" i="19" s="1"/>
  <c r="AU125" i="19"/>
  <c r="K127" i="19"/>
  <c r="L127" i="19" s="1"/>
  <c r="T131" i="19"/>
  <c r="AU146" i="19"/>
  <c r="AS64" i="31"/>
  <c r="AR68" i="31"/>
  <c r="K77" i="31"/>
  <c r="L77" i="31" s="1"/>
  <c r="T79" i="31"/>
  <c r="AK97" i="31"/>
  <c r="K94" i="31"/>
  <c r="L94" i="31" s="1"/>
  <c r="T108" i="31"/>
  <c r="K111" i="31"/>
  <c r="L111" i="31" s="1"/>
  <c r="AS43" i="20"/>
  <c r="R46" i="20"/>
  <c r="T66" i="20"/>
  <c r="T65" i="20"/>
  <c r="T64" i="20"/>
  <c r="T69" i="20"/>
  <c r="T62" i="20"/>
  <c r="T58" i="20"/>
  <c r="T60" i="20"/>
  <c r="T91" i="31"/>
  <c r="T92" i="31"/>
  <c r="T144" i="31"/>
  <c r="T140" i="31"/>
  <c r="T147" i="31"/>
  <c r="T136" i="31"/>
  <c r="T143" i="31"/>
  <c r="T146" i="31"/>
  <c r="T138" i="31"/>
  <c r="T145" i="31"/>
  <c r="T141" i="31"/>
  <c r="T139" i="31"/>
  <c r="T142" i="31"/>
  <c r="AS47" i="20"/>
  <c r="AS44" i="20"/>
  <c r="AS53" i="20"/>
  <c r="AS50" i="20"/>
  <c r="AS46" i="20"/>
  <c r="R51" i="20"/>
  <c r="R96" i="20"/>
  <c r="AV106" i="20"/>
  <c r="AV113" i="20"/>
  <c r="AV109" i="20"/>
  <c r="AV112" i="20"/>
  <c r="AV108" i="20"/>
  <c r="AV111" i="20"/>
  <c r="AV107" i="20"/>
  <c r="AV110" i="20"/>
  <c r="AV114" i="20"/>
  <c r="AV115" i="20"/>
  <c r="AV105" i="20"/>
  <c r="R128" i="20"/>
  <c r="R137" i="20"/>
  <c r="O137" i="20"/>
  <c r="P137" i="20" s="1"/>
  <c r="Q137" i="20" s="1"/>
  <c r="S137" i="20" s="1"/>
  <c r="U137" i="20" s="1"/>
  <c r="AS78" i="19"/>
  <c r="AS82" i="19"/>
  <c r="AL90" i="19"/>
  <c r="AL97" i="19"/>
  <c r="K105" i="19"/>
  <c r="L105" i="19" s="1"/>
  <c r="K116" i="19"/>
  <c r="L116" i="19" s="1"/>
  <c r="AU123" i="19"/>
  <c r="K125" i="19"/>
  <c r="L125" i="19" s="1"/>
  <c r="T129" i="19"/>
  <c r="AV139" i="19"/>
  <c r="K142" i="19"/>
  <c r="L142" i="19" s="1"/>
  <c r="AU143" i="19"/>
  <c r="K146" i="19"/>
  <c r="L146" i="19" s="1"/>
  <c r="T36" i="31"/>
  <c r="T43" i="31"/>
  <c r="T49" i="31"/>
  <c r="T52" i="31"/>
  <c r="AS61" i="31"/>
  <c r="K64" i="31"/>
  <c r="L64" i="31" s="1"/>
  <c r="AR65" i="31"/>
  <c r="K68" i="31"/>
  <c r="L68" i="31" s="1"/>
  <c r="K74" i="31"/>
  <c r="L74" i="31" s="1"/>
  <c r="T76" i="31"/>
  <c r="T93" i="31"/>
  <c r="T94" i="31"/>
  <c r="T96" i="31"/>
  <c r="O105" i="31"/>
  <c r="P105" i="31" s="1"/>
  <c r="Q105" i="31" s="1"/>
  <c r="S105" i="31" s="1"/>
  <c r="U105" i="31" s="1"/>
  <c r="AT105" i="31" s="1"/>
  <c r="AX105" i="31" s="1"/>
  <c r="AV113" i="31"/>
  <c r="AV111" i="31"/>
  <c r="AV114" i="31"/>
  <c r="AV107" i="31"/>
  <c r="T109" i="31"/>
  <c r="T113" i="31"/>
  <c r="AS27" i="20"/>
  <c r="AS34" i="20"/>
  <c r="AS30" i="20"/>
  <c r="AS33" i="20"/>
  <c r="AS29" i="20"/>
  <c r="AS36" i="20"/>
  <c r="AS28" i="20"/>
  <c r="R45" i="20"/>
  <c r="R50" i="20"/>
  <c r="K74" i="19"/>
  <c r="L74" i="19" s="1"/>
  <c r="T76" i="19"/>
  <c r="T92" i="19"/>
  <c r="K95" i="19"/>
  <c r="L95" i="19" s="1"/>
  <c r="AK98" i="19"/>
  <c r="T99" i="19"/>
  <c r="AU106" i="19"/>
  <c r="T107" i="19"/>
  <c r="T124" i="19"/>
  <c r="AU136" i="19"/>
  <c r="AX136" i="19" s="1"/>
  <c r="AV143" i="19"/>
  <c r="AU147" i="19"/>
  <c r="AS31" i="31"/>
  <c r="AS51" i="31"/>
  <c r="AR58" i="31"/>
  <c r="AS65" i="31"/>
  <c r="AR69" i="31"/>
  <c r="AR75" i="31"/>
  <c r="T80" i="31"/>
  <c r="K89" i="31"/>
  <c r="L89" i="31" s="1"/>
  <c r="AK91" i="31"/>
  <c r="AK92" i="31"/>
  <c r="T97" i="31"/>
  <c r="T98" i="31"/>
  <c r="T99" i="31"/>
  <c r="T112" i="31"/>
  <c r="T63" i="20"/>
  <c r="Q105" i="20"/>
  <c r="AT137" i="20"/>
  <c r="AR75" i="19"/>
  <c r="T80" i="19"/>
  <c r="K89" i="19"/>
  <c r="L89" i="19" s="1"/>
  <c r="AK91" i="19"/>
  <c r="AL98" i="19"/>
  <c r="K109" i="19"/>
  <c r="L109" i="19" s="1"/>
  <c r="T111" i="19"/>
  <c r="AU121" i="19"/>
  <c r="AU131" i="19"/>
  <c r="T29" i="31"/>
  <c r="AS45" i="31"/>
  <c r="AS58" i="31"/>
  <c r="T73" i="31"/>
  <c r="K78" i="31"/>
  <c r="L78" i="31" s="1"/>
  <c r="AR79" i="31"/>
  <c r="K82" i="31"/>
  <c r="L82" i="31" s="1"/>
  <c r="AL91" i="31"/>
  <c r="AL92" i="31"/>
  <c r="AK94" i="31"/>
  <c r="AK95" i="31"/>
  <c r="T100" i="31"/>
  <c r="AU108" i="31"/>
  <c r="T110" i="31"/>
  <c r="T59" i="20"/>
  <c r="R105" i="20"/>
  <c r="R129" i="20"/>
  <c r="T73" i="19"/>
  <c r="K78" i="19"/>
  <c r="L78" i="19" s="1"/>
  <c r="AR79" i="19"/>
  <c r="K96" i="19"/>
  <c r="L96" i="19" s="1"/>
  <c r="AU110" i="19"/>
  <c r="K113" i="19"/>
  <c r="L113" i="19" s="1"/>
  <c r="AU126" i="19"/>
  <c r="AK93" i="31"/>
  <c r="AK96" i="31"/>
  <c r="AK98" i="31"/>
  <c r="T111" i="31"/>
  <c r="T116" i="31"/>
  <c r="AV147" i="31"/>
  <c r="R28" i="20"/>
  <c r="AR69" i="20"/>
  <c r="K68" i="20"/>
  <c r="L68" i="20" s="1"/>
  <c r="AR65" i="20"/>
  <c r="AR61" i="20"/>
  <c r="K60" i="20"/>
  <c r="L60" i="20" s="1"/>
  <c r="K64" i="20"/>
  <c r="L64" i="20" s="1"/>
  <c r="K69" i="20"/>
  <c r="L69" i="20" s="1"/>
  <c r="K63" i="20"/>
  <c r="L63" i="20" s="1"/>
  <c r="AR60" i="20"/>
  <c r="K65" i="20"/>
  <c r="L65" i="20" s="1"/>
  <c r="AR67" i="20"/>
  <c r="AR59" i="20"/>
  <c r="AR62" i="20"/>
  <c r="K67" i="20"/>
  <c r="L67" i="20" s="1"/>
  <c r="K61" i="20"/>
  <c r="L61" i="20" s="1"/>
  <c r="AK92" i="19"/>
  <c r="T137" i="31"/>
  <c r="R47" i="20"/>
  <c r="R49" i="20"/>
  <c r="AS52" i="20"/>
  <c r="R97" i="20"/>
  <c r="R131" i="20"/>
  <c r="AR28" i="20"/>
  <c r="T33" i="20"/>
  <c r="R76" i="20"/>
  <c r="R114" i="20"/>
  <c r="L142" i="20"/>
  <c r="L140" i="20"/>
  <c r="K31" i="20"/>
  <c r="L31" i="20" s="1"/>
  <c r="AR32" i="20"/>
  <c r="K35" i="20"/>
  <c r="L35" i="20" s="1"/>
  <c r="T37" i="20"/>
  <c r="R107" i="20"/>
  <c r="R121" i="20"/>
  <c r="O121" i="20"/>
  <c r="P121" i="20" s="1"/>
  <c r="Q121" i="20" s="1"/>
  <c r="S121" i="20" s="1"/>
  <c r="U121" i="20" s="1"/>
  <c r="AT121" i="20" s="1"/>
  <c r="AX121" i="20" s="1"/>
  <c r="L26" i="21"/>
  <c r="AS33" i="21"/>
  <c r="AS29" i="21"/>
  <c r="AS36" i="21"/>
  <c r="AS35" i="21"/>
  <c r="AS31" i="21"/>
  <c r="AS27" i="21"/>
  <c r="AS26" i="21"/>
  <c r="AS34" i="21"/>
  <c r="AS37" i="21"/>
  <c r="T44" i="20"/>
  <c r="T47" i="20"/>
  <c r="R110" i="20"/>
  <c r="R50" i="21"/>
  <c r="O58" i="21"/>
  <c r="P58" i="21" s="1"/>
  <c r="Q58" i="21" s="1"/>
  <c r="R58" i="21"/>
  <c r="K32" i="20"/>
  <c r="L32" i="20" s="1"/>
  <c r="AR33" i="20"/>
  <c r="K36" i="20"/>
  <c r="L36" i="20" s="1"/>
  <c r="K52" i="20"/>
  <c r="L52" i="20" s="1"/>
  <c r="L28" i="21"/>
  <c r="T82" i="21"/>
  <c r="T78" i="21"/>
  <c r="T74" i="21"/>
  <c r="T81" i="21"/>
  <c r="T77" i="21"/>
  <c r="T80" i="21"/>
  <c r="T76" i="21"/>
  <c r="T79" i="21"/>
  <c r="T75" i="21"/>
  <c r="T83" i="21"/>
  <c r="T84" i="21"/>
  <c r="L77" i="21"/>
  <c r="AR26" i="20"/>
  <c r="AR37" i="20"/>
  <c r="R99" i="20"/>
  <c r="P106" i="20"/>
  <c r="Q106" i="20" s="1"/>
  <c r="R124" i="20"/>
  <c r="L147" i="20"/>
  <c r="R80" i="21"/>
  <c r="R121" i="22"/>
  <c r="O121" i="22"/>
  <c r="P121" i="22" s="1"/>
  <c r="Q121" i="22" s="1"/>
  <c r="AV145" i="20"/>
  <c r="AV143" i="20"/>
  <c r="AV136" i="20"/>
  <c r="AV146" i="20"/>
  <c r="AV144" i="20"/>
  <c r="AV139" i="20"/>
  <c r="AV147" i="20"/>
  <c r="AV138" i="20"/>
  <c r="AV137" i="20"/>
  <c r="AX137" i="20" s="1"/>
  <c r="AV140" i="20"/>
  <c r="T27" i="21"/>
  <c r="T34" i="21"/>
  <c r="T37" i="21"/>
  <c r="T33" i="21"/>
  <c r="T36" i="21"/>
  <c r="T32" i="21"/>
  <c r="L33" i="21"/>
  <c r="T30" i="21"/>
  <c r="T29" i="21"/>
  <c r="T28" i="21"/>
  <c r="T26" i="21"/>
  <c r="T31" i="21"/>
  <c r="T35" i="21"/>
  <c r="K29" i="20"/>
  <c r="L29" i="20" s="1"/>
  <c r="T31" i="20"/>
  <c r="T35" i="20"/>
  <c r="T45" i="20"/>
  <c r="T48" i="20"/>
  <c r="R92" i="20"/>
  <c r="R106" i="20"/>
  <c r="AR30" i="20"/>
  <c r="K33" i="20"/>
  <c r="L33" i="20" s="1"/>
  <c r="AR34" i="20"/>
  <c r="R90" i="20"/>
  <c r="AV142" i="20"/>
  <c r="R59" i="21"/>
  <c r="O59" i="21"/>
  <c r="P59" i="21" s="1"/>
  <c r="Q59" i="21" s="1"/>
  <c r="S59" i="21" s="1"/>
  <c r="K26" i="20"/>
  <c r="L26" i="20" s="1"/>
  <c r="K37" i="20"/>
  <c r="L37" i="20" s="1"/>
  <c r="L27" i="21"/>
  <c r="AS28" i="21"/>
  <c r="K30" i="20"/>
  <c r="L30" i="20" s="1"/>
  <c r="T32" i="20"/>
  <c r="K44" i="20"/>
  <c r="L44" i="20" s="1"/>
  <c r="R49" i="21"/>
  <c r="R61" i="21"/>
  <c r="AR31" i="20"/>
  <c r="K34" i="20"/>
  <c r="L34" i="20" s="1"/>
  <c r="T43" i="20"/>
  <c r="T49" i="20"/>
  <c r="R122" i="20"/>
  <c r="R127" i="20"/>
  <c r="R76" i="21"/>
  <c r="R36" i="22"/>
  <c r="AK93" i="20"/>
  <c r="K98" i="20"/>
  <c r="L98" i="20" s="1"/>
  <c r="AS46" i="21"/>
  <c r="AS52" i="21"/>
  <c r="AS49" i="21"/>
  <c r="AS43" i="21"/>
  <c r="AS51" i="21"/>
  <c r="AS42" i="21"/>
  <c r="AS47" i="21"/>
  <c r="AS53" i="21"/>
  <c r="AS50" i="21"/>
  <c r="L82" i="21"/>
  <c r="R94" i="21"/>
  <c r="AR48" i="22"/>
  <c r="AR45" i="22"/>
  <c r="K53" i="22"/>
  <c r="L53" i="22" s="1"/>
  <c r="K50" i="22"/>
  <c r="L50" i="22" s="1"/>
  <c r="AR47" i="22"/>
  <c r="AR44" i="22"/>
  <c r="AR53" i="22"/>
  <c r="AR50" i="22"/>
  <c r="K49" i="22"/>
  <c r="L49" i="22" s="1"/>
  <c r="K46" i="22"/>
  <c r="L46" i="22" s="1"/>
  <c r="K43" i="22"/>
  <c r="L43" i="22" s="1"/>
  <c r="AR46" i="22"/>
  <c r="K45" i="22"/>
  <c r="L45" i="22" s="1"/>
  <c r="AR42" i="22"/>
  <c r="AR51" i="22"/>
  <c r="AR43" i="22"/>
  <c r="AR52" i="22"/>
  <c r="AR49" i="22"/>
  <c r="K47" i="22"/>
  <c r="L47" i="22" s="1"/>
  <c r="K52" i="22"/>
  <c r="L52" i="22" s="1"/>
  <c r="K48" i="22"/>
  <c r="L48" i="22" s="1"/>
  <c r="K44" i="22"/>
  <c r="L44" i="22" s="1"/>
  <c r="K51" i="22"/>
  <c r="L51" i="22" s="1"/>
  <c r="K42" i="22"/>
  <c r="L42" i="22" s="1"/>
  <c r="AR73" i="20"/>
  <c r="AS80" i="20"/>
  <c r="AR84" i="20"/>
  <c r="K91" i="20"/>
  <c r="L91" i="20" s="1"/>
  <c r="AL93" i="20"/>
  <c r="T95" i="20"/>
  <c r="AU115" i="20"/>
  <c r="T125" i="20"/>
  <c r="AU132" i="20"/>
  <c r="AU141" i="20"/>
  <c r="R129" i="21"/>
  <c r="L84" i="21"/>
  <c r="AR77" i="20"/>
  <c r="K80" i="20"/>
  <c r="L80" i="20" s="1"/>
  <c r="AR81" i="20"/>
  <c r="AK95" i="20"/>
  <c r="K111" i="20"/>
  <c r="L111" i="20" s="1"/>
  <c r="AU112" i="20"/>
  <c r="K115" i="20"/>
  <c r="L115" i="20" s="1"/>
  <c r="AU130" i="20"/>
  <c r="AU138" i="20"/>
  <c r="L30" i="21"/>
  <c r="R82" i="22"/>
  <c r="K73" i="20"/>
  <c r="L73" i="20" s="1"/>
  <c r="AS77" i="20"/>
  <c r="AS81" i="20"/>
  <c r="K84" i="20"/>
  <c r="L84" i="20" s="1"/>
  <c r="AK89" i="20"/>
  <c r="T90" i="20"/>
  <c r="K93" i="20"/>
  <c r="L93" i="20" s="1"/>
  <c r="AL95" i="20"/>
  <c r="T97" i="20"/>
  <c r="K100" i="20"/>
  <c r="L100" i="20" s="1"/>
  <c r="AU105" i="20"/>
  <c r="T106" i="20"/>
  <c r="AU116" i="20"/>
  <c r="AV130" i="20"/>
  <c r="K132" i="20"/>
  <c r="L132" i="20" s="1"/>
  <c r="K141" i="20"/>
  <c r="L141" i="20" s="1"/>
  <c r="AU142" i="20"/>
  <c r="AS45" i="21"/>
  <c r="T59" i="22"/>
  <c r="T69" i="22"/>
  <c r="T58" i="22"/>
  <c r="T65" i="22"/>
  <c r="T61" i="22"/>
  <c r="T64" i="22"/>
  <c r="L61" i="22"/>
  <c r="L65" i="22"/>
  <c r="T62" i="22"/>
  <c r="L69" i="22"/>
  <c r="T66" i="22"/>
  <c r="T60" i="22"/>
  <c r="T67" i="22"/>
  <c r="T68" i="22"/>
  <c r="T63" i="22"/>
  <c r="R123" i="22"/>
  <c r="AS67" i="21"/>
  <c r="AS63" i="21"/>
  <c r="AS59" i="21"/>
  <c r="AS66" i="21"/>
  <c r="AS62" i="21"/>
  <c r="AS65" i="21"/>
  <c r="AS61" i="21"/>
  <c r="AS64" i="21"/>
  <c r="AS60" i="21"/>
  <c r="R130" i="21"/>
  <c r="AR78" i="20"/>
  <c r="K81" i="20"/>
  <c r="L81" i="20" s="1"/>
  <c r="AR82" i="20"/>
  <c r="T83" i="20"/>
  <c r="AK90" i="20"/>
  <c r="T91" i="20"/>
  <c r="K94" i="20"/>
  <c r="L94" i="20" s="1"/>
  <c r="AK97" i="20"/>
  <c r="AU109" i="20"/>
  <c r="K112" i="20"/>
  <c r="L112" i="20" s="1"/>
  <c r="AU113" i="20"/>
  <c r="AU128" i="20"/>
  <c r="K130" i="20"/>
  <c r="L130" i="20" s="1"/>
  <c r="K138" i="20"/>
  <c r="L138" i="20" s="1"/>
  <c r="AU139" i="20"/>
  <c r="AU144" i="20"/>
  <c r="AU146" i="20"/>
  <c r="L81" i="21"/>
  <c r="R124" i="21"/>
  <c r="AS78" i="20"/>
  <c r="AS82" i="20"/>
  <c r="AL90" i="20"/>
  <c r="AL97" i="20"/>
  <c r="K116" i="20"/>
  <c r="L116" i="20" s="1"/>
  <c r="AU123" i="20"/>
  <c r="K125" i="20"/>
  <c r="L125" i="20" s="1"/>
  <c r="AV128" i="20"/>
  <c r="T129" i="20"/>
  <c r="R93" i="21"/>
  <c r="K74" i="20"/>
  <c r="L74" i="20" s="1"/>
  <c r="T76" i="20"/>
  <c r="T92" i="20"/>
  <c r="K95" i="20"/>
  <c r="L95" i="20" s="1"/>
  <c r="AK98" i="20"/>
  <c r="T99" i="20"/>
  <c r="AU106" i="20"/>
  <c r="T107" i="20"/>
  <c r="AV123" i="20"/>
  <c r="T124" i="20"/>
  <c r="AU145" i="20"/>
  <c r="K144" i="20"/>
  <c r="L144" i="20" s="1"/>
  <c r="AU147" i="20"/>
  <c r="K146" i="20"/>
  <c r="L146" i="20" s="1"/>
  <c r="AU143" i="20"/>
  <c r="AU136" i="20"/>
  <c r="R53" i="21"/>
  <c r="AL94" i="21"/>
  <c r="AL93" i="21"/>
  <c r="AL92" i="21"/>
  <c r="AL99" i="21"/>
  <c r="AL98" i="21"/>
  <c r="AL100" i="21"/>
  <c r="AL97" i="21"/>
  <c r="AL90" i="21"/>
  <c r="AL96" i="21"/>
  <c r="AL89" i="21"/>
  <c r="AL95" i="21"/>
  <c r="R131" i="22"/>
  <c r="AR75" i="20"/>
  <c r="T80" i="20"/>
  <c r="K89" i="20"/>
  <c r="L89" i="20" s="1"/>
  <c r="AK91" i="20"/>
  <c r="AL98" i="20"/>
  <c r="K109" i="20"/>
  <c r="L109" i="20" s="1"/>
  <c r="T111" i="20"/>
  <c r="AU121" i="20"/>
  <c r="AU131" i="20"/>
  <c r="AS44" i="21"/>
  <c r="AS58" i="21"/>
  <c r="L73" i="21"/>
  <c r="K78" i="20"/>
  <c r="L78" i="20" s="1"/>
  <c r="AR79" i="20"/>
  <c r="AU110" i="20"/>
  <c r="K113" i="20"/>
  <c r="L113" i="20" s="1"/>
  <c r="AV121" i="20"/>
  <c r="BA121" i="20" s="1"/>
  <c r="AU126" i="20"/>
  <c r="K139" i="20"/>
  <c r="L139" i="20" s="1"/>
  <c r="R60" i="21"/>
  <c r="O60" i="21"/>
  <c r="P60" i="21" s="1"/>
  <c r="Q60" i="21" s="1"/>
  <c r="S60" i="21" s="1"/>
  <c r="L78" i="21"/>
  <c r="AR44" i="21"/>
  <c r="AR47" i="21"/>
  <c r="T58" i="21"/>
  <c r="K67" i="21"/>
  <c r="L67" i="21" s="1"/>
  <c r="T69" i="21"/>
  <c r="AR74" i="21"/>
  <c r="T100" i="21"/>
  <c r="R138" i="21"/>
  <c r="AK99" i="21"/>
  <c r="K100" i="21"/>
  <c r="L100" i="21" s="1"/>
  <c r="R108" i="21"/>
  <c r="R96" i="22"/>
  <c r="K44" i="21"/>
  <c r="L44" i="21" s="1"/>
  <c r="K47" i="21"/>
  <c r="L47" i="21" s="1"/>
  <c r="T62" i="21"/>
  <c r="T66" i="21"/>
  <c r="AV124" i="21"/>
  <c r="AV129" i="21"/>
  <c r="AV126" i="21"/>
  <c r="AV131" i="21"/>
  <c r="AV121" i="21"/>
  <c r="AV123" i="21"/>
  <c r="AV128" i="21"/>
  <c r="AV130" i="21"/>
  <c r="AV132" i="21"/>
  <c r="AV127" i="21"/>
  <c r="AR31" i="21"/>
  <c r="K34" i="21"/>
  <c r="L34" i="21" s="1"/>
  <c r="AR35" i="21"/>
  <c r="AR42" i="21"/>
  <c r="T43" i="21"/>
  <c r="T49" i="21"/>
  <c r="AR51" i="21"/>
  <c r="T52" i="21"/>
  <c r="K64" i="21"/>
  <c r="L64" i="21" s="1"/>
  <c r="AR65" i="21"/>
  <c r="K68" i="21"/>
  <c r="L68" i="21" s="1"/>
  <c r="K74" i="21"/>
  <c r="L74" i="21" s="1"/>
  <c r="T92" i="21"/>
  <c r="K95" i="21"/>
  <c r="L95" i="21" s="1"/>
  <c r="AK98" i="21"/>
  <c r="L26" i="22"/>
  <c r="AR45" i="21"/>
  <c r="T46" i="21"/>
  <c r="AR48" i="21"/>
  <c r="AR58" i="21"/>
  <c r="T59" i="21"/>
  <c r="AR69" i="21"/>
  <c r="AR75" i="21"/>
  <c r="K89" i="21"/>
  <c r="L89" i="21" s="1"/>
  <c r="AK91" i="21"/>
  <c r="R136" i="22"/>
  <c r="O136" i="22"/>
  <c r="P136" i="22" s="1"/>
  <c r="Q136" i="22" s="1"/>
  <c r="K42" i="21"/>
  <c r="L42" i="21" s="1"/>
  <c r="K51" i="21"/>
  <c r="L51" i="21" s="1"/>
  <c r="T63" i="21"/>
  <c r="T67" i="21"/>
  <c r="AR83" i="21"/>
  <c r="AK92" i="21"/>
  <c r="R30" i="22"/>
  <c r="R75" i="22"/>
  <c r="K45" i="21"/>
  <c r="L45" i="21" s="1"/>
  <c r="K48" i="21"/>
  <c r="L48" i="21" s="1"/>
  <c r="K65" i="21"/>
  <c r="L65" i="21" s="1"/>
  <c r="AR66" i="21"/>
  <c r="K90" i="21"/>
  <c r="L90" i="21" s="1"/>
  <c r="K97" i="21"/>
  <c r="L97" i="21" s="1"/>
  <c r="R114" i="22"/>
  <c r="T50" i="21"/>
  <c r="T53" i="21"/>
  <c r="K75" i="21"/>
  <c r="L75" i="21" s="1"/>
  <c r="AR76" i="21"/>
  <c r="AR43" i="21"/>
  <c r="T44" i="21"/>
  <c r="AR49" i="21"/>
  <c r="AR52" i="21"/>
  <c r="T60" i="21"/>
  <c r="K79" i="21"/>
  <c r="L79" i="21" s="1"/>
  <c r="AR80" i="21"/>
  <c r="K83" i="21"/>
  <c r="L83" i="21" s="1"/>
  <c r="AK93" i="21"/>
  <c r="K98" i="21"/>
  <c r="L98" i="21" s="1"/>
  <c r="T34" i="22"/>
  <c r="T30" i="22"/>
  <c r="T26" i="22"/>
  <c r="T33" i="22"/>
  <c r="T37" i="22"/>
  <c r="T29" i="22"/>
  <c r="T36" i="22"/>
  <c r="T28" i="22"/>
  <c r="T35" i="22"/>
  <c r="T31" i="22"/>
  <c r="T27" i="22"/>
  <c r="T32" i="22"/>
  <c r="AR46" i="21"/>
  <c r="T64" i="21"/>
  <c r="AR73" i="21"/>
  <c r="AR84" i="21"/>
  <c r="K91" i="21"/>
  <c r="L91" i="21" s="1"/>
  <c r="K99" i="21"/>
  <c r="L99" i="21" s="1"/>
  <c r="R106" i="21"/>
  <c r="O121" i="21"/>
  <c r="R121" i="21"/>
  <c r="K32" i="21"/>
  <c r="L32" i="21" s="1"/>
  <c r="AR33" i="21"/>
  <c r="K36" i="21"/>
  <c r="L36" i="21" s="1"/>
  <c r="K52" i="21"/>
  <c r="L52" i="21" s="1"/>
  <c r="AR63" i="21"/>
  <c r="K66" i="21"/>
  <c r="L66" i="21" s="1"/>
  <c r="T89" i="21"/>
  <c r="AK94" i="21"/>
  <c r="AV137" i="21"/>
  <c r="AV144" i="21"/>
  <c r="AV140" i="21"/>
  <c r="AV147" i="21"/>
  <c r="AV136" i="21"/>
  <c r="AV143" i="21"/>
  <c r="AV139" i="21"/>
  <c r="AV138" i="21"/>
  <c r="AV145" i="21"/>
  <c r="AV141" i="21"/>
  <c r="R128" i="22"/>
  <c r="R139" i="22"/>
  <c r="AR26" i="21"/>
  <c r="K43" i="21"/>
  <c r="L43" i="21" s="1"/>
  <c r="K46" i="21"/>
  <c r="L46" i="21" s="1"/>
  <c r="K92" i="21"/>
  <c r="L92" i="21" s="1"/>
  <c r="L58" i="22"/>
  <c r="AR26" i="22"/>
  <c r="L95" i="22"/>
  <c r="L60" i="22"/>
  <c r="T100" i="22"/>
  <c r="T99" i="22"/>
  <c r="T92" i="22"/>
  <c r="T91" i="22"/>
  <c r="T98" i="22"/>
  <c r="T97" i="22"/>
  <c r="T90" i="22"/>
  <c r="T96" i="22"/>
  <c r="T95" i="22"/>
  <c r="T115" i="22"/>
  <c r="T111" i="22"/>
  <c r="T107" i="22"/>
  <c r="T114" i="22"/>
  <c r="T110" i="22"/>
  <c r="T106" i="22"/>
  <c r="T113" i="22"/>
  <c r="T109" i="22"/>
  <c r="AV108" i="21"/>
  <c r="K111" i="21"/>
  <c r="L111" i="21" s="1"/>
  <c r="AU112" i="21"/>
  <c r="K115" i="21"/>
  <c r="L115" i="21" s="1"/>
  <c r="AU130" i="21"/>
  <c r="AU138" i="21"/>
  <c r="T143" i="21"/>
  <c r="K29" i="22"/>
  <c r="L29" i="22" s="1"/>
  <c r="L107" i="22"/>
  <c r="L111" i="22"/>
  <c r="R37" i="23"/>
  <c r="AU105" i="21"/>
  <c r="T106" i="21"/>
  <c r="AV112" i="21"/>
  <c r="AU116" i="21"/>
  <c r="K132" i="21"/>
  <c r="L132" i="21" s="1"/>
  <c r="T136" i="21"/>
  <c r="K141" i="21"/>
  <c r="L141" i="21" s="1"/>
  <c r="AU142" i="21"/>
  <c r="K145" i="21"/>
  <c r="L145" i="21" s="1"/>
  <c r="T147" i="21"/>
  <c r="AR30" i="22"/>
  <c r="K33" i="22"/>
  <c r="L33" i="22" s="1"/>
  <c r="AR34" i="22"/>
  <c r="K37" i="22"/>
  <c r="L37" i="22" s="1"/>
  <c r="T46" i="22"/>
  <c r="T48" i="22"/>
  <c r="T45" i="22"/>
  <c r="T51" i="22"/>
  <c r="T42" i="22"/>
  <c r="R92" i="23"/>
  <c r="R83" i="22"/>
  <c r="R26" i="23"/>
  <c r="O26" i="23"/>
  <c r="P26" i="23" s="1"/>
  <c r="Q26" i="23" s="1"/>
  <c r="S26" i="23" s="1"/>
  <c r="K105" i="21"/>
  <c r="L105" i="21" s="1"/>
  <c r="AV109" i="21"/>
  <c r="AV113" i="21"/>
  <c r="K116" i="21"/>
  <c r="L116" i="21" s="1"/>
  <c r="AU123" i="21"/>
  <c r="K125" i="21"/>
  <c r="L125" i="21" s="1"/>
  <c r="T129" i="21"/>
  <c r="K142" i="21"/>
  <c r="L142" i="21" s="1"/>
  <c r="AU143" i="21"/>
  <c r="K146" i="21"/>
  <c r="L146" i="21" s="1"/>
  <c r="AR31" i="22"/>
  <c r="K34" i="22"/>
  <c r="L34" i="22" s="1"/>
  <c r="AR35" i="22"/>
  <c r="L66" i="22"/>
  <c r="AU136" i="21"/>
  <c r="AU147" i="21"/>
  <c r="R76" i="22"/>
  <c r="T94" i="22"/>
  <c r="L99" i="22"/>
  <c r="L110" i="22"/>
  <c r="L116" i="22"/>
  <c r="R125" i="23"/>
  <c r="AV106" i="21"/>
  <c r="K109" i="21"/>
  <c r="L109" i="21" s="1"/>
  <c r="T111" i="21"/>
  <c r="AU121" i="21"/>
  <c r="AU131" i="21"/>
  <c r="K27" i="22"/>
  <c r="L27" i="22" s="1"/>
  <c r="L105" i="22"/>
  <c r="L109" i="22"/>
  <c r="AU110" i="21"/>
  <c r="K113" i="21"/>
  <c r="L113" i="21" s="1"/>
  <c r="AU114" i="21"/>
  <c r="T115" i="21"/>
  <c r="AU126" i="21"/>
  <c r="K128" i="21"/>
  <c r="L128" i="21" s="1"/>
  <c r="T132" i="21"/>
  <c r="K139" i="21"/>
  <c r="L139" i="21" s="1"/>
  <c r="T141" i="21"/>
  <c r="T145" i="21"/>
  <c r="AR28" i="22"/>
  <c r="T47" i="22"/>
  <c r="AV110" i="21"/>
  <c r="AV114" i="21"/>
  <c r="K123" i="21"/>
  <c r="L123" i="21" s="1"/>
  <c r="T127" i="21"/>
  <c r="AU140" i="21"/>
  <c r="K143" i="21"/>
  <c r="L143" i="21" s="1"/>
  <c r="AU144" i="21"/>
  <c r="AS28" i="22"/>
  <c r="K31" i="22"/>
  <c r="L31" i="22" s="1"/>
  <c r="AR32" i="22"/>
  <c r="K35" i="22"/>
  <c r="L35" i="22" s="1"/>
  <c r="L68" i="22"/>
  <c r="L112" i="22"/>
  <c r="R142" i="22"/>
  <c r="R68" i="23"/>
  <c r="AU129" i="21"/>
  <c r="K131" i="21"/>
  <c r="L131" i="21" s="1"/>
  <c r="K136" i="21"/>
  <c r="L136" i="21" s="1"/>
  <c r="K147" i="21"/>
  <c r="L147" i="21" s="1"/>
  <c r="AS32" i="22"/>
  <c r="AR36" i="22"/>
  <c r="T50" i="22"/>
  <c r="L108" i="22"/>
  <c r="T116" i="22"/>
  <c r="T112" i="21"/>
  <c r="AU124" i="21"/>
  <c r="AU137" i="21"/>
  <c r="T138" i="21"/>
  <c r="AS36" i="22"/>
  <c r="L64" i="22"/>
  <c r="T105" i="22"/>
  <c r="R124" i="22"/>
  <c r="R129" i="22"/>
  <c r="R51" i="23"/>
  <c r="AV107" i="21"/>
  <c r="K110" i="21"/>
  <c r="L110" i="21" s="1"/>
  <c r="AU111" i="21"/>
  <c r="K114" i="21"/>
  <c r="L114" i="21" s="1"/>
  <c r="K126" i="21"/>
  <c r="L126" i="21" s="1"/>
  <c r="K140" i="21"/>
  <c r="L140" i="21" s="1"/>
  <c r="T142" i="21"/>
  <c r="K28" i="22"/>
  <c r="L28" i="22" s="1"/>
  <c r="AR29" i="22"/>
  <c r="AR37" i="22"/>
  <c r="T89" i="22"/>
  <c r="T93" i="22"/>
  <c r="L98" i="22"/>
  <c r="AV106" i="22"/>
  <c r="AV116" i="22"/>
  <c r="AV105" i="22"/>
  <c r="AV112" i="22"/>
  <c r="AV108" i="22"/>
  <c r="AV111" i="22"/>
  <c r="T112" i="22"/>
  <c r="AV113" i="22"/>
  <c r="L115" i="22"/>
  <c r="R125" i="22"/>
  <c r="R140" i="22"/>
  <c r="AU141" i="21"/>
  <c r="K144" i="21"/>
  <c r="L144" i="21" s="1"/>
  <c r="AS29" i="22"/>
  <c r="K32" i="22"/>
  <c r="L32" i="22" s="1"/>
  <c r="AR33" i="22"/>
  <c r="T108" i="22"/>
  <c r="R64" i="23"/>
  <c r="AS43" i="22"/>
  <c r="AS49" i="22"/>
  <c r="AS52" i="22"/>
  <c r="K62" i="22"/>
  <c r="L62" i="22" s="1"/>
  <c r="AR73" i="22"/>
  <c r="AS80" i="22"/>
  <c r="AR84" i="22"/>
  <c r="K91" i="22"/>
  <c r="L91" i="22" s="1"/>
  <c r="T125" i="22"/>
  <c r="AU132" i="22"/>
  <c r="R42" i="23"/>
  <c r="O42" i="23"/>
  <c r="P42" i="23" s="1"/>
  <c r="Q42" i="23" s="1"/>
  <c r="S42" i="23" s="1"/>
  <c r="U42" i="23" s="1"/>
  <c r="AQ42" i="23" s="1"/>
  <c r="AU42" i="23" s="1"/>
  <c r="R74" i="23"/>
  <c r="R97" i="23"/>
  <c r="R37" i="24"/>
  <c r="R28" i="23"/>
  <c r="R34" i="23"/>
  <c r="R61" i="23"/>
  <c r="AS67" i="22"/>
  <c r="K92" i="22"/>
  <c r="L92" i="22" s="1"/>
  <c r="AV127" i="22"/>
  <c r="T128" i="22"/>
  <c r="R90" i="23"/>
  <c r="K59" i="22"/>
  <c r="L59" i="22" s="1"/>
  <c r="AR77" i="22"/>
  <c r="K80" i="22"/>
  <c r="L80" i="22" s="1"/>
  <c r="AR81" i="22"/>
  <c r="AK95" i="22"/>
  <c r="T123" i="22"/>
  <c r="AU130" i="22"/>
  <c r="AR60" i="22"/>
  <c r="K73" i="22"/>
  <c r="L73" i="22" s="1"/>
  <c r="AS77" i="22"/>
  <c r="AS81" i="22"/>
  <c r="K84" i="22"/>
  <c r="L84" i="22" s="1"/>
  <c r="AK89" i="22"/>
  <c r="K93" i="22"/>
  <c r="L93" i="22" s="1"/>
  <c r="AL95" i="22"/>
  <c r="K100" i="22"/>
  <c r="L100" i="22" s="1"/>
  <c r="AU105" i="22"/>
  <c r="AU116" i="22"/>
  <c r="AV130" i="22"/>
  <c r="K132" i="22"/>
  <c r="L132" i="22" s="1"/>
  <c r="R95" i="23"/>
  <c r="R33" i="24"/>
  <c r="AS50" i="22"/>
  <c r="AS53" i="22"/>
  <c r="K63" i="22"/>
  <c r="L63" i="22" s="1"/>
  <c r="AR64" i="22"/>
  <c r="K67" i="22"/>
  <c r="L67" i="22" s="1"/>
  <c r="AR74" i="22"/>
  <c r="AK96" i="22"/>
  <c r="AU125" i="22"/>
  <c r="K127" i="22"/>
  <c r="L127" i="22" s="1"/>
  <c r="T131" i="22"/>
  <c r="R112" i="23"/>
  <c r="AS47" i="22"/>
  <c r="AR68" i="22"/>
  <c r="AS74" i="22"/>
  <c r="K77" i="22"/>
  <c r="L77" i="22" s="1"/>
  <c r="T126" i="22"/>
  <c r="AS74" i="23"/>
  <c r="AS81" i="23"/>
  <c r="AS77" i="23"/>
  <c r="AS84" i="23"/>
  <c r="AS73" i="23"/>
  <c r="AS80" i="23"/>
  <c r="AS76" i="23"/>
  <c r="AS83" i="23"/>
  <c r="AS75" i="23"/>
  <c r="AS82" i="23"/>
  <c r="AS78" i="23"/>
  <c r="R93" i="23"/>
  <c r="R122" i="23"/>
  <c r="AS68" i="22"/>
  <c r="AR78" i="22"/>
  <c r="K81" i="22"/>
  <c r="L81" i="22" s="1"/>
  <c r="AR82" i="22"/>
  <c r="T83" i="22"/>
  <c r="AK90" i="22"/>
  <c r="K94" i="22"/>
  <c r="L94" i="22" s="1"/>
  <c r="AK97" i="22"/>
  <c r="O122" i="22"/>
  <c r="P122" i="22" s="1"/>
  <c r="Q122" i="22" s="1"/>
  <c r="S122" i="22" s="1"/>
  <c r="U122" i="22" s="1"/>
  <c r="AT122" i="22" s="1"/>
  <c r="AU128" i="22"/>
  <c r="K130" i="22"/>
  <c r="L130" i="22" s="1"/>
  <c r="AU146" i="22"/>
  <c r="K145" i="22"/>
  <c r="L145" i="22" s="1"/>
  <c r="AU142" i="22"/>
  <c r="K141" i="22"/>
  <c r="L141" i="22" s="1"/>
  <c r="AU138" i="22"/>
  <c r="K137" i="22"/>
  <c r="L137" i="22" s="1"/>
  <c r="AU145" i="22"/>
  <c r="K144" i="22"/>
  <c r="L144" i="22" s="1"/>
  <c r="AU141" i="22"/>
  <c r="AU137" i="22"/>
  <c r="K147" i="22"/>
  <c r="L147" i="22" s="1"/>
  <c r="AU144" i="22"/>
  <c r="K143" i="22"/>
  <c r="L143" i="22" s="1"/>
  <c r="AU140" i="22"/>
  <c r="AU147" i="22"/>
  <c r="AU136" i="22"/>
  <c r="AU139" i="22"/>
  <c r="K138" i="22"/>
  <c r="L138" i="22" s="1"/>
  <c r="R60" i="23"/>
  <c r="R62" i="23"/>
  <c r="R91" i="23"/>
  <c r="AS51" i="22"/>
  <c r="AR58" i="22"/>
  <c r="AS65" i="22"/>
  <c r="AR75" i="22"/>
  <c r="T80" i="22"/>
  <c r="K89" i="22"/>
  <c r="L89" i="22" s="1"/>
  <c r="AK91" i="22"/>
  <c r="AU121" i="22"/>
  <c r="AU131" i="22"/>
  <c r="AS45" i="22"/>
  <c r="K78" i="22"/>
  <c r="L78" i="22" s="1"/>
  <c r="AR79" i="22"/>
  <c r="AU110" i="22"/>
  <c r="K113" i="22"/>
  <c r="L113" i="22" s="1"/>
  <c r="AV121" i="22"/>
  <c r="AU126" i="22"/>
  <c r="K146" i="22"/>
  <c r="L146" i="22" s="1"/>
  <c r="O89" i="23"/>
  <c r="AV146" i="22"/>
  <c r="AR27" i="23"/>
  <c r="T28" i="23"/>
  <c r="K50" i="23"/>
  <c r="L50" i="23" s="1"/>
  <c r="K53" i="23"/>
  <c r="L53" i="23" s="1"/>
  <c r="AR78" i="23"/>
  <c r="K81" i="23"/>
  <c r="L81" i="23" s="1"/>
  <c r="AR82" i="23"/>
  <c r="T83" i="23"/>
  <c r="T91" i="23"/>
  <c r="T34" i="24"/>
  <c r="T30" i="24"/>
  <c r="T37" i="24"/>
  <c r="T26" i="24"/>
  <c r="T33" i="24"/>
  <c r="T29" i="24"/>
  <c r="T36" i="24"/>
  <c r="T28" i="24"/>
  <c r="T35" i="24"/>
  <c r="T31" i="24"/>
  <c r="T27" i="24"/>
  <c r="T140" i="22"/>
  <c r="T144" i="22"/>
  <c r="K30" i="23"/>
  <c r="L30" i="23" s="1"/>
  <c r="T32" i="23"/>
  <c r="K44" i="23"/>
  <c r="L44" i="23" s="1"/>
  <c r="K47" i="23"/>
  <c r="L47" i="23" s="1"/>
  <c r="L94" i="23"/>
  <c r="T116" i="23"/>
  <c r="T105" i="23"/>
  <c r="T112" i="23"/>
  <c r="T108" i="23"/>
  <c r="T115" i="23"/>
  <c r="T111" i="23"/>
  <c r="T107" i="23"/>
  <c r="T114" i="23"/>
  <c r="T110" i="23"/>
  <c r="T106" i="23"/>
  <c r="T137" i="22"/>
  <c r="AV143" i="22"/>
  <c r="AS31" i="23"/>
  <c r="AS35" i="23"/>
  <c r="AR45" i="23"/>
  <c r="T46" i="23"/>
  <c r="AR48" i="23"/>
  <c r="AS51" i="23"/>
  <c r="AR58" i="23"/>
  <c r="T59" i="23"/>
  <c r="AS65" i="23"/>
  <c r="AR69" i="23"/>
  <c r="AR75" i="23"/>
  <c r="T80" i="23"/>
  <c r="AK100" i="23"/>
  <c r="AV147" i="22"/>
  <c r="K27" i="23"/>
  <c r="L27" i="23" s="1"/>
  <c r="T29" i="23"/>
  <c r="AS45" i="23"/>
  <c r="AS48" i="23"/>
  <c r="AS69" i="23"/>
  <c r="T73" i="23"/>
  <c r="K78" i="23"/>
  <c r="L78" i="23" s="1"/>
  <c r="AR79" i="23"/>
  <c r="K82" i="23"/>
  <c r="L82" i="23" s="1"/>
  <c r="T84" i="23"/>
  <c r="AL100" i="23"/>
  <c r="AL99" i="23"/>
  <c r="AL91" i="23"/>
  <c r="K96" i="23"/>
  <c r="L96" i="23" s="1"/>
  <c r="R138" i="23"/>
  <c r="R99" i="24"/>
  <c r="T26" i="23"/>
  <c r="AS28" i="23"/>
  <c r="K31" i="23"/>
  <c r="L31" i="23" s="1"/>
  <c r="AR32" i="23"/>
  <c r="K35" i="23"/>
  <c r="L35" i="23" s="1"/>
  <c r="T37" i="23"/>
  <c r="K45" i="23"/>
  <c r="L45" i="23" s="1"/>
  <c r="K48" i="23"/>
  <c r="L48" i="23" s="1"/>
  <c r="AR62" i="23"/>
  <c r="K65" i="23"/>
  <c r="L65" i="23" s="1"/>
  <c r="AR66" i="23"/>
  <c r="R47" i="24"/>
  <c r="R66" i="24"/>
  <c r="AV140" i="22"/>
  <c r="AV144" i="22"/>
  <c r="AS32" i="23"/>
  <c r="AR36" i="23"/>
  <c r="T50" i="23"/>
  <c r="T53" i="23"/>
  <c r="K58" i="23"/>
  <c r="L58" i="23" s="1"/>
  <c r="AS62" i="23"/>
  <c r="AS66" i="23"/>
  <c r="K69" i="23"/>
  <c r="L69" i="23" s="1"/>
  <c r="K75" i="23"/>
  <c r="L75" i="23" s="1"/>
  <c r="AR76" i="23"/>
  <c r="T77" i="23"/>
  <c r="T81" i="23"/>
  <c r="T94" i="23"/>
  <c r="AU115" i="23"/>
  <c r="K114" i="23"/>
  <c r="L114" i="23" s="1"/>
  <c r="AU111" i="23"/>
  <c r="K110" i="23"/>
  <c r="L110" i="23" s="1"/>
  <c r="AU107" i="23"/>
  <c r="K106" i="23"/>
  <c r="L106" i="23" s="1"/>
  <c r="AU114" i="23"/>
  <c r="K113" i="23"/>
  <c r="L113" i="23" s="1"/>
  <c r="AU110" i="23"/>
  <c r="K109" i="23"/>
  <c r="L109" i="23" s="1"/>
  <c r="AU106" i="23"/>
  <c r="K116" i="23"/>
  <c r="L116" i="23" s="1"/>
  <c r="K108" i="23"/>
  <c r="L108" i="23" s="1"/>
  <c r="AU116" i="23"/>
  <c r="AU105" i="23"/>
  <c r="K115" i="23"/>
  <c r="L115" i="23" s="1"/>
  <c r="AU112" i="23"/>
  <c r="K111" i="23"/>
  <c r="L111" i="23" s="1"/>
  <c r="T138" i="22"/>
  <c r="AS36" i="23"/>
  <c r="AR43" i="23"/>
  <c r="T44" i="23"/>
  <c r="T47" i="23"/>
  <c r="AR49" i="23"/>
  <c r="AR52" i="23"/>
  <c r="AR59" i="23"/>
  <c r="T60" i="23"/>
  <c r="K79" i="23"/>
  <c r="L79" i="23" s="1"/>
  <c r="AR80" i="23"/>
  <c r="K83" i="23"/>
  <c r="L83" i="23" s="1"/>
  <c r="L36" i="24"/>
  <c r="AR73" i="23"/>
  <c r="AR84" i="23"/>
  <c r="R30" i="24"/>
  <c r="T146" i="22"/>
  <c r="AS29" i="23"/>
  <c r="K32" i="23"/>
  <c r="L32" i="23" s="1"/>
  <c r="AR33" i="23"/>
  <c r="K36" i="23"/>
  <c r="L36" i="23" s="1"/>
  <c r="AS46" i="23"/>
  <c r="K52" i="23"/>
  <c r="L52" i="23" s="1"/>
  <c r="AR63" i="23"/>
  <c r="K66" i="23"/>
  <c r="L66" i="23" s="1"/>
  <c r="AR67" i="23"/>
  <c r="T68" i="23"/>
  <c r="T89" i="23"/>
  <c r="AK94" i="23"/>
  <c r="K99" i="23"/>
  <c r="L99" i="23" s="1"/>
  <c r="K105" i="23"/>
  <c r="L105" i="23" s="1"/>
  <c r="K107" i="23"/>
  <c r="L107" i="23" s="1"/>
  <c r="R124" i="23"/>
  <c r="R130" i="23"/>
  <c r="L26" i="24"/>
  <c r="L34" i="24"/>
  <c r="K52" i="24"/>
  <c r="L52" i="24" s="1"/>
  <c r="AR46" i="24"/>
  <c r="AR52" i="24"/>
  <c r="AR49" i="24"/>
  <c r="AR43" i="24"/>
  <c r="K48" i="24"/>
  <c r="L48" i="24" s="1"/>
  <c r="K45" i="24"/>
  <c r="L45" i="24" s="1"/>
  <c r="K51" i="24"/>
  <c r="L51" i="24" s="1"/>
  <c r="K42" i="24"/>
  <c r="L42" i="24" s="1"/>
  <c r="AR48" i="24"/>
  <c r="AR45" i="24"/>
  <c r="AR51" i="24"/>
  <c r="AR42" i="24"/>
  <c r="K53" i="24"/>
  <c r="L53" i="24" s="1"/>
  <c r="K50" i="24"/>
  <c r="L50" i="24" s="1"/>
  <c r="AR47" i="24"/>
  <c r="AR44" i="24"/>
  <c r="AR53" i="24"/>
  <c r="AR50" i="24"/>
  <c r="K49" i="24"/>
  <c r="L49" i="24" s="1"/>
  <c r="K46" i="24"/>
  <c r="L46" i="24" s="1"/>
  <c r="K43" i="24"/>
  <c r="L43" i="24" s="1"/>
  <c r="AV141" i="22"/>
  <c r="AV145" i="22"/>
  <c r="AR26" i="23"/>
  <c r="T27" i="23"/>
  <c r="AS33" i="23"/>
  <c r="AR37" i="23"/>
  <c r="K43" i="23"/>
  <c r="L43" i="23" s="1"/>
  <c r="K46" i="23"/>
  <c r="L46" i="23" s="1"/>
  <c r="K49" i="23"/>
  <c r="L49" i="23" s="1"/>
  <c r="AS63" i="23"/>
  <c r="AS67" i="23"/>
  <c r="K76" i="23"/>
  <c r="L76" i="23" s="1"/>
  <c r="T78" i="23"/>
  <c r="T82" i="23"/>
  <c r="T96" i="23"/>
  <c r="T109" i="23"/>
  <c r="T113" i="23"/>
  <c r="P121" i="23"/>
  <c r="Q121" i="23" s="1"/>
  <c r="T139" i="22"/>
  <c r="AS37" i="23"/>
  <c r="K59" i="23"/>
  <c r="L59" i="23" s="1"/>
  <c r="T61" i="23"/>
  <c r="AR77" i="23"/>
  <c r="K80" i="23"/>
  <c r="L80" i="23" s="1"/>
  <c r="AR81" i="23"/>
  <c r="AK95" i="23"/>
  <c r="K100" i="23"/>
  <c r="L100" i="23" s="1"/>
  <c r="AV124" i="23"/>
  <c r="AV129" i="23"/>
  <c r="AV126" i="23"/>
  <c r="AV131" i="23"/>
  <c r="AV121" i="23"/>
  <c r="AV123" i="23"/>
  <c r="AV128" i="23"/>
  <c r="AV125" i="23"/>
  <c r="AV130" i="23"/>
  <c r="AV127" i="23"/>
  <c r="AV132" i="23"/>
  <c r="R146" i="23"/>
  <c r="T32" i="24"/>
  <c r="T143" i="22"/>
  <c r="AR50" i="23"/>
  <c r="AR53" i="23"/>
  <c r="K73" i="23"/>
  <c r="L73" i="23" s="1"/>
  <c r="K84" i="23"/>
  <c r="L84" i="23" s="1"/>
  <c r="T90" i="23"/>
  <c r="T97" i="23"/>
  <c r="R81" i="24"/>
  <c r="AV138" i="22"/>
  <c r="AR30" i="23"/>
  <c r="K33" i="23"/>
  <c r="L33" i="23" s="1"/>
  <c r="AR34" i="23"/>
  <c r="AR44" i="23"/>
  <c r="AS50" i="23"/>
  <c r="AS53" i="23"/>
  <c r="T58" i="23"/>
  <c r="AS60" i="23"/>
  <c r="K63" i="23"/>
  <c r="L63" i="23" s="1"/>
  <c r="AR64" i="23"/>
  <c r="K67" i="23"/>
  <c r="L67" i="23" s="1"/>
  <c r="AR74" i="23"/>
  <c r="T75" i="23"/>
  <c r="AU109" i="23"/>
  <c r="AU113" i="23"/>
  <c r="K44" i="24"/>
  <c r="L44" i="24" s="1"/>
  <c r="R60" i="24"/>
  <c r="AS30" i="23"/>
  <c r="AS44" i="23"/>
  <c r="AL96" i="23"/>
  <c r="T98" i="23"/>
  <c r="R142" i="23"/>
  <c r="AV115" i="23"/>
  <c r="AU122" i="23"/>
  <c r="AU127" i="23"/>
  <c r="K129" i="23"/>
  <c r="L129" i="23" s="1"/>
  <c r="AV141" i="23"/>
  <c r="AV145" i="23"/>
  <c r="AR26" i="24"/>
  <c r="AS33" i="24"/>
  <c r="AR37" i="24"/>
  <c r="R91" i="24"/>
  <c r="R82" i="25"/>
  <c r="AS64" i="24"/>
  <c r="AS67" i="24"/>
  <c r="AS63" i="24"/>
  <c r="AS69" i="24"/>
  <c r="R89" i="24"/>
  <c r="O89" i="24"/>
  <c r="P89" i="24" s="1"/>
  <c r="Q89" i="24" s="1"/>
  <c r="S89" i="24" s="1"/>
  <c r="U89" i="24" s="1"/>
  <c r="AJ89" i="24" s="1"/>
  <c r="T131" i="24"/>
  <c r="T128" i="24"/>
  <c r="T132" i="24"/>
  <c r="T129" i="24"/>
  <c r="T124" i="24"/>
  <c r="T127" i="24"/>
  <c r="T126" i="24"/>
  <c r="T121" i="24"/>
  <c r="T123" i="24"/>
  <c r="T130" i="24"/>
  <c r="T122" i="24"/>
  <c r="R69" i="25"/>
  <c r="AV108" i="23"/>
  <c r="R121" i="23"/>
  <c r="T123" i="23"/>
  <c r="AU130" i="23"/>
  <c r="AU138" i="23"/>
  <c r="T143" i="23"/>
  <c r="K29" i="24"/>
  <c r="L29" i="24" s="1"/>
  <c r="T45" i="24"/>
  <c r="T48" i="24"/>
  <c r="AR60" i="24"/>
  <c r="AV112" i="23"/>
  <c r="K132" i="23"/>
  <c r="L132" i="23" s="1"/>
  <c r="AV138" i="23"/>
  <c r="K141" i="23"/>
  <c r="L141" i="23" s="1"/>
  <c r="AU142" i="23"/>
  <c r="K145" i="23"/>
  <c r="L145" i="23" s="1"/>
  <c r="T147" i="23"/>
  <c r="AS50" i="24"/>
  <c r="AS53" i="24"/>
  <c r="AS60" i="24"/>
  <c r="T126" i="23"/>
  <c r="AV146" i="23"/>
  <c r="AR27" i="24"/>
  <c r="R58" i="25"/>
  <c r="O58" i="25"/>
  <c r="P58" i="25" s="1"/>
  <c r="Q58" i="25" s="1"/>
  <c r="S58" i="25" s="1"/>
  <c r="U58" i="25" s="1"/>
  <c r="R67" i="25"/>
  <c r="AV109" i="23"/>
  <c r="AV113" i="23"/>
  <c r="T129" i="23"/>
  <c r="AV139" i="23"/>
  <c r="AS61" i="24"/>
  <c r="K74" i="24"/>
  <c r="L74" i="24" s="1"/>
  <c r="K77" i="24"/>
  <c r="L77" i="24" s="1"/>
  <c r="AR74" i="24"/>
  <c r="K84" i="24"/>
  <c r="L84" i="24" s="1"/>
  <c r="K73" i="24"/>
  <c r="L73" i="24" s="1"/>
  <c r="AR81" i="24"/>
  <c r="K80" i="24"/>
  <c r="L80" i="24" s="1"/>
  <c r="AR77" i="24"/>
  <c r="K76" i="24"/>
  <c r="L76" i="24" s="1"/>
  <c r="K83" i="24"/>
  <c r="L83" i="24" s="1"/>
  <c r="AR80" i="24"/>
  <c r="K79" i="24"/>
  <c r="L79" i="24" s="1"/>
  <c r="AR76" i="24"/>
  <c r="K75" i="24"/>
  <c r="L75" i="24" s="1"/>
  <c r="AR83" i="24"/>
  <c r="K82" i="24"/>
  <c r="L82" i="24" s="1"/>
  <c r="AR79" i="24"/>
  <c r="K78" i="24"/>
  <c r="L78" i="24" s="1"/>
  <c r="R29" i="27"/>
  <c r="T124" i="23"/>
  <c r="AU136" i="23"/>
  <c r="AV143" i="23"/>
  <c r="AU147" i="23"/>
  <c r="AS42" i="24"/>
  <c r="AS51" i="24"/>
  <c r="K68" i="24"/>
  <c r="L68" i="24" s="1"/>
  <c r="AR65" i="24"/>
  <c r="K64" i="24"/>
  <c r="L64" i="24" s="1"/>
  <c r="AR68" i="24"/>
  <c r="K67" i="24"/>
  <c r="L67" i="24" s="1"/>
  <c r="AR66" i="24"/>
  <c r="K65" i="24"/>
  <c r="L65" i="24" s="1"/>
  <c r="AR58" i="24"/>
  <c r="AS66" i="24"/>
  <c r="R147" i="24"/>
  <c r="R93" i="25"/>
  <c r="AV106" i="23"/>
  <c r="AU121" i="23"/>
  <c r="AU131" i="23"/>
  <c r="AV136" i="23"/>
  <c r="AV147" i="23"/>
  <c r="K27" i="24"/>
  <c r="L27" i="24" s="1"/>
  <c r="AS45" i="24"/>
  <c r="AS48" i="24"/>
  <c r="AS58" i="24"/>
  <c r="AU130" i="24"/>
  <c r="AU132" i="24"/>
  <c r="K128" i="24"/>
  <c r="L128" i="24" s="1"/>
  <c r="K130" i="24"/>
  <c r="L130" i="24" s="1"/>
  <c r="AU128" i="24"/>
  <c r="K131" i="24"/>
  <c r="L131" i="24" s="1"/>
  <c r="K125" i="24"/>
  <c r="L125" i="24" s="1"/>
  <c r="AU123" i="24"/>
  <c r="AU129" i="24"/>
  <c r="AU125" i="24"/>
  <c r="K122" i="24"/>
  <c r="L122" i="24" s="1"/>
  <c r="K132" i="24"/>
  <c r="L132" i="24" s="1"/>
  <c r="K127" i="24"/>
  <c r="L127" i="24" s="1"/>
  <c r="K124" i="24"/>
  <c r="L124" i="24" s="1"/>
  <c r="K129" i="24"/>
  <c r="L129" i="24" s="1"/>
  <c r="AU122" i="24"/>
  <c r="K126" i="24"/>
  <c r="L126" i="24" s="1"/>
  <c r="AU131" i="24"/>
  <c r="AU124" i="24"/>
  <c r="K121" i="24"/>
  <c r="L121" i="24" s="1"/>
  <c r="AU127" i="24"/>
  <c r="K123" i="24"/>
  <c r="L123" i="24" s="1"/>
  <c r="AU126" i="24"/>
  <c r="R75" i="25"/>
  <c r="AU126" i="23"/>
  <c r="K128" i="23"/>
  <c r="L128" i="23" s="1"/>
  <c r="T132" i="23"/>
  <c r="K139" i="23"/>
  <c r="L139" i="23" s="1"/>
  <c r="T141" i="23"/>
  <c r="T145" i="23"/>
  <c r="AR28" i="24"/>
  <c r="K61" i="24"/>
  <c r="L61" i="24" s="1"/>
  <c r="R136" i="24"/>
  <c r="O136" i="24"/>
  <c r="P136" i="24" s="1"/>
  <c r="Q136" i="24" s="1"/>
  <c r="AV110" i="23"/>
  <c r="AV114" i="23"/>
  <c r="T122" i="23"/>
  <c r="K123" i="23"/>
  <c r="L123" i="23" s="1"/>
  <c r="T127" i="23"/>
  <c r="AU140" i="23"/>
  <c r="K143" i="23"/>
  <c r="L143" i="23" s="1"/>
  <c r="AU144" i="23"/>
  <c r="AS28" i="24"/>
  <c r="K31" i="24"/>
  <c r="L31" i="24" s="1"/>
  <c r="AR32" i="24"/>
  <c r="K35" i="24"/>
  <c r="L35" i="24" s="1"/>
  <c r="AR62" i="24"/>
  <c r="AR63" i="24"/>
  <c r="AS68" i="24"/>
  <c r="AR78" i="24"/>
  <c r="AU129" i="23"/>
  <c r="K131" i="23"/>
  <c r="L131" i="23" s="1"/>
  <c r="K136" i="23"/>
  <c r="L136" i="23" s="1"/>
  <c r="AV140" i="23"/>
  <c r="AV144" i="23"/>
  <c r="K147" i="23"/>
  <c r="L147" i="23" s="1"/>
  <c r="AS32" i="24"/>
  <c r="AR36" i="24"/>
  <c r="T50" i="24"/>
  <c r="T53" i="24"/>
  <c r="K58" i="24"/>
  <c r="L58" i="24" s="1"/>
  <c r="T66" i="24"/>
  <c r="T69" i="24"/>
  <c r="T65" i="24"/>
  <c r="T67" i="24"/>
  <c r="T63" i="24"/>
  <c r="AS62" i="24"/>
  <c r="AR84" i="24"/>
  <c r="AU124" i="23"/>
  <c r="T130" i="23"/>
  <c r="AU137" i="23"/>
  <c r="T138" i="23"/>
  <c r="AS36" i="24"/>
  <c r="T44" i="24"/>
  <c r="AR59" i="24"/>
  <c r="T60" i="24"/>
  <c r="AU121" i="24"/>
  <c r="AV107" i="23"/>
  <c r="K126" i="23"/>
  <c r="L126" i="23" s="1"/>
  <c r="K140" i="23"/>
  <c r="L140" i="23" s="1"/>
  <c r="T142" i="23"/>
  <c r="K28" i="24"/>
  <c r="L28" i="24" s="1"/>
  <c r="AR29" i="24"/>
  <c r="AS43" i="24"/>
  <c r="AS49" i="24"/>
  <c r="AS52" i="24"/>
  <c r="AS59" i="24"/>
  <c r="K62" i="24"/>
  <c r="L62" i="24" s="1"/>
  <c r="AR73" i="24"/>
  <c r="AU141" i="23"/>
  <c r="K144" i="23"/>
  <c r="L144" i="23" s="1"/>
  <c r="K32" i="24"/>
  <c r="L32" i="24" s="1"/>
  <c r="AR33" i="24"/>
  <c r="AS65" i="24"/>
  <c r="K69" i="24"/>
  <c r="L69" i="24" s="1"/>
  <c r="AR82" i="24"/>
  <c r="AS75" i="24"/>
  <c r="T84" i="24"/>
  <c r="AL91" i="24"/>
  <c r="K96" i="24"/>
  <c r="L96" i="24" s="1"/>
  <c r="T100" i="24"/>
  <c r="AU110" i="24"/>
  <c r="K113" i="24"/>
  <c r="L113" i="24" s="1"/>
  <c r="AU114" i="24"/>
  <c r="T115" i="24"/>
  <c r="AS34" i="25"/>
  <c r="AS30" i="25"/>
  <c r="AS37" i="25"/>
  <c r="AS26" i="25"/>
  <c r="AS33" i="25"/>
  <c r="AS29" i="25"/>
  <c r="AS28" i="25"/>
  <c r="AS35" i="25"/>
  <c r="AS31" i="25"/>
  <c r="AS27" i="25"/>
  <c r="AS36" i="25"/>
  <c r="R92" i="25"/>
  <c r="AS79" i="24"/>
  <c r="AK92" i="24"/>
  <c r="T93" i="24"/>
  <c r="AK99" i="24"/>
  <c r="AV110" i="24"/>
  <c r="AV114" i="24"/>
  <c r="R78" i="25"/>
  <c r="R105" i="26"/>
  <c r="O105" i="26"/>
  <c r="P105" i="26" s="1"/>
  <c r="Q105" i="26" s="1"/>
  <c r="S105" i="26" s="1"/>
  <c r="U105" i="26" s="1"/>
  <c r="AT105" i="26" s="1"/>
  <c r="R140" i="26"/>
  <c r="AS83" i="24"/>
  <c r="K90" i="24"/>
  <c r="L90" i="24" s="1"/>
  <c r="AL92" i="24"/>
  <c r="K97" i="24"/>
  <c r="L97" i="24" s="1"/>
  <c r="AL99" i="24"/>
  <c r="K106" i="24"/>
  <c r="L106" i="24" s="1"/>
  <c r="T108" i="24"/>
  <c r="T77" i="24"/>
  <c r="T81" i="24"/>
  <c r="T94" i="24"/>
  <c r="AK100" i="24"/>
  <c r="AU107" i="24"/>
  <c r="T112" i="24"/>
  <c r="R95" i="25"/>
  <c r="AS76" i="24"/>
  <c r="AK93" i="24"/>
  <c r="K98" i="24"/>
  <c r="L98" i="24" s="1"/>
  <c r="AL100" i="24"/>
  <c r="T105" i="24"/>
  <c r="U105" i="24" s="1"/>
  <c r="AT105" i="24" s="1"/>
  <c r="AV107" i="24"/>
  <c r="K110" i="24"/>
  <c r="L110" i="24" s="1"/>
  <c r="AU111" i="24"/>
  <c r="K114" i="24"/>
  <c r="L114" i="24" s="1"/>
  <c r="T116" i="24"/>
  <c r="AV124" i="24"/>
  <c r="T78" i="24"/>
  <c r="T82" i="24"/>
  <c r="K92" i="24"/>
  <c r="L92" i="24" s="1"/>
  <c r="AL94" i="24"/>
  <c r="T96" i="24"/>
  <c r="K107" i="24"/>
  <c r="L107" i="24" s="1"/>
  <c r="AU108" i="24"/>
  <c r="T109" i="24"/>
  <c r="T113" i="24"/>
  <c r="AK95" i="24"/>
  <c r="AV108" i="24"/>
  <c r="K111" i="24"/>
  <c r="L111" i="24" s="1"/>
  <c r="AU112" i="24"/>
  <c r="K115" i="24"/>
  <c r="L115" i="24" s="1"/>
  <c r="R27" i="25"/>
  <c r="R50" i="25"/>
  <c r="R53" i="25"/>
  <c r="AQ58" i="25"/>
  <c r="K125" i="25"/>
  <c r="L125" i="25" s="1"/>
  <c r="AU123" i="25"/>
  <c r="K130" i="25"/>
  <c r="L130" i="25" s="1"/>
  <c r="AU128" i="25"/>
  <c r="K127" i="25"/>
  <c r="L127" i="25" s="1"/>
  <c r="AU125" i="25"/>
  <c r="K122" i="25"/>
  <c r="L122" i="25" s="1"/>
  <c r="AU130" i="25"/>
  <c r="K124" i="25"/>
  <c r="L124" i="25" s="1"/>
  <c r="K129" i="25"/>
  <c r="L129" i="25" s="1"/>
  <c r="AU127" i="25"/>
  <c r="AU122" i="25"/>
  <c r="AU132" i="25"/>
  <c r="K126" i="25"/>
  <c r="L126" i="25" s="1"/>
  <c r="K131" i="25"/>
  <c r="L131" i="25" s="1"/>
  <c r="AU129" i="25"/>
  <c r="K128" i="25"/>
  <c r="L128" i="25" s="1"/>
  <c r="AU126" i="25"/>
  <c r="K132" i="25"/>
  <c r="L132" i="25" s="1"/>
  <c r="K123" i="25"/>
  <c r="L123" i="25" s="1"/>
  <c r="AU124" i="25"/>
  <c r="AU131" i="25"/>
  <c r="K121" i="25"/>
  <c r="L121" i="25" s="1"/>
  <c r="R28" i="26"/>
  <c r="R73" i="26"/>
  <c r="O73" i="26"/>
  <c r="P73" i="26" s="1"/>
  <c r="Q73" i="26" s="1"/>
  <c r="AS77" i="24"/>
  <c r="AS81" i="24"/>
  <c r="AK89" i="24"/>
  <c r="AN89" i="24" s="1"/>
  <c r="T90" i="24"/>
  <c r="K93" i="24"/>
  <c r="L93" i="24" s="1"/>
  <c r="AL95" i="24"/>
  <c r="T97" i="24"/>
  <c r="K100" i="24"/>
  <c r="L100" i="24" s="1"/>
  <c r="AU105" i="24"/>
  <c r="T106" i="24"/>
  <c r="AV112" i="24"/>
  <c r="AU116" i="24"/>
  <c r="AK96" i="24"/>
  <c r="AV116" i="24"/>
  <c r="AS74" i="24"/>
  <c r="T79" i="24"/>
  <c r="AL96" i="24"/>
  <c r="T98" i="24"/>
  <c r="K108" i="24"/>
  <c r="L108" i="24" s="1"/>
  <c r="T110" i="24"/>
  <c r="T114" i="24"/>
  <c r="R84" i="25"/>
  <c r="AK90" i="24"/>
  <c r="T91" i="24"/>
  <c r="K94" i="24"/>
  <c r="L94" i="24" s="1"/>
  <c r="AK97" i="24"/>
  <c r="AU109" i="24"/>
  <c r="K112" i="24"/>
  <c r="L112" i="24" s="1"/>
  <c r="AU113" i="24"/>
  <c r="AV127" i="24"/>
  <c r="AV132" i="24"/>
  <c r="AV131" i="24"/>
  <c r="AV128" i="24"/>
  <c r="AV129" i="24"/>
  <c r="T143" i="24"/>
  <c r="T139" i="24"/>
  <c r="T146" i="24"/>
  <c r="T142" i="24"/>
  <c r="T145" i="24"/>
  <c r="T141" i="24"/>
  <c r="T137" i="24"/>
  <c r="T144" i="24"/>
  <c r="T140" i="24"/>
  <c r="T65" i="25"/>
  <c r="T61" i="25"/>
  <c r="T68" i="25"/>
  <c r="T64" i="25"/>
  <c r="T67" i="25"/>
  <c r="T63" i="25"/>
  <c r="T59" i="25"/>
  <c r="T66" i="25"/>
  <c r="T62" i="25"/>
  <c r="O89" i="25"/>
  <c r="P89" i="25" s="1"/>
  <c r="Q89" i="25" s="1"/>
  <c r="S89" i="25" s="1"/>
  <c r="U89" i="25" s="1"/>
  <c r="R91" i="26"/>
  <c r="AS78" i="24"/>
  <c r="AV109" i="24"/>
  <c r="K116" i="24"/>
  <c r="L116" i="24" s="1"/>
  <c r="K116" i="25"/>
  <c r="L116" i="25" s="1"/>
  <c r="K105" i="25"/>
  <c r="L105" i="25" s="1"/>
  <c r="AU113" i="25"/>
  <c r="K112" i="25"/>
  <c r="L112" i="25" s="1"/>
  <c r="AU109" i="25"/>
  <c r="K108" i="25"/>
  <c r="L108" i="25" s="1"/>
  <c r="K115" i="25"/>
  <c r="L115" i="25" s="1"/>
  <c r="AU112" i="25"/>
  <c r="K111" i="25"/>
  <c r="L111" i="25" s="1"/>
  <c r="AU108" i="25"/>
  <c r="K107" i="25"/>
  <c r="L107" i="25" s="1"/>
  <c r="AU115" i="25"/>
  <c r="K114" i="25"/>
  <c r="L114" i="25" s="1"/>
  <c r="AU111" i="25"/>
  <c r="K110" i="25"/>
  <c r="L110" i="25" s="1"/>
  <c r="K106" i="25"/>
  <c r="L106" i="25" s="1"/>
  <c r="AU114" i="25"/>
  <c r="K113" i="25"/>
  <c r="L113" i="25" s="1"/>
  <c r="AU110" i="25"/>
  <c r="AU116" i="25"/>
  <c r="AU105" i="25"/>
  <c r="AU107" i="25"/>
  <c r="K109" i="25"/>
  <c r="L109" i="25" s="1"/>
  <c r="T92" i="24"/>
  <c r="K95" i="24"/>
  <c r="L95" i="24" s="1"/>
  <c r="R138" i="24"/>
  <c r="L145" i="24"/>
  <c r="AS32" i="25"/>
  <c r="R76" i="25"/>
  <c r="R29" i="26"/>
  <c r="AU139" i="24"/>
  <c r="K30" i="25"/>
  <c r="L30" i="25" s="1"/>
  <c r="T32" i="25"/>
  <c r="K44" i="25"/>
  <c r="L44" i="25" s="1"/>
  <c r="K47" i="25"/>
  <c r="L47" i="25" s="1"/>
  <c r="K60" i="25"/>
  <c r="L60" i="25" s="1"/>
  <c r="AR61" i="25"/>
  <c r="R47" i="26"/>
  <c r="R79" i="26"/>
  <c r="AV139" i="24"/>
  <c r="K142" i="24"/>
  <c r="L142" i="24" s="1"/>
  <c r="AU143" i="24"/>
  <c r="K146" i="24"/>
  <c r="L146" i="24" s="1"/>
  <c r="AR31" i="25"/>
  <c r="K34" i="25"/>
  <c r="L34" i="25" s="1"/>
  <c r="AR35" i="25"/>
  <c r="T36" i="25"/>
  <c r="T43" i="25"/>
  <c r="T49" i="25"/>
  <c r="AR51" i="25"/>
  <c r="T52" i="25"/>
  <c r="K64" i="25"/>
  <c r="L64" i="25" s="1"/>
  <c r="AR65" i="25"/>
  <c r="K68" i="25"/>
  <c r="L68" i="25" s="1"/>
  <c r="AS82" i="25"/>
  <c r="AS78" i="25"/>
  <c r="AS84" i="25"/>
  <c r="AS76" i="25"/>
  <c r="AS83" i="25"/>
  <c r="AL97" i="25"/>
  <c r="AL90" i="25"/>
  <c r="AL96" i="25"/>
  <c r="AL89" i="25"/>
  <c r="AL100" i="25"/>
  <c r="AL99" i="25"/>
  <c r="AL92" i="25"/>
  <c r="T94" i="26"/>
  <c r="T93" i="26"/>
  <c r="T100" i="26"/>
  <c r="T98" i="26"/>
  <c r="T97" i="26"/>
  <c r="T96" i="26"/>
  <c r="T92" i="26"/>
  <c r="T91" i="26"/>
  <c r="T99" i="26"/>
  <c r="T89" i="26"/>
  <c r="T95" i="26"/>
  <c r="T90" i="26"/>
  <c r="L90" i="26"/>
  <c r="R126" i="26"/>
  <c r="AU136" i="24"/>
  <c r="AV143" i="24"/>
  <c r="AU147" i="24"/>
  <c r="AR45" i="25"/>
  <c r="T46" i="25"/>
  <c r="AR48" i="25"/>
  <c r="AS51" i="25"/>
  <c r="AR58" i="25"/>
  <c r="AU58" i="25" s="1"/>
  <c r="AR69" i="25"/>
  <c r="R75" i="26"/>
  <c r="K139" i="24"/>
  <c r="L139" i="24" s="1"/>
  <c r="AR28" i="25"/>
  <c r="T33" i="25"/>
  <c r="K42" i="25"/>
  <c r="L42" i="25" s="1"/>
  <c r="K51" i="25"/>
  <c r="L51" i="25" s="1"/>
  <c r="K61" i="25"/>
  <c r="L61" i="25" s="1"/>
  <c r="AS81" i="25"/>
  <c r="R91" i="25"/>
  <c r="AU140" i="24"/>
  <c r="K143" i="24"/>
  <c r="L143" i="24" s="1"/>
  <c r="AU144" i="24"/>
  <c r="K31" i="25"/>
  <c r="L31" i="25" s="1"/>
  <c r="AR32" i="25"/>
  <c r="K35" i="25"/>
  <c r="L35" i="25" s="1"/>
  <c r="T37" i="25"/>
  <c r="K65" i="25"/>
  <c r="L65" i="25" s="1"/>
  <c r="AR66" i="25"/>
  <c r="K140" i="24"/>
  <c r="L140" i="24" s="1"/>
  <c r="K28" i="25"/>
  <c r="L28" i="25" s="1"/>
  <c r="AR29" i="25"/>
  <c r="T30" i="25"/>
  <c r="T34" i="25"/>
  <c r="AS43" i="25"/>
  <c r="AR46" i="25"/>
  <c r="AS49" i="25"/>
  <c r="AS52" i="25"/>
  <c r="K62" i="25"/>
  <c r="L62" i="25" s="1"/>
  <c r="AR82" i="25"/>
  <c r="K81" i="25"/>
  <c r="L81" i="25" s="1"/>
  <c r="AR78" i="25"/>
  <c r="AR81" i="25"/>
  <c r="K80" i="25"/>
  <c r="L80" i="25" s="1"/>
  <c r="AR77" i="25"/>
  <c r="K83" i="25"/>
  <c r="L83" i="25" s="1"/>
  <c r="AR80" i="25"/>
  <c r="K79" i="25"/>
  <c r="L79" i="25" s="1"/>
  <c r="AR73" i="25"/>
  <c r="K146" i="25"/>
  <c r="L146" i="25" s="1"/>
  <c r="AU143" i="25"/>
  <c r="K142" i="25"/>
  <c r="L142" i="25" s="1"/>
  <c r="AU146" i="25"/>
  <c r="K145" i="25"/>
  <c r="L145" i="25" s="1"/>
  <c r="AU142" i="25"/>
  <c r="K141" i="25"/>
  <c r="L141" i="25" s="1"/>
  <c r="AU145" i="25"/>
  <c r="K144" i="25"/>
  <c r="L144" i="25" s="1"/>
  <c r="AU141" i="25"/>
  <c r="AU147" i="25"/>
  <c r="K140" i="25"/>
  <c r="L140" i="25" s="1"/>
  <c r="K139" i="25"/>
  <c r="L139" i="25" s="1"/>
  <c r="K138" i="25"/>
  <c r="L138" i="25" s="1"/>
  <c r="AU144" i="25"/>
  <c r="K137" i="25"/>
  <c r="L137" i="25" s="1"/>
  <c r="K147" i="25"/>
  <c r="L147" i="25" s="1"/>
  <c r="AU138" i="25"/>
  <c r="AU139" i="25"/>
  <c r="K136" i="25"/>
  <c r="L136" i="25" s="1"/>
  <c r="AU140" i="25"/>
  <c r="R62" i="26"/>
  <c r="AU141" i="24"/>
  <c r="K144" i="24"/>
  <c r="L144" i="24" s="1"/>
  <c r="AU145" i="24"/>
  <c r="K32" i="25"/>
  <c r="L32" i="25" s="1"/>
  <c r="AR33" i="25"/>
  <c r="K36" i="25"/>
  <c r="L36" i="25" s="1"/>
  <c r="K66" i="25"/>
  <c r="L66" i="25" s="1"/>
  <c r="AR67" i="25"/>
  <c r="R143" i="25"/>
  <c r="AV145" i="24"/>
  <c r="AR26" i="25"/>
  <c r="AR37" i="25"/>
  <c r="AS79" i="25"/>
  <c r="R115" i="26"/>
  <c r="K137" i="24"/>
  <c r="L137" i="24" s="1"/>
  <c r="T42" i="25"/>
  <c r="T51" i="25"/>
  <c r="K59" i="25"/>
  <c r="L59" i="25" s="1"/>
  <c r="AR83" i="25"/>
  <c r="R96" i="25"/>
  <c r="K35" i="26"/>
  <c r="L35" i="26" s="1"/>
  <c r="AR32" i="26"/>
  <c r="K31" i="26"/>
  <c r="L31" i="26" s="1"/>
  <c r="AR28" i="26"/>
  <c r="K27" i="26"/>
  <c r="L27" i="26" s="1"/>
  <c r="AR35" i="26"/>
  <c r="K34" i="26"/>
  <c r="L34" i="26" s="1"/>
  <c r="AR31" i="26"/>
  <c r="AR27" i="26"/>
  <c r="K37" i="26"/>
  <c r="L37" i="26" s="1"/>
  <c r="K26" i="26"/>
  <c r="L26" i="26" s="1"/>
  <c r="AR34" i="26"/>
  <c r="K33" i="26"/>
  <c r="L33" i="26" s="1"/>
  <c r="AR30" i="26"/>
  <c r="AR37" i="26"/>
  <c r="K36" i="26"/>
  <c r="L36" i="26" s="1"/>
  <c r="AR33" i="26"/>
  <c r="K32" i="26"/>
  <c r="L32" i="26" s="1"/>
  <c r="AR26" i="26"/>
  <c r="K30" i="26"/>
  <c r="L30" i="26" s="1"/>
  <c r="AR29" i="26"/>
  <c r="R69" i="26"/>
  <c r="AU138" i="24"/>
  <c r="K29" i="25"/>
  <c r="L29" i="25" s="1"/>
  <c r="T31" i="25"/>
  <c r="T45" i="25"/>
  <c r="AR50" i="25"/>
  <c r="AR60" i="25"/>
  <c r="K73" i="25"/>
  <c r="L73" i="25" s="1"/>
  <c r="AL93" i="25"/>
  <c r="R100" i="25"/>
  <c r="R83" i="26"/>
  <c r="K26" i="25"/>
  <c r="L26" i="25" s="1"/>
  <c r="AS44" i="25"/>
  <c r="AS74" i="25"/>
  <c r="AL98" i="25"/>
  <c r="AU136" i="25"/>
  <c r="AR36" i="27"/>
  <c r="K35" i="27"/>
  <c r="L35" i="27" s="1"/>
  <c r="AR32" i="27"/>
  <c r="K31" i="27"/>
  <c r="L31" i="27" s="1"/>
  <c r="AR28" i="27"/>
  <c r="K27" i="27"/>
  <c r="L27" i="27" s="1"/>
  <c r="AR35" i="27"/>
  <c r="K34" i="27"/>
  <c r="L34" i="27" s="1"/>
  <c r="AR31" i="27"/>
  <c r="K30" i="27"/>
  <c r="L30" i="27" s="1"/>
  <c r="AR27" i="27"/>
  <c r="K37" i="27"/>
  <c r="L37" i="27" s="1"/>
  <c r="K26" i="27"/>
  <c r="L26" i="27" s="1"/>
  <c r="AR34" i="27"/>
  <c r="K33" i="27"/>
  <c r="L33" i="27" s="1"/>
  <c r="AR30" i="27"/>
  <c r="K32" i="27"/>
  <c r="L32" i="27" s="1"/>
  <c r="AR33" i="27"/>
  <c r="AR26" i="27"/>
  <c r="K36" i="27"/>
  <c r="L36" i="27" s="1"/>
  <c r="K28" i="27"/>
  <c r="L28" i="27" s="1"/>
  <c r="AR29" i="27"/>
  <c r="AV131" i="25"/>
  <c r="T132" i="25"/>
  <c r="R144" i="26"/>
  <c r="K90" i="25"/>
  <c r="L90" i="25" s="1"/>
  <c r="K97" i="25"/>
  <c r="L97" i="25" s="1"/>
  <c r="T108" i="25"/>
  <c r="T145" i="25"/>
  <c r="T147" i="25"/>
  <c r="T146" i="25"/>
  <c r="AV137" i="25"/>
  <c r="AK93" i="25"/>
  <c r="K98" i="25"/>
  <c r="L98" i="25" s="1"/>
  <c r="AV124" i="25"/>
  <c r="T144" i="25"/>
  <c r="AR73" i="26"/>
  <c r="L98" i="26"/>
  <c r="T130" i="26"/>
  <c r="T127" i="26"/>
  <c r="T122" i="26"/>
  <c r="T132" i="26"/>
  <c r="T129" i="26"/>
  <c r="T126" i="26"/>
  <c r="T131" i="26"/>
  <c r="T121" i="26"/>
  <c r="T128" i="26"/>
  <c r="T124" i="26"/>
  <c r="T125" i="26"/>
  <c r="T125" i="25"/>
  <c r="AV147" i="25"/>
  <c r="AV139" i="25"/>
  <c r="AV146" i="25"/>
  <c r="AV142" i="25"/>
  <c r="AV145" i="25"/>
  <c r="L99" i="26"/>
  <c r="AK94" i="25"/>
  <c r="K99" i="25"/>
  <c r="L99" i="25" s="1"/>
  <c r="AV115" i="25"/>
  <c r="AV132" i="25"/>
  <c r="T128" i="25"/>
  <c r="T84" i="26"/>
  <c r="T73" i="26"/>
  <c r="T80" i="26"/>
  <c r="T76" i="26"/>
  <c r="T83" i="26"/>
  <c r="T79" i="26"/>
  <c r="T75" i="26"/>
  <c r="T82" i="26"/>
  <c r="T78" i="26"/>
  <c r="R121" i="27"/>
  <c r="O121" i="27"/>
  <c r="P121" i="27" s="1"/>
  <c r="Q121" i="27" s="1"/>
  <c r="S121" i="27" s="1"/>
  <c r="U121" i="27" s="1"/>
  <c r="AT121" i="27" s="1"/>
  <c r="R144" i="27"/>
  <c r="AK95" i="25"/>
  <c r="AV108" i="25"/>
  <c r="T123" i="25"/>
  <c r="AV144" i="25"/>
  <c r="R44" i="26"/>
  <c r="O58" i="26"/>
  <c r="P58" i="26" s="1"/>
  <c r="Q58" i="26" s="1"/>
  <c r="S58" i="26" s="1"/>
  <c r="L89" i="26"/>
  <c r="AK96" i="25"/>
  <c r="T121" i="25"/>
  <c r="T131" i="25"/>
  <c r="R60" i="26"/>
  <c r="T77" i="26"/>
  <c r="R110" i="26"/>
  <c r="T126" i="25"/>
  <c r="AV143" i="25"/>
  <c r="AK90" i="25"/>
  <c r="K94" i="25"/>
  <c r="L94" i="25" s="1"/>
  <c r="AR83" i="26"/>
  <c r="K82" i="26"/>
  <c r="L82" i="26" s="1"/>
  <c r="AR79" i="26"/>
  <c r="K78" i="26"/>
  <c r="L78" i="26" s="1"/>
  <c r="AR75" i="26"/>
  <c r="K74" i="26"/>
  <c r="L74" i="26" s="1"/>
  <c r="AR82" i="26"/>
  <c r="K81" i="26"/>
  <c r="L81" i="26" s="1"/>
  <c r="AR78" i="26"/>
  <c r="K77" i="26"/>
  <c r="L77" i="26" s="1"/>
  <c r="AR74" i="26"/>
  <c r="AR81" i="26"/>
  <c r="K80" i="26"/>
  <c r="L80" i="26" s="1"/>
  <c r="AR77" i="26"/>
  <c r="K76" i="26"/>
  <c r="L76" i="26" s="1"/>
  <c r="T74" i="26"/>
  <c r="K84" i="26"/>
  <c r="L84" i="26" s="1"/>
  <c r="AV109" i="25"/>
  <c r="K48" i="26"/>
  <c r="L48" i="26" s="1"/>
  <c r="K45" i="26"/>
  <c r="L45" i="26" s="1"/>
  <c r="K51" i="26"/>
  <c r="L51" i="26" s="1"/>
  <c r="K42" i="26"/>
  <c r="L42" i="26" s="1"/>
  <c r="AR48" i="26"/>
  <c r="AR45" i="26"/>
  <c r="AR51" i="26"/>
  <c r="AR42" i="26"/>
  <c r="K53" i="26"/>
  <c r="L53" i="26" s="1"/>
  <c r="K50" i="26"/>
  <c r="L50" i="26" s="1"/>
  <c r="AR47" i="26"/>
  <c r="AR44" i="26"/>
  <c r="K49" i="26"/>
  <c r="L49" i="26" s="1"/>
  <c r="K46" i="26"/>
  <c r="L46" i="26" s="1"/>
  <c r="K43" i="26"/>
  <c r="L43" i="26" s="1"/>
  <c r="K52" i="26"/>
  <c r="L52" i="26" s="1"/>
  <c r="T67" i="26"/>
  <c r="T63" i="26"/>
  <c r="T59" i="26"/>
  <c r="T69" i="26"/>
  <c r="T58" i="26"/>
  <c r="T61" i="26"/>
  <c r="T68" i="26"/>
  <c r="AS29" i="26"/>
  <c r="AS46" i="26"/>
  <c r="AR63" i="26"/>
  <c r="K66" i="26"/>
  <c r="L66" i="26" s="1"/>
  <c r="AR67" i="26"/>
  <c r="AS84" i="26"/>
  <c r="K95" i="26"/>
  <c r="L95" i="26" s="1"/>
  <c r="AS63" i="26"/>
  <c r="AS67" i="26"/>
  <c r="T42" i="26"/>
  <c r="T51" i="26"/>
  <c r="K59" i="26"/>
  <c r="L59" i="26" s="1"/>
  <c r="R69" i="27"/>
  <c r="AS50" i="26"/>
  <c r="AS53" i="26"/>
  <c r="AS60" i="26"/>
  <c r="K63" i="26"/>
  <c r="L63" i="26" s="1"/>
  <c r="AR64" i="26"/>
  <c r="K67" i="26"/>
  <c r="L67" i="26" s="1"/>
  <c r="AU137" i="26"/>
  <c r="K147" i="26"/>
  <c r="L147" i="26" s="1"/>
  <c r="K136" i="26"/>
  <c r="L136" i="26" s="1"/>
  <c r="AU144" i="26"/>
  <c r="K143" i="26"/>
  <c r="L143" i="26" s="1"/>
  <c r="AU140" i="26"/>
  <c r="K139" i="26"/>
  <c r="L139" i="26" s="1"/>
  <c r="K146" i="26"/>
  <c r="L146" i="26" s="1"/>
  <c r="AU143" i="26"/>
  <c r="K142" i="26"/>
  <c r="L142" i="26" s="1"/>
  <c r="AU139" i="26"/>
  <c r="K138" i="26"/>
  <c r="L138" i="26" s="1"/>
  <c r="AU146" i="26"/>
  <c r="K145" i="26"/>
  <c r="L145" i="26" s="1"/>
  <c r="AU142" i="26"/>
  <c r="K141" i="26"/>
  <c r="L141" i="26" s="1"/>
  <c r="K137" i="26"/>
  <c r="L137" i="26" s="1"/>
  <c r="AS30" i="26"/>
  <c r="AS44" i="26"/>
  <c r="AS47" i="26"/>
  <c r="AS64" i="26"/>
  <c r="AR68" i="26"/>
  <c r="AK100" i="26"/>
  <c r="K97" i="26"/>
  <c r="L97" i="26" s="1"/>
  <c r="AK99" i="26"/>
  <c r="AK92" i="26"/>
  <c r="AK97" i="26"/>
  <c r="K94" i="26"/>
  <c r="L94" i="26" s="1"/>
  <c r="AK96" i="26"/>
  <c r="K100" i="26"/>
  <c r="L100" i="26" s="1"/>
  <c r="K93" i="26"/>
  <c r="L93" i="26" s="1"/>
  <c r="K92" i="26"/>
  <c r="L92" i="26" s="1"/>
  <c r="AK95" i="26"/>
  <c r="AU145" i="26"/>
  <c r="T28" i="26"/>
  <c r="AS68" i="26"/>
  <c r="R124" i="27"/>
  <c r="T36" i="26"/>
  <c r="T43" i="26"/>
  <c r="T49" i="26"/>
  <c r="AS61" i="26"/>
  <c r="K64" i="26"/>
  <c r="L64" i="26" s="1"/>
  <c r="AR65" i="26"/>
  <c r="K68" i="26"/>
  <c r="L68" i="26" s="1"/>
  <c r="AK91" i="26"/>
  <c r="R122" i="27"/>
  <c r="O122" i="27"/>
  <c r="P122" i="27" s="1"/>
  <c r="Q122" i="27" s="1"/>
  <c r="S122" i="27" s="1"/>
  <c r="U122" i="27" s="1"/>
  <c r="AS51" i="26"/>
  <c r="AR58" i="26"/>
  <c r="AS65" i="26"/>
  <c r="AR69" i="26"/>
  <c r="L96" i="26"/>
  <c r="AU147" i="26"/>
  <c r="R140" i="27"/>
  <c r="T29" i="26"/>
  <c r="AS45" i="26"/>
  <c r="AS58" i="26"/>
  <c r="AS75" i="26"/>
  <c r="AL99" i="26"/>
  <c r="AL98" i="26"/>
  <c r="AL97" i="26"/>
  <c r="AL96" i="26"/>
  <c r="AL95" i="26"/>
  <c r="AL94" i="26"/>
  <c r="O106" i="26"/>
  <c r="P106" i="26" s="1"/>
  <c r="Q106" i="26" s="1"/>
  <c r="S106" i="26" s="1"/>
  <c r="R67" i="27"/>
  <c r="K61" i="26"/>
  <c r="L61" i="26" s="1"/>
  <c r="AK98" i="26"/>
  <c r="AR62" i="26"/>
  <c r="K65" i="26"/>
  <c r="L65" i="26" s="1"/>
  <c r="R111" i="26"/>
  <c r="L129" i="26"/>
  <c r="R91" i="27"/>
  <c r="K107" i="26"/>
  <c r="L107" i="26" s="1"/>
  <c r="AU108" i="26"/>
  <c r="T109" i="26"/>
  <c r="T113" i="26"/>
  <c r="K124" i="26"/>
  <c r="L124" i="26" s="1"/>
  <c r="AV127" i="26"/>
  <c r="T139" i="26"/>
  <c r="AS26" i="27"/>
  <c r="AS37" i="27"/>
  <c r="AS48" i="27"/>
  <c r="AS51" i="27"/>
  <c r="AS47" i="27"/>
  <c r="AS46" i="27"/>
  <c r="AS52" i="27"/>
  <c r="AS49" i="27"/>
  <c r="R114" i="27"/>
  <c r="AU105" i="26"/>
  <c r="T106" i="26"/>
  <c r="AV112" i="26"/>
  <c r="AU116" i="26"/>
  <c r="AV130" i="26"/>
  <c r="K132" i="26"/>
  <c r="L132" i="26" s="1"/>
  <c r="T136" i="26"/>
  <c r="AV138" i="26"/>
  <c r="T147" i="26"/>
  <c r="R126" i="27"/>
  <c r="AV105" i="26"/>
  <c r="AV116" i="26"/>
  <c r="K122" i="26"/>
  <c r="L122" i="26" s="1"/>
  <c r="AU125" i="26"/>
  <c r="K127" i="26"/>
  <c r="L127" i="26" s="1"/>
  <c r="AT122" i="27"/>
  <c r="AX122" i="27" s="1"/>
  <c r="K108" i="26"/>
  <c r="L108" i="26" s="1"/>
  <c r="T110" i="26"/>
  <c r="T114" i="26"/>
  <c r="AV125" i="26"/>
  <c r="AV146" i="26"/>
  <c r="T28" i="27"/>
  <c r="AS45" i="27"/>
  <c r="AS50" i="27"/>
  <c r="R63" i="27"/>
  <c r="R98" i="27"/>
  <c r="AU109" i="26"/>
  <c r="K112" i="26"/>
  <c r="L112" i="26" s="1"/>
  <c r="AU113" i="26"/>
  <c r="AU128" i="26"/>
  <c r="K130" i="26"/>
  <c r="L130" i="26" s="1"/>
  <c r="T140" i="26"/>
  <c r="T144" i="26"/>
  <c r="AS27" i="27"/>
  <c r="T32" i="27"/>
  <c r="K48" i="27"/>
  <c r="L48" i="27" s="1"/>
  <c r="K51" i="27"/>
  <c r="L51" i="27" s="1"/>
  <c r="AR48" i="27"/>
  <c r="AR51" i="27"/>
  <c r="K47" i="27"/>
  <c r="L47" i="27" s="1"/>
  <c r="K53" i="27"/>
  <c r="L53" i="27" s="1"/>
  <c r="K50" i="27"/>
  <c r="L50" i="27" s="1"/>
  <c r="AR53" i="27"/>
  <c r="AR50" i="27"/>
  <c r="K49" i="27"/>
  <c r="L49" i="27" s="1"/>
  <c r="K46" i="27"/>
  <c r="L46" i="27" s="1"/>
  <c r="K52" i="27"/>
  <c r="L52" i="27" s="1"/>
  <c r="AR46" i="27"/>
  <c r="K44" i="27"/>
  <c r="L44" i="27" s="1"/>
  <c r="R110" i="27"/>
  <c r="R131" i="27"/>
  <c r="AV109" i="26"/>
  <c r="AV113" i="26"/>
  <c r="K116" i="26"/>
  <c r="L116" i="26" s="1"/>
  <c r="AU123" i="26"/>
  <c r="K125" i="26"/>
  <c r="L125" i="26" s="1"/>
  <c r="AV128" i="26"/>
  <c r="AV139" i="26"/>
  <c r="T36" i="27"/>
  <c r="AR42" i="27"/>
  <c r="T43" i="27"/>
  <c r="R137" i="27"/>
  <c r="AV106" i="26"/>
  <c r="K109" i="26"/>
  <c r="L109" i="26" s="1"/>
  <c r="T111" i="26"/>
  <c r="AU121" i="26"/>
  <c r="AU131" i="26"/>
  <c r="AV147" i="26"/>
  <c r="T29" i="27"/>
  <c r="AU110" i="26"/>
  <c r="K113" i="26"/>
  <c r="L113" i="26" s="1"/>
  <c r="AU114" i="26"/>
  <c r="T115" i="26"/>
  <c r="AU126" i="26"/>
  <c r="K128" i="26"/>
  <c r="L128" i="26" s="1"/>
  <c r="AV131" i="26"/>
  <c r="T141" i="26"/>
  <c r="T145" i="26"/>
  <c r="T33" i="27"/>
  <c r="K42" i="27"/>
  <c r="L42" i="27" s="1"/>
  <c r="K45" i="27"/>
  <c r="L45" i="27" s="1"/>
  <c r="AV110" i="26"/>
  <c r="K123" i="26"/>
  <c r="L123" i="26" s="1"/>
  <c r="AV126" i="26"/>
  <c r="T26" i="27"/>
  <c r="AS28" i="27"/>
  <c r="T53" i="27"/>
  <c r="T50" i="27"/>
  <c r="T52" i="27"/>
  <c r="T49" i="27"/>
  <c r="T48" i="27"/>
  <c r="T45" i="27"/>
  <c r="T51" i="27"/>
  <c r="AR47" i="27"/>
  <c r="R127" i="27"/>
  <c r="T108" i="26"/>
  <c r="AU129" i="26"/>
  <c r="K131" i="26"/>
  <c r="L131" i="26" s="1"/>
  <c r="AV140" i="26"/>
  <c r="AS32" i="27"/>
  <c r="AR49" i="27"/>
  <c r="R79" i="27"/>
  <c r="AX121" i="27"/>
  <c r="R129" i="27"/>
  <c r="K121" i="26"/>
  <c r="L121" i="26" s="1"/>
  <c r="AR43" i="27"/>
  <c r="T44" i="27"/>
  <c r="T46" i="27"/>
  <c r="AS53" i="27"/>
  <c r="AS59" i="27"/>
  <c r="K62" i="27"/>
  <c r="L62" i="27" s="1"/>
  <c r="T64" i="27"/>
  <c r="AR73" i="27"/>
  <c r="AS80" i="27"/>
  <c r="AR84" i="27"/>
  <c r="T125" i="27"/>
  <c r="AR63" i="27"/>
  <c r="K66" i="27"/>
  <c r="L66" i="27" s="1"/>
  <c r="AR67" i="27"/>
  <c r="T68" i="27"/>
  <c r="AS84" i="27"/>
  <c r="AK94" i="27"/>
  <c r="K99" i="27"/>
  <c r="L99" i="27" s="1"/>
  <c r="AV115" i="27"/>
  <c r="AV132" i="27"/>
  <c r="AV141" i="27"/>
  <c r="AV145" i="27"/>
  <c r="AS63" i="27"/>
  <c r="AS67" i="27"/>
  <c r="K76" i="27"/>
  <c r="L76" i="27" s="1"/>
  <c r="T78" i="27"/>
  <c r="T82" i="27"/>
  <c r="K92" i="27"/>
  <c r="L92" i="27" s="1"/>
  <c r="AL94" i="27"/>
  <c r="T96" i="27"/>
  <c r="K107" i="27"/>
  <c r="L107" i="27" s="1"/>
  <c r="AU108" i="27"/>
  <c r="T109" i="27"/>
  <c r="T113" i="27"/>
  <c r="T128" i="27"/>
  <c r="K59" i="27"/>
  <c r="L59" i="27" s="1"/>
  <c r="T61" i="27"/>
  <c r="AR77" i="27"/>
  <c r="K80" i="27"/>
  <c r="L80" i="27" s="1"/>
  <c r="AR81" i="27"/>
  <c r="AK95" i="27"/>
  <c r="AV108" i="27"/>
  <c r="K111" i="27"/>
  <c r="L111" i="27" s="1"/>
  <c r="AU112" i="27"/>
  <c r="K115" i="27"/>
  <c r="L115" i="27" s="1"/>
  <c r="T123" i="27"/>
  <c r="AU130" i="27"/>
  <c r="AR60" i="27"/>
  <c r="T65" i="27"/>
  <c r="K73" i="27"/>
  <c r="L73" i="27" s="1"/>
  <c r="AS77" i="27"/>
  <c r="AS81" i="27"/>
  <c r="K84" i="27"/>
  <c r="L84" i="27" s="1"/>
  <c r="AK89" i="27"/>
  <c r="K93" i="27"/>
  <c r="L93" i="27" s="1"/>
  <c r="AL95" i="27"/>
  <c r="T97" i="27"/>
  <c r="K100" i="27"/>
  <c r="L100" i="27" s="1"/>
  <c r="AU105" i="27"/>
  <c r="T106" i="27"/>
  <c r="AV112" i="27"/>
  <c r="AU116" i="27"/>
  <c r="AV130" i="27"/>
  <c r="K132" i="27"/>
  <c r="L132" i="27" s="1"/>
  <c r="AV138" i="27"/>
  <c r="K141" i="27"/>
  <c r="L141" i="27" s="1"/>
  <c r="AU142" i="27"/>
  <c r="K145" i="27"/>
  <c r="L145" i="27" s="1"/>
  <c r="T147" i="27"/>
  <c r="AS64" i="27"/>
  <c r="AR68" i="27"/>
  <c r="K77" i="27"/>
  <c r="L77" i="27" s="1"/>
  <c r="T79" i="27"/>
  <c r="AL96" i="27"/>
  <c r="T98" i="27"/>
  <c r="K108" i="27"/>
  <c r="L108" i="27" s="1"/>
  <c r="T110" i="27"/>
  <c r="T114" i="27"/>
  <c r="AV125" i="27"/>
  <c r="T126" i="27"/>
  <c r="AV146" i="27"/>
  <c r="AS68" i="27"/>
  <c r="AR78" i="27"/>
  <c r="K81" i="27"/>
  <c r="L81" i="27" s="1"/>
  <c r="AR82" i="27"/>
  <c r="T83" i="27"/>
  <c r="AK90" i="27"/>
  <c r="K94" i="27"/>
  <c r="L94" i="27" s="1"/>
  <c r="AK97" i="27"/>
  <c r="AU109" i="27"/>
  <c r="K112" i="27"/>
  <c r="L112" i="27" s="1"/>
  <c r="AU113" i="27"/>
  <c r="AU128" i="27"/>
  <c r="K130" i="27"/>
  <c r="L130" i="27" s="1"/>
  <c r="K138" i="27"/>
  <c r="L138" i="27" s="1"/>
  <c r="AU139" i="27"/>
  <c r="T144" i="27"/>
  <c r="K60" i="27"/>
  <c r="L60" i="27" s="1"/>
  <c r="AR61" i="27"/>
  <c r="T62" i="27"/>
  <c r="T66" i="27"/>
  <c r="AS78" i="27"/>
  <c r="AS82" i="27"/>
  <c r="AL90" i="27"/>
  <c r="AL97" i="27"/>
  <c r="K105" i="27"/>
  <c r="L105" i="27" s="1"/>
  <c r="AV109" i="27"/>
  <c r="AV113" i="27"/>
  <c r="K116" i="27"/>
  <c r="L116" i="27" s="1"/>
  <c r="AU123" i="27"/>
  <c r="K125" i="27"/>
  <c r="L125" i="27" s="1"/>
  <c r="AV128" i="27"/>
  <c r="T129" i="27"/>
  <c r="AV139" i="27"/>
  <c r="K142" i="27"/>
  <c r="L142" i="27" s="1"/>
  <c r="AU143" i="27"/>
  <c r="K146" i="27"/>
  <c r="L146" i="27" s="1"/>
  <c r="AS61" i="27"/>
  <c r="K64" i="27"/>
  <c r="L64" i="27" s="1"/>
  <c r="AR65" i="27"/>
  <c r="K68" i="27"/>
  <c r="L68" i="27" s="1"/>
  <c r="K74" i="27"/>
  <c r="L74" i="27" s="1"/>
  <c r="T76" i="27"/>
  <c r="T92" i="27"/>
  <c r="K95" i="27"/>
  <c r="L95" i="27" s="1"/>
  <c r="AK98" i="27"/>
  <c r="T99" i="27"/>
  <c r="AU106" i="27"/>
  <c r="T107" i="27"/>
  <c r="AV123" i="27"/>
  <c r="T124" i="27"/>
  <c r="AU136" i="27"/>
  <c r="AV143" i="27"/>
  <c r="AU147" i="27"/>
  <c r="AR58" i="27"/>
  <c r="T59" i="27"/>
  <c r="AS65" i="27"/>
  <c r="AR69" i="27"/>
  <c r="AR75" i="27"/>
  <c r="T80" i="27"/>
  <c r="K89" i="27"/>
  <c r="L89" i="27" s="1"/>
  <c r="AK91" i="27"/>
  <c r="AL98" i="27"/>
  <c r="AV106" i="27"/>
  <c r="K109" i="27"/>
  <c r="L109" i="27" s="1"/>
  <c r="T111" i="27"/>
  <c r="AU121" i="27"/>
  <c r="AU131" i="27"/>
  <c r="AV136" i="27"/>
  <c r="AV147" i="27"/>
  <c r="AS69" i="27"/>
  <c r="AS75" i="27"/>
  <c r="K78" i="27"/>
  <c r="L78" i="27" s="1"/>
  <c r="AR79" i="27"/>
  <c r="K82" i="27"/>
  <c r="L82" i="27" s="1"/>
  <c r="T84" i="27"/>
  <c r="AL91" i="27"/>
  <c r="K96" i="27"/>
  <c r="L96" i="27" s="1"/>
  <c r="T100" i="27"/>
  <c r="AU110" i="27"/>
  <c r="K113" i="27"/>
  <c r="L113" i="27" s="1"/>
  <c r="AU114" i="27"/>
  <c r="T115" i="27"/>
  <c r="AV121" i="27"/>
  <c r="BA121" i="27" s="1"/>
  <c r="AU126" i="27"/>
  <c r="K128" i="27"/>
  <c r="L128" i="27" s="1"/>
  <c r="AV131" i="27"/>
  <c r="T132" i="27"/>
  <c r="K139" i="27"/>
  <c r="L139" i="27" s="1"/>
  <c r="T141" i="27"/>
  <c r="T145" i="27"/>
  <c r="K61" i="27"/>
  <c r="L61" i="27" s="1"/>
  <c r="T63" i="27"/>
  <c r="AS79" i="27"/>
  <c r="AR83" i="27"/>
  <c r="AK92" i="27"/>
  <c r="T93" i="27"/>
  <c r="AK99" i="27"/>
  <c r="AV110" i="27"/>
  <c r="T122" i="27"/>
  <c r="K123" i="27"/>
  <c r="L123" i="27" s="1"/>
  <c r="AV126" i="27"/>
  <c r="T127" i="27"/>
  <c r="AU140" i="27"/>
  <c r="K143" i="27"/>
  <c r="L143" i="27" s="1"/>
  <c r="AU144" i="27"/>
  <c r="AR62" i="27"/>
  <c r="K65" i="27"/>
  <c r="L65" i="27" s="1"/>
  <c r="AR66" i="27"/>
  <c r="K90" i="27"/>
  <c r="L90" i="27" s="1"/>
  <c r="AL92" i="27"/>
  <c r="K97" i="27"/>
  <c r="L97" i="27" s="1"/>
  <c r="K106" i="27"/>
  <c r="L106" i="27" s="1"/>
  <c r="T108" i="27"/>
  <c r="AU129" i="27"/>
  <c r="K136" i="27"/>
  <c r="L136" i="27" s="1"/>
  <c r="AV140" i="27"/>
  <c r="K147" i="27"/>
  <c r="L147" i="27" s="1"/>
  <c r="K58" i="27"/>
  <c r="L58" i="27" s="1"/>
  <c r="AS62" i="27"/>
  <c r="K75" i="27"/>
  <c r="L75" i="27" s="1"/>
  <c r="T77" i="27"/>
  <c r="Q105" i="34" l="1"/>
  <c r="S105" i="34" s="1"/>
  <c r="U105" i="34" s="1"/>
  <c r="AT105" i="34" s="1"/>
  <c r="AX105" i="34" s="1"/>
  <c r="O106" i="34"/>
  <c r="R36" i="34"/>
  <c r="E129" i="34"/>
  <c r="H128" i="34" s="1"/>
  <c r="I128" i="34" s="1"/>
  <c r="J128" i="34" s="1"/>
  <c r="D143" i="34"/>
  <c r="E144" i="34" s="1"/>
  <c r="H143" i="34" s="1"/>
  <c r="I143" i="34" s="1"/>
  <c r="J143" i="34" s="1"/>
  <c r="R46" i="34"/>
  <c r="O90" i="34"/>
  <c r="R90" i="34"/>
  <c r="R139" i="34"/>
  <c r="R146" i="34"/>
  <c r="R29" i="34"/>
  <c r="R138" i="34"/>
  <c r="R142" i="34"/>
  <c r="R141" i="34"/>
  <c r="R48" i="34"/>
  <c r="R126" i="34"/>
  <c r="O43" i="34"/>
  <c r="R43" i="34"/>
  <c r="O136" i="34"/>
  <c r="P136" i="34" s="1"/>
  <c r="Q136" i="34" s="1"/>
  <c r="R136" i="34"/>
  <c r="R83" i="34"/>
  <c r="R27" i="34"/>
  <c r="R31" i="34"/>
  <c r="R145" i="34"/>
  <c r="D114" i="34"/>
  <c r="E99" i="34"/>
  <c r="H98" i="34" s="1"/>
  <c r="I98" i="34" s="1"/>
  <c r="J98" i="34" s="1"/>
  <c r="O122" i="34"/>
  <c r="R30" i="34"/>
  <c r="AU42" i="34"/>
  <c r="S121" i="34"/>
  <c r="U121" i="34" s="1"/>
  <c r="AT121" i="34" s="1"/>
  <c r="BA121" i="34" s="1"/>
  <c r="R35" i="34"/>
  <c r="R45" i="34"/>
  <c r="P89" i="34"/>
  <c r="Q89" i="34" s="1"/>
  <c r="S89" i="34" s="1"/>
  <c r="U89" i="34" s="1"/>
  <c r="AJ89" i="34" s="1"/>
  <c r="AN89" i="34" s="1"/>
  <c r="O74" i="34"/>
  <c r="P74" i="34" s="1"/>
  <c r="Q74" i="34" s="1"/>
  <c r="R74" i="34"/>
  <c r="E132" i="34"/>
  <c r="H131" i="34" s="1"/>
  <c r="I131" i="34" s="1"/>
  <c r="J131" i="34" s="1"/>
  <c r="D146" i="34"/>
  <c r="E147" i="34" s="1"/>
  <c r="H146" i="34" s="1"/>
  <c r="I146" i="34" s="1"/>
  <c r="J146" i="34" s="1"/>
  <c r="R124" i="34"/>
  <c r="O26" i="34"/>
  <c r="P26" i="34" s="1"/>
  <c r="Q26" i="34" s="1"/>
  <c r="S26" i="34" s="1"/>
  <c r="U26" i="34" s="1"/>
  <c r="AQ26" i="34" s="1"/>
  <c r="AU26" i="34" s="1"/>
  <c r="R26" i="34"/>
  <c r="R75" i="34"/>
  <c r="S73" i="34"/>
  <c r="U73" i="34" s="1"/>
  <c r="AQ73" i="34" s="1"/>
  <c r="AU73" i="34" s="1"/>
  <c r="D123" i="34"/>
  <c r="E108" i="34"/>
  <c r="H107" i="34" s="1"/>
  <c r="I107" i="34" s="1"/>
  <c r="J107" i="34" s="1"/>
  <c r="E98" i="34"/>
  <c r="H97" i="34" s="1"/>
  <c r="I97" i="34" s="1"/>
  <c r="J97" i="34" s="1"/>
  <c r="D113" i="34"/>
  <c r="R79" i="34"/>
  <c r="R78" i="34"/>
  <c r="D110" i="34"/>
  <c r="E95" i="34"/>
  <c r="H94" i="34" s="1"/>
  <c r="I94" i="34" s="1"/>
  <c r="J94" i="34" s="1"/>
  <c r="R52" i="34"/>
  <c r="R137" i="34"/>
  <c r="O137" i="34"/>
  <c r="P137" i="34" s="1"/>
  <c r="Q137" i="34" s="1"/>
  <c r="S137" i="34" s="1"/>
  <c r="U137" i="34" s="1"/>
  <c r="AT137" i="34" s="1"/>
  <c r="AX137" i="34" s="1"/>
  <c r="D127" i="34"/>
  <c r="E112" i="34"/>
  <c r="H111" i="34" s="1"/>
  <c r="I111" i="34" s="1"/>
  <c r="J111" i="34" s="1"/>
  <c r="R32" i="34"/>
  <c r="E101" i="34"/>
  <c r="H100" i="34" s="1"/>
  <c r="I100" i="34" s="1"/>
  <c r="J100" i="34" s="1"/>
  <c r="D116" i="34"/>
  <c r="P60" i="34"/>
  <c r="Q60" i="34" s="1"/>
  <c r="S60" i="34" s="1"/>
  <c r="U60" i="34" s="1"/>
  <c r="AQ60" i="34" s="1"/>
  <c r="AU60" i="34" s="1"/>
  <c r="O61" i="34"/>
  <c r="R140" i="34"/>
  <c r="R37" i="34"/>
  <c r="R34" i="34"/>
  <c r="R143" i="34"/>
  <c r="R145" i="25"/>
  <c r="R73" i="20"/>
  <c r="O73" i="20"/>
  <c r="P73" i="20" s="1"/>
  <c r="Q73" i="20" s="1"/>
  <c r="S73" i="20" s="1"/>
  <c r="U73" i="20" s="1"/>
  <c r="AQ73" i="20" s="1"/>
  <c r="AU73" i="20" s="1"/>
  <c r="R29" i="31"/>
  <c r="O29" i="31"/>
  <c r="R142" i="26"/>
  <c r="R99" i="26"/>
  <c r="R49" i="23"/>
  <c r="R37" i="22"/>
  <c r="R58" i="22"/>
  <c r="O58" i="22"/>
  <c r="P58" i="22" s="1"/>
  <c r="Q58" i="22" s="1"/>
  <c r="S58" i="22" s="1"/>
  <c r="U58" i="22" s="1"/>
  <c r="AQ58" i="22" s="1"/>
  <c r="R141" i="20"/>
  <c r="R116" i="17"/>
  <c r="R30" i="26"/>
  <c r="R97" i="27"/>
  <c r="R132" i="27"/>
  <c r="R116" i="26"/>
  <c r="R116" i="24"/>
  <c r="R115" i="24"/>
  <c r="R53" i="24"/>
  <c r="R80" i="22"/>
  <c r="R51" i="21"/>
  <c r="AU58" i="31"/>
  <c r="R140" i="14"/>
  <c r="R68" i="13"/>
  <c r="R62" i="25"/>
  <c r="R125" i="19"/>
  <c r="R125" i="27"/>
  <c r="R138" i="27"/>
  <c r="R107" i="27"/>
  <c r="R94" i="24"/>
  <c r="R129" i="25"/>
  <c r="R100" i="22"/>
  <c r="R144" i="21"/>
  <c r="R29" i="22"/>
  <c r="R95" i="21"/>
  <c r="R35" i="20"/>
  <c r="R68" i="20"/>
  <c r="R136" i="13"/>
  <c r="O136" i="13"/>
  <c r="R78" i="10"/>
  <c r="R138" i="9"/>
  <c r="AX105" i="26"/>
  <c r="R36" i="26"/>
  <c r="R147" i="25"/>
  <c r="R146" i="25"/>
  <c r="R48" i="23"/>
  <c r="AX122" i="22"/>
  <c r="BA122" i="22"/>
  <c r="R27" i="22"/>
  <c r="R69" i="18"/>
  <c r="R130" i="14"/>
  <c r="R51" i="8"/>
  <c r="R129" i="26"/>
  <c r="R137" i="25"/>
  <c r="R82" i="23"/>
  <c r="O138" i="20"/>
  <c r="P138" i="20" s="1"/>
  <c r="Q138" i="20" s="1"/>
  <c r="S138" i="20" s="1"/>
  <c r="U138" i="20" s="1"/>
  <c r="AT138" i="20" s="1"/>
  <c r="R138" i="20"/>
  <c r="R69" i="22"/>
  <c r="R37" i="20"/>
  <c r="R141" i="19"/>
  <c r="R80" i="12"/>
  <c r="R46" i="10"/>
  <c r="R31" i="25"/>
  <c r="R98" i="22"/>
  <c r="P121" i="21"/>
  <c r="Q121" i="21" s="1"/>
  <c r="S121" i="21" s="1"/>
  <c r="U121" i="21" s="1"/>
  <c r="AT121" i="21" s="1"/>
  <c r="AX121" i="21" s="1"/>
  <c r="O122" i="21"/>
  <c r="P122" i="21" s="1"/>
  <c r="Q122" i="21" s="1"/>
  <c r="S122" i="21" s="1"/>
  <c r="U122" i="21" s="1"/>
  <c r="AT122" i="21" s="1"/>
  <c r="R99" i="16"/>
  <c r="R109" i="26"/>
  <c r="R131" i="23"/>
  <c r="R29" i="24"/>
  <c r="R89" i="22"/>
  <c r="O89" i="22"/>
  <c r="R145" i="21"/>
  <c r="R83" i="21"/>
  <c r="R89" i="20"/>
  <c r="O89" i="20"/>
  <c r="R115" i="20"/>
  <c r="O26" i="20"/>
  <c r="R26" i="20"/>
  <c r="R63" i="18"/>
  <c r="R68" i="16"/>
  <c r="R45" i="14"/>
  <c r="R82" i="27"/>
  <c r="R111" i="27"/>
  <c r="R74" i="27"/>
  <c r="R105" i="27"/>
  <c r="O105" i="27"/>
  <c r="P105" i="27" s="1"/>
  <c r="Q105" i="27" s="1"/>
  <c r="S105" i="27" s="1"/>
  <c r="U105" i="27" s="1"/>
  <c r="AT105" i="27" s="1"/>
  <c r="R100" i="27"/>
  <c r="R61" i="25"/>
  <c r="R127" i="25"/>
  <c r="S136" i="24"/>
  <c r="U136" i="24" s="1"/>
  <c r="AT136" i="24" s="1"/>
  <c r="AX136" i="24" s="1"/>
  <c r="R121" i="24"/>
  <c r="O121" i="24"/>
  <c r="P121" i="24" s="1"/>
  <c r="Q121" i="24" s="1"/>
  <c r="S121" i="24" s="1"/>
  <c r="U121" i="24" s="1"/>
  <c r="AT121" i="24" s="1"/>
  <c r="R130" i="24"/>
  <c r="P89" i="23"/>
  <c r="Q89" i="23" s="1"/>
  <c r="S89" i="23" s="1"/>
  <c r="U89" i="23" s="1"/>
  <c r="AJ89" i="23" s="1"/>
  <c r="AN89" i="23" s="1"/>
  <c r="O90" i="23"/>
  <c r="R52" i="18"/>
  <c r="AX105" i="18"/>
  <c r="R109" i="9"/>
  <c r="O106" i="23"/>
  <c r="P106" i="23" s="1"/>
  <c r="Q106" i="23" s="1"/>
  <c r="R106" i="23"/>
  <c r="R66" i="22"/>
  <c r="Q42" i="20"/>
  <c r="S42" i="20" s="1"/>
  <c r="U42" i="20" s="1"/>
  <c r="AQ42" i="20" s="1"/>
  <c r="AU42" i="20" s="1"/>
  <c r="O43" i="20"/>
  <c r="P43" i="20" s="1"/>
  <c r="Q43" i="20" s="1"/>
  <c r="S43" i="20" s="1"/>
  <c r="U43" i="20" s="1"/>
  <c r="AQ43" i="20" s="1"/>
  <c r="AU43" i="20" s="1"/>
  <c r="BA122" i="27"/>
  <c r="R98" i="25"/>
  <c r="R51" i="25"/>
  <c r="R109" i="25"/>
  <c r="AX105" i="24"/>
  <c r="R78" i="24"/>
  <c r="R77" i="24"/>
  <c r="R146" i="22"/>
  <c r="AX138" i="20"/>
  <c r="R93" i="18"/>
  <c r="R126" i="12"/>
  <c r="R140" i="9"/>
  <c r="R43" i="7"/>
  <c r="O43" i="7"/>
  <c r="P43" i="7" s="1"/>
  <c r="Q43" i="7" s="1"/>
  <c r="S43" i="7" s="1"/>
  <c r="U43" i="7" s="1"/>
  <c r="AQ43" i="7" s="1"/>
  <c r="R45" i="26"/>
  <c r="R36" i="27"/>
  <c r="R31" i="27"/>
  <c r="AX107" i="25"/>
  <c r="R100" i="24"/>
  <c r="R84" i="23"/>
  <c r="AU58" i="22"/>
  <c r="R62" i="22"/>
  <c r="R108" i="22"/>
  <c r="AU43" i="21"/>
  <c r="R53" i="18"/>
  <c r="R31" i="16"/>
  <c r="R96" i="11"/>
  <c r="R141" i="26"/>
  <c r="R110" i="19"/>
  <c r="R128" i="31"/>
  <c r="R132" i="17"/>
  <c r="R27" i="17"/>
  <c r="O27" i="17"/>
  <c r="R83" i="16"/>
  <c r="R90" i="10"/>
  <c r="O90" i="10"/>
  <c r="P90" i="10" s="1"/>
  <c r="Q90" i="10" s="1"/>
  <c r="S90" i="10" s="1"/>
  <c r="U90" i="10" s="1"/>
  <c r="AJ90" i="10" s="1"/>
  <c r="AN90" i="10" s="1"/>
  <c r="R111" i="11"/>
  <c r="R140" i="10"/>
  <c r="R44" i="23"/>
  <c r="O44" i="23"/>
  <c r="P44" i="23" s="1"/>
  <c r="Q44" i="23" s="1"/>
  <c r="S44" i="23" s="1"/>
  <c r="U44" i="23" s="1"/>
  <c r="AQ44" i="23" s="1"/>
  <c r="R110" i="21"/>
  <c r="R51" i="22"/>
  <c r="R77" i="21"/>
  <c r="P137" i="17"/>
  <c r="Q137" i="17" s="1"/>
  <c r="S137" i="17" s="1"/>
  <c r="U137" i="17" s="1"/>
  <c r="AT137" i="17" s="1"/>
  <c r="AX137" i="17" s="1"/>
  <c r="R31" i="12"/>
  <c r="R48" i="26"/>
  <c r="R90" i="26"/>
  <c r="R47" i="23"/>
  <c r="O137" i="22"/>
  <c r="P137" i="22" s="1"/>
  <c r="Q137" i="22" s="1"/>
  <c r="R137" i="22"/>
  <c r="R113" i="26"/>
  <c r="R49" i="27"/>
  <c r="R34" i="25"/>
  <c r="R83" i="23"/>
  <c r="R44" i="22"/>
  <c r="R75" i="18"/>
  <c r="R51" i="13"/>
  <c r="R112" i="27"/>
  <c r="AX105" i="27"/>
  <c r="R114" i="24"/>
  <c r="R67" i="26"/>
  <c r="R112" i="25"/>
  <c r="AU73" i="24"/>
  <c r="R67" i="24"/>
  <c r="R145" i="23"/>
  <c r="R49" i="24"/>
  <c r="R60" i="22"/>
  <c r="R26" i="21"/>
  <c r="O26" i="21"/>
  <c r="P26" i="21" s="1"/>
  <c r="Q26" i="21" s="1"/>
  <c r="S26" i="21" s="1"/>
  <c r="U26" i="21" s="1"/>
  <c r="AQ26" i="21" s="1"/>
  <c r="R92" i="18"/>
  <c r="R126" i="14"/>
  <c r="R92" i="9"/>
  <c r="R111" i="25"/>
  <c r="O73" i="23"/>
  <c r="R73" i="23"/>
  <c r="R46" i="27"/>
  <c r="R106" i="24"/>
  <c r="O106" i="24"/>
  <c r="P106" i="24" s="1"/>
  <c r="Q106" i="24" s="1"/>
  <c r="S106" i="24" s="1"/>
  <c r="U106" i="24" s="1"/>
  <c r="AT106" i="24" s="1"/>
  <c r="AX106" i="24" s="1"/>
  <c r="R100" i="23"/>
  <c r="R123" i="26"/>
  <c r="R94" i="26"/>
  <c r="R33" i="27"/>
  <c r="R27" i="26"/>
  <c r="R125" i="21"/>
  <c r="R44" i="21"/>
  <c r="R36" i="31"/>
  <c r="R138" i="19"/>
  <c r="R52" i="31"/>
  <c r="R78" i="18"/>
  <c r="R62" i="16"/>
  <c r="R79" i="17"/>
  <c r="R89" i="14"/>
  <c r="O89" i="14"/>
  <c r="P89" i="14" s="1"/>
  <c r="Q89" i="14" s="1"/>
  <c r="S89" i="14" s="1"/>
  <c r="U89" i="14" s="1"/>
  <c r="AJ89" i="14" s="1"/>
  <c r="AN89" i="14" s="1"/>
  <c r="R29" i="18"/>
  <c r="R48" i="14"/>
  <c r="R42" i="13"/>
  <c r="O42" i="13"/>
  <c r="R129" i="13"/>
  <c r="R105" i="12"/>
  <c r="O105" i="12"/>
  <c r="P105" i="12" s="1"/>
  <c r="Q105" i="12" s="1"/>
  <c r="S105" i="12" s="1"/>
  <c r="U105" i="12" s="1"/>
  <c r="AT105" i="12" s="1"/>
  <c r="AX105" i="12" s="1"/>
  <c r="R76" i="16"/>
  <c r="R96" i="12"/>
  <c r="R106" i="14"/>
  <c r="O106" i="14"/>
  <c r="P106" i="14" s="1"/>
  <c r="Q106" i="14" s="1"/>
  <c r="S106" i="14" s="1"/>
  <c r="U106" i="14" s="1"/>
  <c r="AT106" i="14" s="1"/>
  <c r="AX106" i="14" s="1"/>
  <c r="R79" i="10"/>
  <c r="R94" i="13"/>
  <c r="R43" i="10"/>
  <c r="R62" i="12"/>
  <c r="R35" i="10"/>
  <c r="R123" i="10"/>
  <c r="O123" i="10"/>
  <c r="P123" i="10" s="1"/>
  <c r="Q123" i="10" s="1"/>
  <c r="S123" i="10" s="1"/>
  <c r="U123" i="10" s="1"/>
  <c r="AT123" i="10" s="1"/>
  <c r="BA123" i="10" s="1"/>
  <c r="R128" i="9"/>
  <c r="R142" i="9"/>
  <c r="R90" i="27"/>
  <c r="R96" i="27"/>
  <c r="R130" i="27"/>
  <c r="R44" i="27"/>
  <c r="R145" i="26"/>
  <c r="O59" i="26"/>
  <c r="R59" i="26"/>
  <c r="R76" i="26"/>
  <c r="U58" i="26"/>
  <c r="AQ58" i="26" s="1"/>
  <c r="AU58" i="26" s="1"/>
  <c r="R97" i="25"/>
  <c r="R35" i="27"/>
  <c r="R31" i="26"/>
  <c r="R136" i="25"/>
  <c r="O136" i="25"/>
  <c r="P136" i="25" s="1"/>
  <c r="Q136" i="25" s="1"/>
  <c r="S136" i="25" s="1"/>
  <c r="U136" i="25" s="1"/>
  <c r="AT136" i="25" s="1"/>
  <c r="AX136" i="25" s="1"/>
  <c r="R65" i="25"/>
  <c r="R115" i="25"/>
  <c r="R124" i="25"/>
  <c r="AX121" i="24"/>
  <c r="R147" i="23"/>
  <c r="R35" i="24"/>
  <c r="R64" i="24"/>
  <c r="R74" i="24"/>
  <c r="O74" i="24"/>
  <c r="P74" i="24" s="1"/>
  <c r="Q74" i="24" s="1"/>
  <c r="S74" i="24" s="1"/>
  <c r="U74" i="24" s="1"/>
  <c r="AQ74" i="24" s="1"/>
  <c r="AU74" i="24" s="1"/>
  <c r="R141" i="23"/>
  <c r="R33" i="23"/>
  <c r="R46" i="23"/>
  <c r="R78" i="23"/>
  <c r="R92" i="22"/>
  <c r="R143" i="21"/>
  <c r="R139" i="21"/>
  <c r="R116" i="21"/>
  <c r="R42" i="21"/>
  <c r="O42" i="21"/>
  <c r="P42" i="21" s="1"/>
  <c r="Q42" i="21" s="1"/>
  <c r="R74" i="21"/>
  <c r="R78" i="21"/>
  <c r="R125" i="20"/>
  <c r="R130" i="20"/>
  <c r="R65" i="22"/>
  <c r="R132" i="20"/>
  <c r="R111" i="20"/>
  <c r="R48" i="22"/>
  <c r="O61" i="21"/>
  <c r="R113" i="19"/>
  <c r="R74" i="31"/>
  <c r="R116" i="19"/>
  <c r="R73" i="19"/>
  <c r="O73" i="19"/>
  <c r="P73" i="19" s="1"/>
  <c r="Q73" i="19" s="1"/>
  <c r="R115" i="31"/>
  <c r="R116" i="18"/>
  <c r="R50" i="18"/>
  <c r="AU26" i="31"/>
  <c r="R59" i="18"/>
  <c r="O59" i="18"/>
  <c r="P59" i="18" s="1"/>
  <c r="Q59" i="18" s="1"/>
  <c r="S59" i="18" s="1"/>
  <c r="U59" i="18" s="1"/>
  <c r="AQ59" i="18" s="1"/>
  <c r="AU59" i="18" s="1"/>
  <c r="R96" i="17"/>
  <c r="R109" i="17"/>
  <c r="R123" i="31"/>
  <c r="R140" i="18"/>
  <c r="R79" i="18"/>
  <c r="R66" i="16"/>
  <c r="R62" i="19"/>
  <c r="R139" i="16"/>
  <c r="R34" i="17"/>
  <c r="R79" i="16"/>
  <c r="R35" i="16"/>
  <c r="R31" i="18"/>
  <c r="R94" i="14"/>
  <c r="R42" i="14"/>
  <c r="O42" i="14"/>
  <c r="P42" i="14" s="1"/>
  <c r="Q42" i="14" s="1"/>
  <c r="S42" i="14" s="1"/>
  <c r="U42" i="14" s="1"/>
  <c r="AQ42" i="14" s="1"/>
  <c r="AU42" i="14" s="1"/>
  <c r="R115" i="16"/>
  <c r="R94" i="16"/>
  <c r="R124" i="13"/>
  <c r="R64" i="13"/>
  <c r="R116" i="13"/>
  <c r="R138" i="12"/>
  <c r="O90" i="12"/>
  <c r="P90" i="12" s="1"/>
  <c r="Q90" i="12" s="1"/>
  <c r="R90" i="12"/>
  <c r="R80" i="11"/>
  <c r="R144" i="10"/>
  <c r="R27" i="12"/>
  <c r="O27" i="12"/>
  <c r="P27" i="12" s="1"/>
  <c r="Q27" i="12" s="1"/>
  <c r="S27" i="12" s="1"/>
  <c r="U27" i="12" s="1"/>
  <c r="AQ27" i="12" s="1"/>
  <c r="R112" i="9"/>
  <c r="R65" i="11"/>
  <c r="R126" i="9"/>
  <c r="R107" i="11"/>
  <c r="R95" i="11"/>
  <c r="R27" i="10"/>
  <c r="O27" i="10"/>
  <c r="P27" i="10" s="1"/>
  <c r="Q27" i="10" s="1"/>
  <c r="U26" i="12"/>
  <c r="AQ26" i="12" s="1"/>
  <c r="AU26" i="12" s="1"/>
  <c r="AU60" i="6"/>
  <c r="R47" i="4"/>
  <c r="R121" i="14"/>
  <c r="O121" i="14"/>
  <c r="R65" i="14"/>
  <c r="R34" i="18"/>
  <c r="R77" i="14"/>
  <c r="R114" i="12"/>
  <c r="R98" i="16"/>
  <c r="R78" i="13"/>
  <c r="R99" i="13"/>
  <c r="R97" i="10"/>
  <c r="R83" i="11"/>
  <c r="R112" i="10"/>
  <c r="R82" i="11"/>
  <c r="R76" i="9"/>
  <c r="R99" i="9"/>
  <c r="R147" i="11"/>
  <c r="R69" i="15"/>
  <c r="O89" i="27"/>
  <c r="P89" i="27" s="1"/>
  <c r="Q89" i="27" s="1"/>
  <c r="R89" i="27"/>
  <c r="R95" i="27"/>
  <c r="R116" i="27"/>
  <c r="R115" i="27"/>
  <c r="R66" i="27"/>
  <c r="R124" i="26"/>
  <c r="R63" i="26"/>
  <c r="R42" i="26"/>
  <c r="O42" i="26"/>
  <c r="P42" i="26" s="1"/>
  <c r="Q42" i="26" s="1"/>
  <c r="S42" i="26" s="1"/>
  <c r="U42" i="26" s="1"/>
  <c r="AQ42" i="26" s="1"/>
  <c r="AU42" i="26" s="1"/>
  <c r="R94" i="25"/>
  <c r="O90" i="25"/>
  <c r="R90" i="25"/>
  <c r="R32" i="27"/>
  <c r="R32" i="26"/>
  <c r="R142" i="25"/>
  <c r="R108" i="25"/>
  <c r="R110" i="24"/>
  <c r="R125" i="24"/>
  <c r="R82" i="24"/>
  <c r="O43" i="23"/>
  <c r="P43" i="23" s="1"/>
  <c r="Q43" i="23" s="1"/>
  <c r="R43" i="23"/>
  <c r="R52" i="24"/>
  <c r="R79" i="23"/>
  <c r="R110" i="23"/>
  <c r="R30" i="23"/>
  <c r="R141" i="22"/>
  <c r="R81" i="22"/>
  <c r="R93" i="22"/>
  <c r="R33" i="22"/>
  <c r="R111" i="22"/>
  <c r="R79" i="21"/>
  <c r="S136" i="22"/>
  <c r="U136" i="22" s="1"/>
  <c r="AT136" i="22" s="1"/>
  <c r="AX136" i="22" s="1"/>
  <c r="R68" i="21"/>
  <c r="R73" i="21"/>
  <c r="O73" i="21"/>
  <c r="P73" i="21" s="1"/>
  <c r="Q73" i="21" s="1"/>
  <c r="R61" i="22"/>
  <c r="R52" i="22"/>
  <c r="R50" i="22"/>
  <c r="R31" i="20"/>
  <c r="R68" i="31"/>
  <c r="O105" i="19"/>
  <c r="R105" i="19"/>
  <c r="R127" i="19"/>
  <c r="R107" i="19"/>
  <c r="R108" i="31"/>
  <c r="R144" i="31"/>
  <c r="R145" i="19"/>
  <c r="R49" i="19"/>
  <c r="R33" i="31"/>
  <c r="R121" i="31"/>
  <c r="O121" i="31"/>
  <c r="P121" i="31" s="1"/>
  <c r="Q121" i="31" s="1"/>
  <c r="S121" i="31" s="1"/>
  <c r="U121" i="31" s="1"/>
  <c r="AT121" i="31" s="1"/>
  <c r="R144" i="19"/>
  <c r="R136" i="18"/>
  <c r="O136" i="18"/>
  <c r="P136" i="18" s="1"/>
  <c r="Q136" i="18" s="1"/>
  <c r="S136" i="18" s="1"/>
  <c r="U136" i="18" s="1"/>
  <c r="AT136" i="18" s="1"/>
  <c r="R137" i="18"/>
  <c r="R82" i="18"/>
  <c r="R66" i="17"/>
  <c r="R130" i="17"/>
  <c r="O121" i="16"/>
  <c r="R121" i="16"/>
  <c r="R83" i="17"/>
  <c r="R47" i="17"/>
  <c r="O43" i="16"/>
  <c r="P43" i="16" s="1"/>
  <c r="Q43" i="16" s="1"/>
  <c r="S43" i="16" s="1"/>
  <c r="U43" i="16" s="1"/>
  <c r="AQ43" i="16" s="1"/>
  <c r="R33" i="18"/>
  <c r="R110" i="12"/>
  <c r="R69" i="13"/>
  <c r="R130" i="12"/>
  <c r="R97" i="12"/>
  <c r="R110" i="14"/>
  <c r="R95" i="13"/>
  <c r="R34" i="13"/>
  <c r="R29" i="12"/>
  <c r="R73" i="11"/>
  <c r="O73" i="11"/>
  <c r="R79" i="11"/>
  <c r="AX122" i="12"/>
  <c r="R66" i="12"/>
  <c r="R105" i="10"/>
  <c r="O105" i="10"/>
  <c r="P105" i="10" s="1"/>
  <c r="Q105" i="10" s="1"/>
  <c r="S105" i="10" s="1"/>
  <c r="U105" i="10" s="1"/>
  <c r="AT105" i="10" s="1"/>
  <c r="AX105" i="10" s="1"/>
  <c r="R78" i="11"/>
  <c r="R131" i="10"/>
  <c r="R116" i="11"/>
  <c r="O59" i="10"/>
  <c r="P59" i="10" s="1"/>
  <c r="Q59" i="10" s="1"/>
  <c r="R59" i="10"/>
  <c r="R91" i="9"/>
  <c r="R98" i="11"/>
  <c r="R121" i="9"/>
  <c r="O121" i="9"/>
  <c r="R77" i="1"/>
  <c r="AU28" i="28"/>
  <c r="AX136" i="15"/>
  <c r="R92" i="28"/>
  <c r="AX121" i="33"/>
  <c r="R111" i="29"/>
  <c r="R110" i="29"/>
  <c r="R30" i="13"/>
  <c r="R65" i="27"/>
  <c r="R61" i="27"/>
  <c r="R108" i="27"/>
  <c r="R92" i="27"/>
  <c r="R125" i="26"/>
  <c r="R52" i="27"/>
  <c r="R130" i="26"/>
  <c r="R65" i="26"/>
  <c r="R97" i="26"/>
  <c r="R138" i="26"/>
  <c r="R95" i="26"/>
  <c r="R51" i="26"/>
  <c r="R80" i="26"/>
  <c r="O73" i="25"/>
  <c r="R73" i="25"/>
  <c r="R35" i="26"/>
  <c r="R35" i="25"/>
  <c r="R121" i="25"/>
  <c r="O121" i="25"/>
  <c r="P121" i="25" s="1"/>
  <c r="Q121" i="25" s="1"/>
  <c r="S121" i="25" s="1"/>
  <c r="U121" i="25" s="1"/>
  <c r="AT121" i="25" s="1"/>
  <c r="R122" i="25"/>
  <c r="R31" i="24"/>
  <c r="R123" i="24"/>
  <c r="R131" i="24"/>
  <c r="R68" i="24"/>
  <c r="R132" i="23"/>
  <c r="R129" i="23"/>
  <c r="R34" i="24"/>
  <c r="R65" i="23"/>
  <c r="R128" i="21"/>
  <c r="R107" i="22"/>
  <c r="R99" i="21"/>
  <c r="U60" i="21"/>
  <c r="AQ60" i="21" s="1"/>
  <c r="R95" i="20"/>
  <c r="R116" i="20"/>
  <c r="R47" i="22"/>
  <c r="R53" i="22"/>
  <c r="O122" i="20"/>
  <c r="U59" i="21"/>
  <c r="AQ59" i="21" s="1"/>
  <c r="AU59" i="21" s="1"/>
  <c r="R147" i="20"/>
  <c r="R61" i="20"/>
  <c r="R96" i="19"/>
  <c r="R110" i="31"/>
  <c r="R99" i="31"/>
  <c r="R114" i="31"/>
  <c r="R98" i="19"/>
  <c r="AU59" i="20"/>
  <c r="R46" i="19"/>
  <c r="O106" i="31"/>
  <c r="R105" i="17"/>
  <c r="O105" i="17"/>
  <c r="R122" i="18"/>
  <c r="O122" i="18"/>
  <c r="R83" i="18"/>
  <c r="R59" i="19"/>
  <c r="O59" i="19"/>
  <c r="P59" i="19" s="1"/>
  <c r="Q59" i="19" s="1"/>
  <c r="S59" i="19" s="1"/>
  <c r="U59" i="19" s="1"/>
  <c r="AQ59" i="19" s="1"/>
  <c r="AU59" i="19" s="1"/>
  <c r="R146" i="16"/>
  <c r="R60" i="16"/>
  <c r="R44" i="17"/>
  <c r="R98" i="14"/>
  <c r="R75" i="14"/>
  <c r="R35" i="14"/>
  <c r="O28" i="16"/>
  <c r="P28" i="16" s="1"/>
  <c r="Q28" i="16" s="1"/>
  <c r="R28" i="16"/>
  <c r="AU42" i="16"/>
  <c r="R145" i="14"/>
  <c r="O58" i="13"/>
  <c r="R58" i="13"/>
  <c r="R139" i="12"/>
  <c r="R95" i="16"/>
  <c r="R109" i="13"/>
  <c r="R81" i="10"/>
  <c r="R98" i="10"/>
  <c r="R137" i="10"/>
  <c r="R116" i="10"/>
  <c r="R51" i="10"/>
  <c r="R94" i="9"/>
  <c r="R121" i="10"/>
  <c r="O121" i="10"/>
  <c r="P121" i="10" s="1"/>
  <c r="Q121" i="10" s="1"/>
  <c r="R63" i="11"/>
  <c r="R66" i="9"/>
  <c r="R69" i="10"/>
  <c r="R91" i="11"/>
  <c r="R114" i="9"/>
  <c r="R113" i="9"/>
  <c r="R130" i="8"/>
  <c r="R28" i="4"/>
  <c r="R96" i="3"/>
  <c r="R76" i="30"/>
  <c r="R136" i="3"/>
  <c r="O136" i="3"/>
  <c r="P136" i="3" s="1"/>
  <c r="Q136" i="3" s="1"/>
  <c r="R49" i="28"/>
  <c r="R107" i="24"/>
  <c r="O107" i="24"/>
  <c r="P107" i="24" s="1"/>
  <c r="Q107" i="24" s="1"/>
  <c r="S107" i="24" s="1"/>
  <c r="U107" i="24" s="1"/>
  <c r="AT107" i="24" s="1"/>
  <c r="AX107" i="24" s="1"/>
  <c r="R62" i="24"/>
  <c r="O136" i="23"/>
  <c r="R136" i="23"/>
  <c r="R61" i="24"/>
  <c r="R75" i="24"/>
  <c r="R50" i="24"/>
  <c r="R26" i="24"/>
  <c r="O26" i="24"/>
  <c r="P26" i="24" s="1"/>
  <c r="Q26" i="24" s="1"/>
  <c r="S26" i="24" s="1"/>
  <c r="U26" i="24" s="1"/>
  <c r="AQ26" i="24" s="1"/>
  <c r="AU26" i="24" s="1"/>
  <c r="R66" i="23"/>
  <c r="R111" i="23"/>
  <c r="R114" i="23"/>
  <c r="R138" i="22"/>
  <c r="O138" i="22"/>
  <c r="R145" i="22"/>
  <c r="R84" i="22"/>
  <c r="O123" i="21"/>
  <c r="R123" i="21"/>
  <c r="R116" i="22"/>
  <c r="O105" i="21"/>
  <c r="R105" i="21"/>
  <c r="R66" i="21"/>
  <c r="R91" i="21"/>
  <c r="R64" i="21"/>
  <c r="R112" i="20"/>
  <c r="R80" i="20"/>
  <c r="R67" i="20"/>
  <c r="R64" i="31"/>
  <c r="R122" i="19"/>
  <c r="O122" i="19"/>
  <c r="R132" i="19"/>
  <c r="R112" i="31"/>
  <c r="R115" i="19"/>
  <c r="R96" i="31"/>
  <c r="R91" i="31"/>
  <c r="R42" i="19"/>
  <c r="O42" i="19"/>
  <c r="P42" i="19" s="1"/>
  <c r="Q42" i="19" s="1"/>
  <c r="S42" i="19" s="1"/>
  <c r="U42" i="19" s="1"/>
  <c r="AQ42" i="19" s="1"/>
  <c r="AU42" i="19" s="1"/>
  <c r="AU42" i="18"/>
  <c r="R139" i="19"/>
  <c r="R43" i="19"/>
  <c r="R26" i="31"/>
  <c r="O26" i="31"/>
  <c r="P26" i="31" s="1"/>
  <c r="Q26" i="31" s="1"/>
  <c r="S26" i="31" s="1"/>
  <c r="U26" i="31" s="1"/>
  <c r="AQ26" i="31" s="1"/>
  <c r="R110" i="17"/>
  <c r="S58" i="20"/>
  <c r="U58" i="20" s="1"/>
  <c r="AQ58" i="20" s="1"/>
  <c r="AU58" i="20" s="1"/>
  <c r="R50" i="31"/>
  <c r="R95" i="17"/>
  <c r="R141" i="18"/>
  <c r="R100" i="17"/>
  <c r="R76" i="18"/>
  <c r="R52" i="17"/>
  <c r="R65" i="16"/>
  <c r="R128" i="16"/>
  <c r="R74" i="16"/>
  <c r="O74" i="16"/>
  <c r="P74" i="16" s="1"/>
  <c r="Q74" i="16" s="1"/>
  <c r="S74" i="16" s="1"/>
  <c r="U74" i="16" s="1"/>
  <c r="AQ74" i="16" s="1"/>
  <c r="AU74" i="16" s="1"/>
  <c r="R47" i="16"/>
  <c r="R124" i="14"/>
  <c r="R69" i="14"/>
  <c r="R37" i="18"/>
  <c r="R81" i="14"/>
  <c r="R137" i="14"/>
  <c r="O137" i="14"/>
  <c r="P137" i="14" s="1"/>
  <c r="Q137" i="14" s="1"/>
  <c r="S137" i="14" s="1"/>
  <c r="U137" i="14" s="1"/>
  <c r="AT137" i="14" s="1"/>
  <c r="AX137" i="14" s="1"/>
  <c r="R112" i="16"/>
  <c r="R95" i="14"/>
  <c r="R105" i="13"/>
  <c r="O105" i="13"/>
  <c r="R92" i="12"/>
  <c r="R105" i="14"/>
  <c r="O105" i="14"/>
  <c r="P105" i="14" s="1"/>
  <c r="Q105" i="14" s="1"/>
  <c r="S105" i="14" s="1"/>
  <c r="U105" i="14" s="1"/>
  <c r="AT105" i="14" s="1"/>
  <c r="AX105" i="14" s="1"/>
  <c r="R114" i="14"/>
  <c r="R89" i="13"/>
  <c r="O89" i="13"/>
  <c r="P89" i="13" s="1"/>
  <c r="Q89" i="13" s="1"/>
  <c r="R27" i="13"/>
  <c r="O27" i="13"/>
  <c r="P27" i="13" s="1"/>
  <c r="Q27" i="13" s="1"/>
  <c r="S27" i="13" s="1"/>
  <c r="U27" i="13" s="1"/>
  <c r="AQ27" i="13" s="1"/>
  <c r="AU27" i="13" s="1"/>
  <c r="R139" i="10"/>
  <c r="O91" i="10"/>
  <c r="P91" i="10" s="1"/>
  <c r="Q91" i="10" s="1"/>
  <c r="R91" i="10"/>
  <c r="R138" i="10"/>
  <c r="O59" i="12"/>
  <c r="P59" i="12" s="1"/>
  <c r="Q59" i="12" s="1"/>
  <c r="S59" i="12" s="1"/>
  <c r="U59" i="12" s="1"/>
  <c r="AQ59" i="12" s="1"/>
  <c r="AU59" i="12" s="1"/>
  <c r="R59" i="12"/>
  <c r="R106" i="10"/>
  <c r="O106" i="10"/>
  <c r="P106" i="10" s="1"/>
  <c r="Q106" i="10" s="1"/>
  <c r="R42" i="10"/>
  <c r="O42" i="10"/>
  <c r="P42" i="10" s="1"/>
  <c r="Q42" i="10" s="1"/>
  <c r="R33" i="11"/>
  <c r="R84" i="10"/>
  <c r="R46" i="11"/>
  <c r="R61" i="8"/>
  <c r="R124" i="11"/>
  <c r="O89" i="5"/>
  <c r="P89" i="5" s="1"/>
  <c r="Q89" i="5" s="1"/>
  <c r="R89" i="5"/>
  <c r="O28" i="5"/>
  <c r="R28" i="5"/>
  <c r="R61" i="4"/>
  <c r="R98" i="20"/>
  <c r="R80" i="17"/>
  <c r="R47" i="10"/>
  <c r="R126" i="10"/>
  <c r="R75" i="27"/>
  <c r="R143" i="27"/>
  <c r="R139" i="27"/>
  <c r="R78" i="27"/>
  <c r="R68" i="27"/>
  <c r="R76" i="27"/>
  <c r="R45" i="27"/>
  <c r="R112" i="26"/>
  <c r="R107" i="26"/>
  <c r="O107" i="26"/>
  <c r="P107" i="26" s="1"/>
  <c r="Q107" i="26" s="1"/>
  <c r="S107" i="26" s="1"/>
  <c r="U107" i="26" s="1"/>
  <c r="AT107" i="26" s="1"/>
  <c r="AX107" i="26" s="1"/>
  <c r="R66" i="26"/>
  <c r="R52" i="26"/>
  <c r="R77" i="26"/>
  <c r="R26" i="27"/>
  <c r="O26" i="27"/>
  <c r="P26" i="27" s="1"/>
  <c r="Q26" i="27" s="1"/>
  <c r="R66" i="25"/>
  <c r="R42" i="25"/>
  <c r="O42" i="25"/>
  <c r="R146" i="24"/>
  <c r="R60" i="25"/>
  <c r="R113" i="25"/>
  <c r="R105" i="25"/>
  <c r="O105" i="25"/>
  <c r="P105" i="25" s="1"/>
  <c r="Q105" i="25" s="1"/>
  <c r="S105" i="25" s="1"/>
  <c r="U105" i="25" s="1"/>
  <c r="AT105" i="25" s="1"/>
  <c r="AX105" i="25" s="1"/>
  <c r="R123" i="25"/>
  <c r="R98" i="24"/>
  <c r="R69" i="24"/>
  <c r="R143" i="23"/>
  <c r="R128" i="24"/>
  <c r="R79" i="24"/>
  <c r="R52" i="23"/>
  <c r="R115" i="23"/>
  <c r="R45" i="23"/>
  <c r="R112" i="22"/>
  <c r="R110" i="22"/>
  <c r="R92" i="21"/>
  <c r="R52" i="21"/>
  <c r="O74" i="20"/>
  <c r="R74" i="20"/>
  <c r="O123" i="22"/>
  <c r="R100" i="20"/>
  <c r="R52" i="20"/>
  <c r="R140" i="20"/>
  <c r="R116" i="31"/>
  <c r="R111" i="19"/>
  <c r="R80" i="31"/>
  <c r="R62" i="31"/>
  <c r="AX121" i="18"/>
  <c r="O136" i="31"/>
  <c r="P136" i="31" s="1"/>
  <c r="Q136" i="31" s="1"/>
  <c r="S136" i="31" s="1"/>
  <c r="U136" i="31" s="1"/>
  <c r="AT136" i="31" s="1"/>
  <c r="AX136" i="31" s="1"/>
  <c r="R136" i="31"/>
  <c r="R33" i="19"/>
  <c r="R46" i="18"/>
  <c r="R126" i="18"/>
  <c r="R143" i="17"/>
  <c r="R129" i="31"/>
  <c r="O106" i="18"/>
  <c r="P106" i="18" s="1"/>
  <c r="Q106" i="18" s="1"/>
  <c r="S106" i="18" s="1"/>
  <c r="U106" i="18" s="1"/>
  <c r="AT106" i="18" s="1"/>
  <c r="AX106" i="18" s="1"/>
  <c r="R145" i="18"/>
  <c r="R80" i="18"/>
  <c r="R115" i="17"/>
  <c r="R121" i="17"/>
  <c r="O121" i="17"/>
  <c r="R69" i="16"/>
  <c r="O58" i="17"/>
  <c r="R58" i="17"/>
  <c r="R48" i="16"/>
  <c r="R81" i="16"/>
  <c r="R92" i="14"/>
  <c r="R37" i="14"/>
  <c r="R105" i="16"/>
  <c r="O105" i="16"/>
  <c r="P105" i="16" s="1"/>
  <c r="Q105" i="16" s="1"/>
  <c r="S105" i="16" s="1"/>
  <c r="U105" i="16" s="1"/>
  <c r="AT105" i="16" s="1"/>
  <c r="AX105" i="16" s="1"/>
  <c r="R43" i="14"/>
  <c r="R74" i="14"/>
  <c r="O74" i="14"/>
  <c r="P74" i="14" s="1"/>
  <c r="Q74" i="14" s="1"/>
  <c r="S74" i="14" s="1"/>
  <c r="U74" i="14" s="1"/>
  <c r="AQ74" i="14" s="1"/>
  <c r="AU74" i="14" s="1"/>
  <c r="R128" i="12"/>
  <c r="R109" i="12"/>
  <c r="R122" i="13"/>
  <c r="R146" i="12"/>
  <c r="S121" i="12"/>
  <c r="U121" i="12" s="1"/>
  <c r="AT121" i="12" s="1"/>
  <c r="BA121" i="12" s="1"/>
  <c r="R91" i="12"/>
  <c r="R84" i="16"/>
  <c r="R107" i="14"/>
  <c r="R96" i="13"/>
  <c r="R74" i="12"/>
  <c r="R31" i="13"/>
  <c r="R99" i="10"/>
  <c r="R77" i="10"/>
  <c r="R142" i="10"/>
  <c r="R63" i="12"/>
  <c r="R110" i="10"/>
  <c r="R44" i="10"/>
  <c r="R108" i="9"/>
  <c r="R73" i="10"/>
  <c r="O73" i="10"/>
  <c r="R75" i="9"/>
  <c r="O75" i="9"/>
  <c r="P75" i="9" s="1"/>
  <c r="Q75" i="9" s="1"/>
  <c r="S75" i="9" s="1"/>
  <c r="U75" i="9" s="1"/>
  <c r="AQ75" i="9" s="1"/>
  <c r="AU75" i="9" s="1"/>
  <c r="R98" i="8"/>
  <c r="R137" i="11"/>
  <c r="R80" i="9"/>
  <c r="AU43" i="7"/>
  <c r="R121" i="7"/>
  <c r="O121" i="7"/>
  <c r="P121" i="7" s="1"/>
  <c r="Q121" i="7" s="1"/>
  <c r="S121" i="7" s="1"/>
  <c r="U121" i="7" s="1"/>
  <c r="AT121" i="7" s="1"/>
  <c r="AX121" i="7" s="1"/>
  <c r="AU58" i="2"/>
  <c r="R136" i="4"/>
  <c r="O136" i="4"/>
  <c r="P136" i="4" s="1"/>
  <c r="Q136" i="4" s="1"/>
  <c r="S136" i="4" s="1"/>
  <c r="U136" i="4" s="1"/>
  <c r="AT136" i="4" s="1"/>
  <c r="AX136" i="4" s="1"/>
  <c r="R44" i="15"/>
  <c r="R107" i="1"/>
  <c r="R64" i="28"/>
  <c r="R31" i="15"/>
  <c r="R32" i="29"/>
  <c r="R69" i="33"/>
  <c r="R141" i="31"/>
  <c r="R32" i="16"/>
  <c r="R52" i="14"/>
  <c r="R110" i="9"/>
  <c r="R94" i="27"/>
  <c r="R77" i="27"/>
  <c r="O42" i="27"/>
  <c r="R42" i="27"/>
  <c r="U106" i="26"/>
  <c r="AT106" i="26" s="1"/>
  <c r="AX106" i="26" s="1"/>
  <c r="R146" i="26"/>
  <c r="R43" i="26"/>
  <c r="O43" i="26"/>
  <c r="R37" i="27"/>
  <c r="R33" i="26"/>
  <c r="R36" i="25"/>
  <c r="R138" i="25"/>
  <c r="R79" i="25"/>
  <c r="R143" i="24"/>
  <c r="R47" i="25"/>
  <c r="R116" i="25"/>
  <c r="R132" i="25"/>
  <c r="R130" i="25"/>
  <c r="R111" i="24"/>
  <c r="R92" i="24"/>
  <c r="R97" i="24"/>
  <c r="BA121" i="24"/>
  <c r="AU44" i="23"/>
  <c r="S121" i="23"/>
  <c r="U121" i="23" s="1"/>
  <c r="AT121" i="23" s="1"/>
  <c r="BA121" i="23" s="1"/>
  <c r="O27" i="23"/>
  <c r="R27" i="23"/>
  <c r="O122" i="23"/>
  <c r="P122" i="23" s="1"/>
  <c r="Q122" i="23" s="1"/>
  <c r="S122" i="23" s="1"/>
  <c r="U122" i="23" s="1"/>
  <c r="AT122" i="23" s="1"/>
  <c r="AX122" i="23" s="1"/>
  <c r="R73" i="22"/>
  <c r="O73" i="22"/>
  <c r="O59" i="22"/>
  <c r="P59" i="22" s="1"/>
  <c r="Q59" i="22" s="1"/>
  <c r="R59" i="22"/>
  <c r="R115" i="22"/>
  <c r="R113" i="21"/>
  <c r="R99" i="22"/>
  <c r="R141" i="21"/>
  <c r="R46" i="21"/>
  <c r="R36" i="21"/>
  <c r="R94" i="20"/>
  <c r="AX136" i="20"/>
  <c r="R36" i="20"/>
  <c r="R97" i="31"/>
  <c r="R79" i="19"/>
  <c r="R113" i="18"/>
  <c r="R27" i="19"/>
  <c r="R140" i="31"/>
  <c r="R145" i="31"/>
  <c r="O60" i="18"/>
  <c r="R60" i="18"/>
  <c r="R37" i="19"/>
  <c r="U136" i="20"/>
  <c r="AT136" i="20" s="1"/>
  <c r="R43" i="18"/>
  <c r="O43" i="18"/>
  <c r="P43" i="18" s="1"/>
  <c r="Q43" i="18" s="1"/>
  <c r="S43" i="18" s="1"/>
  <c r="U43" i="18" s="1"/>
  <c r="AQ43" i="18" s="1"/>
  <c r="AU43" i="18" s="1"/>
  <c r="R126" i="31"/>
  <c r="R43" i="31"/>
  <c r="R93" i="17"/>
  <c r="R67" i="19"/>
  <c r="R32" i="17"/>
  <c r="O58" i="16"/>
  <c r="R58" i="16"/>
  <c r="R45" i="16"/>
  <c r="O45" i="16"/>
  <c r="R73" i="17"/>
  <c r="O73" i="17"/>
  <c r="P73" i="17" s="1"/>
  <c r="Q73" i="17" s="1"/>
  <c r="S73" i="17" s="1"/>
  <c r="U73" i="17" s="1"/>
  <c r="AQ73" i="17" s="1"/>
  <c r="AU73" i="17" s="1"/>
  <c r="R68" i="17"/>
  <c r="R64" i="16"/>
  <c r="R37" i="16"/>
  <c r="R76" i="14"/>
  <c r="R79" i="14"/>
  <c r="R77" i="16"/>
  <c r="R58" i="14"/>
  <c r="O58" i="14"/>
  <c r="R36" i="16"/>
  <c r="R27" i="18"/>
  <c r="AU43" i="16"/>
  <c r="R146" i="14"/>
  <c r="R116" i="16"/>
  <c r="R46" i="14"/>
  <c r="R147" i="12"/>
  <c r="R96" i="16"/>
  <c r="R74" i="13"/>
  <c r="O74" i="13"/>
  <c r="R63" i="13"/>
  <c r="R111" i="12"/>
  <c r="R52" i="12"/>
  <c r="R80" i="16"/>
  <c r="R92" i="10"/>
  <c r="O92" i="10"/>
  <c r="R145" i="10"/>
  <c r="R36" i="10"/>
  <c r="R61" i="12"/>
  <c r="R64" i="12"/>
  <c r="R77" i="9"/>
  <c r="R128" i="10"/>
  <c r="R65" i="10"/>
  <c r="R62" i="9"/>
  <c r="R98" i="9"/>
  <c r="R112" i="11"/>
  <c r="R69" i="9"/>
  <c r="R82" i="9"/>
  <c r="R28" i="8"/>
  <c r="AU42" i="15"/>
  <c r="R47" i="1"/>
  <c r="R109" i="19"/>
  <c r="R36" i="17"/>
  <c r="R44" i="16"/>
  <c r="O44" i="16"/>
  <c r="P44" i="16" s="1"/>
  <c r="Q44" i="16" s="1"/>
  <c r="S44" i="16" s="1"/>
  <c r="U44" i="16" s="1"/>
  <c r="AQ44" i="16" s="1"/>
  <c r="AU44" i="16" s="1"/>
  <c r="R30" i="18"/>
  <c r="O73" i="14"/>
  <c r="P73" i="14" s="1"/>
  <c r="Q73" i="14" s="1"/>
  <c r="R73" i="14"/>
  <c r="O89" i="16"/>
  <c r="P89" i="16" s="1"/>
  <c r="Q89" i="16" s="1"/>
  <c r="S89" i="16" s="1"/>
  <c r="U89" i="16" s="1"/>
  <c r="AJ89" i="16" s="1"/>
  <c r="AN89" i="16" s="1"/>
  <c r="R89" i="16"/>
  <c r="R112" i="12"/>
  <c r="R115" i="12"/>
  <c r="R98" i="12"/>
  <c r="R141" i="10"/>
  <c r="R99" i="11"/>
  <c r="R46" i="6"/>
  <c r="R58" i="27"/>
  <c r="O58" i="27"/>
  <c r="P58" i="27" s="1"/>
  <c r="Q58" i="27" s="1"/>
  <c r="S58" i="27" s="1"/>
  <c r="U58" i="27" s="1"/>
  <c r="AQ58" i="27" s="1"/>
  <c r="AU58" i="27"/>
  <c r="R64" i="27"/>
  <c r="R93" i="27"/>
  <c r="R80" i="27"/>
  <c r="R50" i="27"/>
  <c r="R139" i="26"/>
  <c r="R46" i="26"/>
  <c r="R81" i="26"/>
  <c r="R29" i="25"/>
  <c r="R139" i="25"/>
  <c r="R28" i="25"/>
  <c r="R142" i="24"/>
  <c r="R44" i="25"/>
  <c r="R145" i="24"/>
  <c r="R106" i="25"/>
  <c r="O106" i="25"/>
  <c r="P106" i="25" s="1"/>
  <c r="Q106" i="25" s="1"/>
  <c r="R93" i="24"/>
  <c r="R139" i="23"/>
  <c r="R126" i="24"/>
  <c r="R83" i="24"/>
  <c r="R67" i="23"/>
  <c r="R80" i="23"/>
  <c r="R36" i="23"/>
  <c r="R35" i="23"/>
  <c r="R81" i="23"/>
  <c r="R127" i="22"/>
  <c r="U26" i="23"/>
  <c r="AQ26" i="23" s="1"/>
  <c r="AU26" i="23" s="1"/>
  <c r="R43" i="21"/>
  <c r="O43" i="21"/>
  <c r="P43" i="21" s="1"/>
  <c r="Q43" i="21" s="1"/>
  <c r="S43" i="21" s="1"/>
  <c r="U43" i="21" s="1"/>
  <c r="AQ43" i="21" s="1"/>
  <c r="R139" i="20"/>
  <c r="O139" i="20"/>
  <c r="R33" i="21"/>
  <c r="R142" i="20"/>
  <c r="R65" i="20"/>
  <c r="O89" i="19"/>
  <c r="R89" i="19"/>
  <c r="R111" i="31"/>
  <c r="R100" i="19"/>
  <c r="O59" i="31"/>
  <c r="R59" i="31"/>
  <c r="R76" i="19"/>
  <c r="R66" i="20"/>
  <c r="R47" i="18"/>
  <c r="R26" i="19"/>
  <c r="O26" i="19"/>
  <c r="P26" i="19" s="1"/>
  <c r="Q26" i="19" s="1"/>
  <c r="S26" i="19" s="1"/>
  <c r="U26" i="19" s="1"/>
  <c r="AQ26" i="19" s="1"/>
  <c r="AU26" i="19" s="1"/>
  <c r="R132" i="18"/>
  <c r="R124" i="18"/>
  <c r="R129" i="18"/>
  <c r="R34" i="31"/>
  <c r="R123" i="17"/>
  <c r="R131" i="31"/>
  <c r="R132" i="31"/>
  <c r="R138" i="18"/>
  <c r="O73" i="18"/>
  <c r="R73" i="18"/>
  <c r="R60" i="19"/>
  <c r="R84" i="17"/>
  <c r="U136" i="17"/>
  <c r="AT136" i="17" s="1"/>
  <c r="R125" i="16"/>
  <c r="R53" i="16"/>
  <c r="U26" i="17"/>
  <c r="AQ26" i="17" s="1"/>
  <c r="R131" i="14"/>
  <c r="R82" i="14"/>
  <c r="R35" i="18"/>
  <c r="R49" i="14"/>
  <c r="O136" i="12"/>
  <c r="R136" i="12"/>
  <c r="R127" i="13"/>
  <c r="R142" i="12"/>
  <c r="O27" i="14"/>
  <c r="R84" i="13"/>
  <c r="R93" i="12"/>
  <c r="R73" i="12"/>
  <c r="O73" i="12"/>
  <c r="P73" i="12" s="1"/>
  <c r="Q73" i="12" s="1"/>
  <c r="S73" i="12" s="1"/>
  <c r="U73" i="12" s="1"/>
  <c r="AQ73" i="12" s="1"/>
  <c r="AU73" i="12" s="1"/>
  <c r="R76" i="10"/>
  <c r="R36" i="12"/>
  <c r="R73" i="16"/>
  <c r="O73" i="16"/>
  <c r="P73" i="16" s="1"/>
  <c r="Q73" i="16" s="1"/>
  <c r="S73" i="16" s="1"/>
  <c r="U73" i="16" s="1"/>
  <c r="AQ73" i="16" s="1"/>
  <c r="AU73" i="16" s="1"/>
  <c r="R108" i="14"/>
  <c r="R111" i="14"/>
  <c r="R75" i="12"/>
  <c r="R35" i="13"/>
  <c r="R146" i="10"/>
  <c r="R28" i="10"/>
  <c r="O28" i="10"/>
  <c r="P28" i="10" s="1"/>
  <c r="Q28" i="10" s="1"/>
  <c r="S28" i="10" s="1"/>
  <c r="U28" i="10" s="1"/>
  <c r="AQ28" i="10" s="1"/>
  <c r="AU28" i="10" s="1"/>
  <c r="R67" i="12"/>
  <c r="R114" i="10"/>
  <c r="R137" i="9"/>
  <c r="O137" i="9"/>
  <c r="P137" i="9" s="1"/>
  <c r="Q137" i="9" s="1"/>
  <c r="R60" i="10"/>
  <c r="R93" i="11"/>
  <c r="O58" i="9"/>
  <c r="R58" i="9"/>
  <c r="R67" i="11"/>
  <c r="R50" i="9"/>
  <c r="R145" i="7"/>
  <c r="R107" i="8"/>
  <c r="R126" i="30"/>
  <c r="R113" i="3"/>
  <c r="R78" i="19"/>
  <c r="R83" i="19"/>
  <c r="R51" i="16"/>
  <c r="R26" i="16"/>
  <c r="O26" i="16"/>
  <c r="P26" i="16" s="1"/>
  <c r="Q26" i="16" s="1"/>
  <c r="S26" i="16" s="1"/>
  <c r="U26" i="16" s="1"/>
  <c r="AQ26" i="16" s="1"/>
  <c r="AU26" i="16" s="1"/>
  <c r="R31" i="14"/>
  <c r="R130" i="13"/>
  <c r="R52" i="10"/>
  <c r="R147" i="27"/>
  <c r="R128" i="27"/>
  <c r="R62" i="27"/>
  <c r="R131" i="26"/>
  <c r="R53" i="27"/>
  <c r="R127" i="26"/>
  <c r="R49" i="26"/>
  <c r="R30" i="27"/>
  <c r="R26" i="26"/>
  <c r="O26" i="26"/>
  <c r="P26" i="26" s="1"/>
  <c r="Q26" i="26" s="1"/>
  <c r="S26" i="26" s="1"/>
  <c r="U26" i="26" s="1"/>
  <c r="AQ26" i="26" s="1"/>
  <c r="AU26" i="26" s="1"/>
  <c r="R32" i="25"/>
  <c r="R140" i="25"/>
  <c r="R83" i="25"/>
  <c r="R140" i="24"/>
  <c r="R139" i="24"/>
  <c r="R110" i="25"/>
  <c r="R128" i="25"/>
  <c r="R125" i="25"/>
  <c r="R90" i="24"/>
  <c r="O90" i="24"/>
  <c r="R32" i="24"/>
  <c r="O123" i="23"/>
  <c r="R123" i="23"/>
  <c r="R76" i="24"/>
  <c r="R108" i="23"/>
  <c r="R113" i="22"/>
  <c r="R143" i="22"/>
  <c r="R28" i="22"/>
  <c r="R109" i="21"/>
  <c r="R34" i="22"/>
  <c r="R132" i="21"/>
  <c r="R115" i="21"/>
  <c r="R95" i="22"/>
  <c r="R32" i="21"/>
  <c r="R97" i="21"/>
  <c r="R26" i="22"/>
  <c r="O26" i="22"/>
  <c r="P26" i="22" s="1"/>
  <c r="Q26" i="22" s="1"/>
  <c r="R100" i="21"/>
  <c r="R146" i="20"/>
  <c r="AU60" i="21"/>
  <c r="R93" i="20"/>
  <c r="R84" i="21"/>
  <c r="R91" i="20"/>
  <c r="R45" i="22"/>
  <c r="S106" i="20"/>
  <c r="U106" i="20" s="1"/>
  <c r="AT106" i="20" s="1"/>
  <c r="AX106" i="20" s="1"/>
  <c r="R32" i="20"/>
  <c r="AU26" i="21"/>
  <c r="O107" i="20"/>
  <c r="R80" i="19"/>
  <c r="R147" i="31"/>
  <c r="R138" i="31"/>
  <c r="O138" i="31"/>
  <c r="P138" i="31" s="1"/>
  <c r="Q138" i="31" s="1"/>
  <c r="S138" i="31" s="1"/>
  <c r="U138" i="31" s="1"/>
  <c r="AT138" i="31" s="1"/>
  <c r="AX138" i="31" s="1"/>
  <c r="O44" i="18"/>
  <c r="R44" i="18"/>
  <c r="R47" i="19"/>
  <c r="R127" i="18"/>
  <c r="R99" i="18"/>
  <c r="R114" i="18"/>
  <c r="R139" i="17"/>
  <c r="R124" i="31"/>
  <c r="R84" i="18"/>
  <c r="R58" i="19"/>
  <c r="O58" i="19"/>
  <c r="P58" i="19" s="1"/>
  <c r="Q58" i="19" s="1"/>
  <c r="R144" i="16"/>
  <c r="R77" i="17"/>
  <c r="R64" i="17"/>
  <c r="R50" i="16"/>
  <c r="R143" i="13"/>
  <c r="R30" i="16"/>
  <c r="R28" i="18"/>
  <c r="R138" i="14"/>
  <c r="R143" i="14"/>
  <c r="AU73" i="13"/>
  <c r="R114" i="16"/>
  <c r="R109" i="16"/>
  <c r="R131" i="12"/>
  <c r="R113" i="13"/>
  <c r="R123" i="13"/>
  <c r="R100" i="12"/>
  <c r="U73" i="13"/>
  <c r="AQ73" i="13" s="1"/>
  <c r="R28" i="12"/>
  <c r="O28" i="12"/>
  <c r="P28" i="12" s="1"/>
  <c r="Q28" i="12" s="1"/>
  <c r="S28" i="12" s="1"/>
  <c r="U28" i="12" s="1"/>
  <c r="AQ28" i="12" s="1"/>
  <c r="AU28" i="12" s="1"/>
  <c r="O90" i="13"/>
  <c r="P90" i="13" s="1"/>
  <c r="Q90" i="13" s="1"/>
  <c r="R90" i="13"/>
  <c r="R96" i="10"/>
  <c r="R32" i="10"/>
  <c r="R68" i="12"/>
  <c r="R47" i="11"/>
  <c r="U89" i="11"/>
  <c r="AJ89" i="11" s="1"/>
  <c r="AN89" i="11" s="1"/>
  <c r="R127" i="10"/>
  <c r="R129" i="10"/>
  <c r="R68" i="10"/>
  <c r="R62" i="10"/>
  <c r="U26" i="13"/>
  <c r="AQ26" i="13" s="1"/>
  <c r="AU26" i="13" s="1"/>
  <c r="R100" i="11"/>
  <c r="R83" i="9"/>
  <c r="O90" i="11"/>
  <c r="P90" i="11" s="1"/>
  <c r="Q90" i="11" s="1"/>
  <c r="R90" i="11"/>
  <c r="R78" i="9"/>
  <c r="R123" i="5"/>
  <c r="AX121" i="5"/>
  <c r="BA121" i="5"/>
  <c r="O123" i="27"/>
  <c r="R123" i="27"/>
  <c r="R146" i="27"/>
  <c r="R84" i="27"/>
  <c r="R121" i="26"/>
  <c r="O121" i="26"/>
  <c r="P121" i="26" s="1"/>
  <c r="Q121" i="26" s="1"/>
  <c r="R47" i="27"/>
  <c r="R132" i="26"/>
  <c r="R96" i="26"/>
  <c r="R143" i="26"/>
  <c r="O74" i="26"/>
  <c r="R74" i="26"/>
  <c r="O26" i="25"/>
  <c r="R26" i="25"/>
  <c r="R37" i="26"/>
  <c r="R30" i="25"/>
  <c r="R144" i="23"/>
  <c r="R28" i="24"/>
  <c r="R128" i="23"/>
  <c r="R129" i="24"/>
  <c r="R63" i="23"/>
  <c r="R42" i="24"/>
  <c r="O42" i="24"/>
  <c r="P42" i="24" s="1"/>
  <c r="Q42" i="24" s="1"/>
  <c r="R32" i="23"/>
  <c r="R116" i="23"/>
  <c r="R75" i="23"/>
  <c r="R31" i="23"/>
  <c r="R96" i="23"/>
  <c r="R53" i="23"/>
  <c r="R130" i="22"/>
  <c r="R64" i="22"/>
  <c r="R68" i="22"/>
  <c r="R90" i="21"/>
  <c r="R67" i="21"/>
  <c r="R81" i="21"/>
  <c r="R44" i="20"/>
  <c r="R33" i="20"/>
  <c r="R63" i="20"/>
  <c r="R146" i="19"/>
  <c r="R94" i="31"/>
  <c r="R84" i="31"/>
  <c r="R137" i="31"/>
  <c r="O137" i="31"/>
  <c r="P137" i="31" s="1"/>
  <c r="Q137" i="31" s="1"/>
  <c r="S137" i="31" s="1"/>
  <c r="U137" i="31" s="1"/>
  <c r="AT137" i="31" s="1"/>
  <c r="AX137" i="31" s="1"/>
  <c r="R44" i="19"/>
  <c r="R29" i="19"/>
  <c r="O27" i="31"/>
  <c r="P27" i="31" s="1"/>
  <c r="Q27" i="31" s="1"/>
  <c r="R27" i="31"/>
  <c r="R52" i="19"/>
  <c r="R147" i="18"/>
  <c r="R42" i="31"/>
  <c r="O42" i="31"/>
  <c r="P42" i="31" s="1"/>
  <c r="Q42" i="31" s="1"/>
  <c r="S42" i="31" s="1"/>
  <c r="U42" i="31" s="1"/>
  <c r="AQ42" i="31" s="1"/>
  <c r="AU42" i="31" s="1"/>
  <c r="R128" i="17"/>
  <c r="O122" i="31"/>
  <c r="P122" i="31" s="1"/>
  <c r="Q122" i="31" s="1"/>
  <c r="S122" i="31" s="1"/>
  <c r="U122" i="31" s="1"/>
  <c r="AT122" i="31" s="1"/>
  <c r="R122" i="31"/>
  <c r="R127" i="31"/>
  <c r="R146" i="17"/>
  <c r="R142" i="18"/>
  <c r="R145" i="17"/>
  <c r="R65" i="19"/>
  <c r="R64" i="19"/>
  <c r="O74" i="17"/>
  <c r="R74" i="17"/>
  <c r="R61" i="17"/>
  <c r="R82" i="16"/>
  <c r="R80" i="14"/>
  <c r="R128" i="13"/>
  <c r="R111" i="16"/>
  <c r="R50" i="14"/>
  <c r="R113" i="12"/>
  <c r="R90" i="16"/>
  <c r="R96" i="14"/>
  <c r="R32" i="12"/>
  <c r="R112" i="14"/>
  <c r="R115" i="14"/>
  <c r="R97" i="13"/>
  <c r="R37" i="13"/>
  <c r="R28" i="13"/>
  <c r="O28" i="13"/>
  <c r="P28" i="13" s="1"/>
  <c r="Q28" i="13" s="1"/>
  <c r="S28" i="13" s="1"/>
  <c r="U28" i="13" s="1"/>
  <c r="AQ28" i="13" s="1"/>
  <c r="AU28" i="13" s="1"/>
  <c r="R143" i="10"/>
  <c r="O107" i="10"/>
  <c r="R107" i="10"/>
  <c r="R44" i="11"/>
  <c r="R115" i="9"/>
  <c r="R124" i="10"/>
  <c r="R67" i="10"/>
  <c r="R28" i="11"/>
  <c r="R60" i="11"/>
  <c r="R29" i="8"/>
  <c r="R114" i="4"/>
  <c r="R27" i="21"/>
  <c r="O27" i="21"/>
  <c r="P27" i="21" s="1"/>
  <c r="Q27" i="21" s="1"/>
  <c r="S27" i="21" s="1"/>
  <c r="U27" i="21" s="1"/>
  <c r="AQ27" i="21" s="1"/>
  <c r="AU27" i="21" s="1"/>
  <c r="R37" i="31"/>
  <c r="R53" i="31"/>
  <c r="R63" i="19"/>
  <c r="R75" i="16"/>
  <c r="R83" i="14"/>
  <c r="R99" i="14"/>
  <c r="R60" i="12"/>
  <c r="O122" i="10"/>
  <c r="P122" i="10" s="1"/>
  <c r="Q122" i="10" s="1"/>
  <c r="R122" i="10"/>
  <c r="R43" i="11"/>
  <c r="O43" i="11"/>
  <c r="P43" i="11" s="1"/>
  <c r="Q43" i="11" s="1"/>
  <c r="S43" i="11" s="1"/>
  <c r="U43" i="11" s="1"/>
  <c r="AQ43" i="11" s="1"/>
  <c r="AU43" i="11" s="1"/>
  <c r="R61" i="10"/>
  <c r="R31" i="10"/>
  <c r="R96" i="9"/>
  <c r="R28" i="9"/>
  <c r="R136" i="27"/>
  <c r="O136" i="27"/>
  <c r="R81" i="27"/>
  <c r="R145" i="27"/>
  <c r="R59" i="27"/>
  <c r="O59" i="27"/>
  <c r="P59" i="27" s="1"/>
  <c r="Q59" i="27" s="1"/>
  <c r="S59" i="27" s="1"/>
  <c r="U59" i="27" s="1"/>
  <c r="AQ59" i="27" s="1"/>
  <c r="AU59" i="27" s="1"/>
  <c r="R122" i="26"/>
  <c r="O122" i="26"/>
  <c r="P122" i="26" s="1"/>
  <c r="Q122" i="26" s="1"/>
  <c r="S122" i="26" s="1"/>
  <c r="U122" i="26" s="1"/>
  <c r="AT122" i="26" s="1"/>
  <c r="R92" i="26"/>
  <c r="R98" i="26"/>
  <c r="R34" i="27"/>
  <c r="R59" i="25"/>
  <c r="O59" i="25"/>
  <c r="P59" i="25" s="1"/>
  <c r="Q59" i="25" s="1"/>
  <c r="S59" i="25" s="1"/>
  <c r="U59" i="25" s="1"/>
  <c r="AQ59" i="25" s="1"/>
  <c r="AU59" i="25" s="1"/>
  <c r="R144" i="24"/>
  <c r="R80" i="25"/>
  <c r="R68" i="25"/>
  <c r="R114" i="25"/>
  <c r="O108" i="24"/>
  <c r="R108" i="24"/>
  <c r="R131" i="25"/>
  <c r="R113" i="24"/>
  <c r="R124" i="24"/>
  <c r="R80" i="24"/>
  <c r="R59" i="23"/>
  <c r="R51" i="24"/>
  <c r="R36" i="24"/>
  <c r="R69" i="23"/>
  <c r="R50" i="23"/>
  <c r="R147" i="22"/>
  <c r="R77" i="22"/>
  <c r="R140" i="21"/>
  <c r="R147" i="21"/>
  <c r="R109" i="22"/>
  <c r="R146" i="21"/>
  <c r="R111" i="21"/>
  <c r="R89" i="21"/>
  <c r="O89" i="21"/>
  <c r="P89" i="21" s="1"/>
  <c r="Q89" i="21" s="1"/>
  <c r="S89" i="21" s="1"/>
  <c r="U89" i="21" s="1"/>
  <c r="AJ89" i="21" s="1"/>
  <c r="AN89" i="21" s="1"/>
  <c r="R34" i="21"/>
  <c r="R113" i="20"/>
  <c r="R144" i="20"/>
  <c r="R43" i="22"/>
  <c r="R82" i="21"/>
  <c r="S58" i="21"/>
  <c r="U58" i="21" s="1"/>
  <c r="AQ58" i="21" s="1"/>
  <c r="AU58" i="21" s="1"/>
  <c r="R69" i="20"/>
  <c r="R82" i="31"/>
  <c r="O89" i="31"/>
  <c r="R89" i="31"/>
  <c r="R95" i="19"/>
  <c r="R93" i="19"/>
  <c r="R73" i="31"/>
  <c r="O73" i="31"/>
  <c r="P73" i="31" s="1"/>
  <c r="Q73" i="31" s="1"/>
  <c r="S73" i="31" s="1"/>
  <c r="U73" i="31" s="1"/>
  <c r="AQ73" i="31" s="1"/>
  <c r="AU73" i="31" s="1"/>
  <c r="R145" i="20"/>
  <c r="R91" i="19"/>
  <c r="R140" i="19"/>
  <c r="R109" i="18"/>
  <c r="R142" i="31"/>
  <c r="U59" i="20"/>
  <c r="AQ59" i="20" s="1"/>
  <c r="R28" i="31"/>
  <c r="O28" i="31"/>
  <c r="P28" i="31" s="1"/>
  <c r="Q28" i="31" s="1"/>
  <c r="S28" i="31" s="1"/>
  <c r="U28" i="31" s="1"/>
  <c r="AQ28" i="31" s="1"/>
  <c r="AU28" i="31" s="1"/>
  <c r="R110" i="18"/>
  <c r="R147" i="19"/>
  <c r="R47" i="31"/>
  <c r="R51" i="31"/>
  <c r="R77" i="18"/>
  <c r="R69" i="17"/>
  <c r="R147" i="16"/>
  <c r="R51" i="17"/>
  <c r="R34" i="16"/>
  <c r="R139" i="14"/>
  <c r="R147" i="14"/>
  <c r="R62" i="13"/>
  <c r="R108" i="16"/>
  <c r="R113" i="16"/>
  <c r="R53" i="14"/>
  <c r="R97" i="16"/>
  <c r="R131" i="13"/>
  <c r="R125" i="12"/>
  <c r="R60" i="13"/>
  <c r="R145" i="12"/>
  <c r="R94" i="12"/>
  <c r="R80" i="10"/>
  <c r="R48" i="12"/>
  <c r="O123" i="12"/>
  <c r="R47" i="12"/>
  <c r="R29" i="13"/>
  <c r="R94" i="10"/>
  <c r="R29" i="10"/>
  <c r="R75" i="11"/>
  <c r="R65" i="12"/>
  <c r="R30" i="10"/>
  <c r="R124" i="9"/>
  <c r="R58" i="10"/>
  <c r="O58" i="10"/>
  <c r="P58" i="10" s="1"/>
  <c r="Q58" i="10" s="1"/>
  <c r="S58" i="10" s="1"/>
  <c r="U58" i="10" s="1"/>
  <c r="AQ58" i="10" s="1"/>
  <c r="AU58" i="10" s="1"/>
  <c r="R66" i="10"/>
  <c r="O106" i="11"/>
  <c r="P106" i="11" s="1"/>
  <c r="Q106" i="11" s="1"/>
  <c r="S106" i="11" s="1"/>
  <c r="U106" i="11" s="1"/>
  <c r="AT106" i="11" s="1"/>
  <c r="R79" i="9"/>
  <c r="R26" i="9"/>
  <c r="O26" i="9"/>
  <c r="P26" i="9" s="1"/>
  <c r="Q26" i="9" s="1"/>
  <c r="S26" i="9" s="1"/>
  <c r="U26" i="9" s="1"/>
  <c r="AQ26" i="9" s="1"/>
  <c r="AU26" i="9" s="1"/>
  <c r="AX136" i="6"/>
  <c r="R76" i="5"/>
  <c r="R124" i="4"/>
  <c r="R92" i="19"/>
  <c r="R67" i="31"/>
  <c r="R28" i="19"/>
  <c r="R143" i="18"/>
  <c r="R142" i="27"/>
  <c r="R128" i="26"/>
  <c r="R108" i="26"/>
  <c r="O108" i="26"/>
  <c r="R68" i="26"/>
  <c r="R93" i="26"/>
  <c r="R136" i="26"/>
  <c r="O136" i="26"/>
  <c r="P136" i="26" s="1"/>
  <c r="Q136" i="26" s="1"/>
  <c r="R50" i="26"/>
  <c r="R78" i="26"/>
  <c r="R99" i="25"/>
  <c r="R144" i="25"/>
  <c r="R112" i="24"/>
  <c r="R126" i="25"/>
  <c r="R140" i="23"/>
  <c r="O58" i="24"/>
  <c r="R58" i="24"/>
  <c r="R127" i="24"/>
  <c r="R44" i="24"/>
  <c r="O44" i="24"/>
  <c r="P44" i="24" s="1"/>
  <c r="Q44" i="24" s="1"/>
  <c r="S44" i="24" s="1"/>
  <c r="U44" i="24" s="1"/>
  <c r="AQ44" i="24" s="1"/>
  <c r="AU44" i="24" s="1"/>
  <c r="O45" i="24"/>
  <c r="R45" i="24"/>
  <c r="R107" i="23"/>
  <c r="R109" i="23"/>
  <c r="R78" i="22"/>
  <c r="R67" i="22"/>
  <c r="R132" i="22"/>
  <c r="R91" i="22"/>
  <c r="R126" i="21"/>
  <c r="O136" i="21"/>
  <c r="R136" i="21"/>
  <c r="R35" i="22"/>
  <c r="O105" i="22"/>
  <c r="R105" i="22"/>
  <c r="R65" i="21"/>
  <c r="R81" i="20"/>
  <c r="R84" i="20"/>
  <c r="R30" i="21"/>
  <c r="R46" i="22"/>
  <c r="R30" i="20"/>
  <c r="R64" i="20"/>
  <c r="R142" i="19"/>
  <c r="O137" i="19"/>
  <c r="P137" i="19" s="1"/>
  <c r="Q137" i="19" s="1"/>
  <c r="S137" i="19" s="1"/>
  <c r="U137" i="19" s="1"/>
  <c r="AT137" i="19" s="1"/>
  <c r="AX137" i="19" s="1"/>
  <c r="R137" i="19"/>
  <c r="R126" i="19"/>
  <c r="R139" i="31"/>
  <c r="R94" i="18"/>
  <c r="R115" i="18"/>
  <c r="R31" i="31"/>
  <c r="R143" i="19"/>
  <c r="AX136" i="18"/>
  <c r="R44" i="31"/>
  <c r="R45" i="31"/>
  <c r="BA121" i="31"/>
  <c r="AX121" i="31"/>
  <c r="R130" i="31"/>
  <c r="R142" i="17"/>
  <c r="R146" i="18"/>
  <c r="U121" i="19"/>
  <c r="AT121" i="19" s="1"/>
  <c r="BA121" i="19" s="1"/>
  <c r="R141" i="17"/>
  <c r="R46" i="17"/>
  <c r="R69" i="19"/>
  <c r="O136" i="16"/>
  <c r="R136" i="16"/>
  <c r="R78" i="17"/>
  <c r="R42" i="17"/>
  <c r="O42" i="17"/>
  <c r="P42" i="17" s="1"/>
  <c r="Q42" i="17" s="1"/>
  <c r="S42" i="17" s="1"/>
  <c r="U42" i="17" s="1"/>
  <c r="AQ42" i="17" s="1"/>
  <c r="AU42" i="17" s="1"/>
  <c r="R78" i="16"/>
  <c r="AU26" i="14"/>
  <c r="R147" i="13"/>
  <c r="R97" i="14"/>
  <c r="R32" i="18"/>
  <c r="R144" i="14"/>
  <c r="R66" i="13"/>
  <c r="O106" i="12"/>
  <c r="R106" i="12"/>
  <c r="R100" i="16"/>
  <c r="R121" i="13"/>
  <c r="O121" i="13"/>
  <c r="P121" i="13" s="1"/>
  <c r="Q121" i="13" s="1"/>
  <c r="S121" i="13" s="1"/>
  <c r="U121" i="13" s="1"/>
  <c r="AT121" i="13" s="1"/>
  <c r="AX121" i="13" s="1"/>
  <c r="R47" i="13"/>
  <c r="R109" i="14"/>
  <c r="R93" i="13"/>
  <c r="R45" i="12"/>
  <c r="O45" i="12"/>
  <c r="R44" i="12"/>
  <c r="O44" i="12"/>
  <c r="P44" i="12" s="1"/>
  <c r="Q44" i="12" s="1"/>
  <c r="R32" i="13"/>
  <c r="R136" i="10"/>
  <c r="O136" i="10"/>
  <c r="P136" i="10" s="1"/>
  <c r="Q136" i="10" s="1"/>
  <c r="S136" i="10" s="1"/>
  <c r="U136" i="10" s="1"/>
  <c r="AT136" i="10" s="1"/>
  <c r="AX136" i="10" s="1"/>
  <c r="R114" i="11"/>
  <c r="O43" i="12"/>
  <c r="P43" i="12" s="1"/>
  <c r="Q43" i="12" s="1"/>
  <c r="S43" i="12" s="1"/>
  <c r="U43" i="12" s="1"/>
  <c r="AQ43" i="12" s="1"/>
  <c r="AU43" i="12" s="1"/>
  <c r="R111" i="10"/>
  <c r="R113" i="11"/>
  <c r="R75" i="10"/>
  <c r="R111" i="9"/>
  <c r="R130" i="10"/>
  <c r="R132" i="10"/>
  <c r="R144" i="9"/>
  <c r="R27" i="11"/>
  <c r="O27" i="11"/>
  <c r="P27" i="11" s="1"/>
  <c r="Q27" i="11" s="1"/>
  <c r="S27" i="11" s="1"/>
  <c r="U27" i="11" s="1"/>
  <c r="AQ27" i="11" s="1"/>
  <c r="AU27" i="11" s="1"/>
  <c r="AX136" i="9"/>
  <c r="R69" i="11"/>
  <c r="R68" i="9"/>
  <c r="R139" i="8"/>
  <c r="R106" i="7"/>
  <c r="O106" i="7"/>
  <c r="R145" i="5"/>
  <c r="R106" i="2"/>
  <c r="O106" i="2"/>
  <c r="P106" i="2" s="1"/>
  <c r="Q106" i="2" s="1"/>
  <c r="S106" i="2" s="1"/>
  <c r="U106" i="2" s="1"/>
  <c r="AT106" i="2" s="1"/>
  <c r="AX106" i="2" s="1"/>
  <c r="R94" i="1"/>
  <c r="R111" i="2"/>
  <c r="R27" i="28"/>
  <c r="O27" i="28"/>
  <c r="P27" i="28" s="1"/>
  <c r="Q27" i="28" s="1"/>
  <c r="R142" i="33"/>
  <c r="R60" i="29"/>
  <c r="R82" i="33"/>
  <c r="R60" i="27"/>
  <c r="R141" i="27"/>
  <c r="R73" i="27"/>
  <c r="O73" i="27"/>
  <c r="P73" i="27" s="1"/>
  <c r="Q73" i="27" s="1"/>
  <c r="S73" i="27" s="1"/>
  <c r="U73" i="27" s="1"/>
  <c r="AQ73" i="27" s="1"/>
  <c r="AU73" i="27" s="1"/>
  <c r="R99" i="27"/>
  <c r="R51" i="27"/>
  <c r="R61" i="26"/>
  <c r="R100" i="26"/>
  <c r="R147" i="26"/>
  <c r="R53" i="26"/>
  <c r="R84" i="26"/>
  <c r="O27" i="27"/>
  <c r="P27" i="27" s="1"/>
  <c r="Q27" i="27" s="1"/>
  <c r="R27" i="27"/>
  <c r="R34" i="26"/>
  <c r="R64" i="25"/>
  <c r="R95" i="24"/>
  <c r="R107" i="25"/>
  <c r="O107" i="25"/>
  <c r="P107" i="25" s="1"/>
  <c r="Q107" i="25" s="1"/>
  <c r="S107" i="25" s="1"/>
  <c r="U107" i="25" s="1"/>
  <c r="AT107" i="25" s="1"/>
  <c r="AJ89" i="25"/>
  <c r="AN89" i="25" s="1"/>
  <c r="R126" i="23"/>
  <c r="R132" i="24"/>
  <c r="R27" i="24"/>
  <c r="O27" i="24"/>
  <c r="P27" i="24" s="1"/>
  <c r="Q27" i="24" s="1"/>
  <c r="S27" i="24" s="1"/>
  <c r="U27" i="24" s="1"/>
  <c r="AQ27" i="24" s="1"/>
  <c r="AU27" i="24" s="1"/>
  <c r="R65" i="24"/>
  <c r="R73" i="24"/>
  <c r="O73" i="24"/>
  <c r="P73" i="24" s="1"/>
  <c r="Q73" i="24" s="1"/>
  <c r="S73" i="24" s="1"/>
  <c r="U73" i="24" s="1"/>
  <c r="AQ73" i="24" s="1"/>
  <c r="R76" i="23"/>
  <c r="R43" i="24"/>
  <c r="O43" i="24"/>
  <c r="P43" i="24" s="1"/>
  <c r="Q43" i="24" s="1"/>
  <c r="S43" i="24" s="1"/>
  <c r="U43" i="24" s="1"/>
  <c r="AQ43" i="24" s="1"/>
  <c r="AU43" i="24" s="1"/>
  <c r="R48" i="24"/>
  <c r="R105" i="23"/>
  <c r="O105" i="23"/>
  <c r="P105" i="23" s="1"/>
  <c r="Q105" i="23" s="1"/>
  <c r="S105" i="23" s="1"/>
  <c r="U105" i="23" s="1"/>
  <c r="AT105" i="23" s="1"/>
  <c r="AX105" i="23" s="1"/>
  <c r="R32" i="22"/>
  <c r="R114" i="21"/>
  <c r="R131" i="21"/>
  <c r="R142" i="21"/>
  <c r="R48" i="21"/>
  <c r="R109" i="20"/>
  <c r="R49" i="22"/>
  <c r="R34" i="20"/>
  <c r="R29" i="20"/>
  <c r="R28" i="21"/>
  <c r="R60" i="20"/>
  <c r="O60" i="20"/>
  <c r="P60" i="20" s="1"/>
  <c r="Q60" i="20" s="1"/>
  <c r="S60" i="20" s="1"/>
  <c r="U60" i="20" s="1"/>
  <c r="AQ60" i="20" s="1"/>
  <c r="AU60" i="20" s="1"/>
  <c r="R78" i="31"/>
  <c r="R77" i="31"/>
  <c r="R113" i="31"/>
  <c r="R146" i="31"/>
  <c r="AX121" i="19"/>
  <c r="R100" i="18"/>
  <c r="R107" i="18"/>
  <c r="O107" i="18"/>
  <c r="R66" i="18"/>
  <c r="R32" i="31"/>
  <c r="S105" i="18"/>
  <c r="U105" i="18" s="1"/>
  <c r="AT105" i="18" s="1"/>
  <c r="R49" i="31"/>
  <c r="R48" i="31"/>
  <c r="AX136" i="17"/>
  <c r="R139" i="18"/>
  <c r="R81" i="18"/>
  <c r="R43" i="17"/>
  <c r="O43" i="17"/>
  <c r="P43" i="17" s="1"/>
  <c r="Q43" i="17" s="1"/>
  <c r="S43" i="17" s="1"/>
  <c r="U43" i="17" s="1"/>
  <c r="AQ43" i="17" s="1"/>
  <c r="AU43" i="17" s="1"/>
  <c r="R61" i="19"/>
  <c r="R131" i="16"/>
  <c r="R27" i="16"/>
  <c r="O27" i="16"/>
  <c r="P27" i="16" s="1"/>
  <c r="Q27" i="16" s="1"/>
  <c r="S27" i="16" s="1"/>
  <c r="U27" i="16" s="1"/>
  <c r="AQ27" i="16" s="1"/>
  <c r="AU27" i="16" s="1"/>
  <c r="R136" i="14"/>
  <c r="O136" i="14"/>
  <c r="P136" i="14" s="1"/>
  <c r="Q136" i="14" s="1"/>
  <c r="R110" i="16"/>
  <c r="R106" i="16"/>
  <c r="O106" i="16"/>
  <c r="P106" i="16" s="1"/>
  <c r="Q106" i="16" s="1"/>
  <c r="S106" i="16" s="1"/>
  <c r="U106" i="16" s="1"/>
  <c r="AT106" i="16" s="1"/>
  <c r="AX106" i="16" s="1"/>
  <c r="R93" i="16"/>
  <c r="R91" i="16"/>
  <c r="R116" i="12"/>
  <c r="R44" i="13"/>
  <c r="R78" i="14"/>
  <c r="R141" i="12"/>
  <c r="R95" i="12"/>
  <c r="R100" i="13"/>
  <c r="R98" i="13"/>
  <c r="R35" i="12"/>
  <c r="R34" i="12"/>
  <c r="R30" i="12"/>
  <c r="R33" i="13"/>
  <c r="R115" i="11"/>
  <c r="R147" i="10"/>
  <c r="R58" i="12"/>
  <c r="O58" i="12"/>
  <c r="P58" i="12" s="1"/>
  <c r="Q58" i="12" s="1"/>
  <c r="R109" i="11"/>
  <c r="AX106" i="11"/>
  <c r="R107" i="9"/>
  <c r="R129" i="9"/>
  <c r="R97" i="11"/>
  <c r="R139" i="9"/>
  <c r="R33" i="8"/>
  <c r="AU60" i="7"/>
  <c r="AX121" i="6"/>
  <c r="R80" i="6"/>
  <c r="R51" i="3"/>
  <c r="R91" i="30"/>
  <c r="R49" i="18"/>
  <c r="R89" i="17"/>
  <c r="O89" i="17"/>
  <c r="R124" i="17"/>
  <c r="R142" i="16"/>
  <c r="R67" i="13"/>
  <c r="R116" i="14"/>
  <c r="R81" i="9"/>
  <c r="R48" i="1"/>
  <c r="R106" i="27"/>
  <c r="O106" i="27"/>
  <c r="P106" i="27" s="1"/>
  <c r="Q106" i="27" s="1"/>
  <c r="S106" i="27" s="1"/>
  <c r="U106" i="27" s="1"/>
  <c r="AT106" i="27" s="1"/>
  <c r="AX106" i="27" s="1"/>
  <c r="R113" i="27"/>
  <c r="R109" i="27"/>
  <c r="R48" i="27"/>
  <c r="R64" i="26"/>
  <c r="R137" i="26"/>
  <c r="O137" i="26"/>
  <c r="P137" i="26" s="1"/>
  <c r="Q137" i="26" s="1"/>
  <c r="S137" i="26" s="1"/>
  <c r="U137" i="26" s="1"/>
  <c r="AT137" i="26" s="1"/>
  <c r="AX137" i="26" s="1"/>
  <c r="R82" i="26"/>
  <c r="O89" i="26"/>
  <c r="P89" i="26" s="1"/>
  <c r="Q89" i="26" s="1"/>
  <c r="R89" i="26"/>
  <c r="R28" i="27"/>
  <c r="O28" i="27"/>
  <c r="R137" i="24"/>
  <c r="O137" i="24"/>
  <c r="R141" i="25"/>
  <c r="R81" i="25"/>
  <c r="S73" i="26"/>
  <c r="U73" i="26" s="1"/>
  <c r="AQ73" i="26" s="1"/>
  <c r="AU73" i="26" s="1"/>
  <c r="R96" i="24"/>
  <c r="O122" i="24"/>
  <c r="P122" i="24" s="1"/>
  <c r="Q122" i="24" s="1"/>
  <c r="R122" i="24"/>
  <c r="R84" i="24"/>
  <c r="R46" i="24"/>
  <c r="R99" i="23"/>
  <c r="R113" i="23"/>
  <c r="R58" i="23"/>
  <c r="O58" i="23"/>
  <c r="P58" i="23" s="1"/>
  <c r="Q58" i="23" s="1"/>
  <c r="S58" i="23" s="1"/>
  <c r="U58" i="23" s="1"/>
  <c r="AQ58" i="23" s="1"/>
  <c r="AU58" i="23" s="1"/>
  <c r="R94" i="23"/>
  <c r="R144" i="22"/>
  <c r="R94" i="22"/>
  <c r="R63" i="22"/>
  <c r="R31" i="22"/>
  <c r="R98" i="21"/>
  <c r="R75" i="21"/>
  <c r="R45" i="21"/>
  <c r="R47" i="21"/>
  <c r="R78" i="20"/>
  <c r="R42" i="22"/>
  <c r="O42" i="22"/>
  <c r="P42" i="22" s="1"/>
  <c r="Q42" i="22" s="1"/>
  <c r="S42" i="22" s="1"/>
  <c r="U42" i="22" s="1"/>
  <c r="AQ42" i="22" s="1"/>
  <c r="AU42" i="22" s="1"/>
  <c r="S121" i="22"/>
  <c r="U121" i="22" s="1"/>
  <c r="AT121" i="22" s="1"/>
  <c r="AX121" i="22" s="1"/>
  <c r="S105" i="20"/>
  <c r="U105" i="20" s="1"/>
  <c r="AT105" i="20" s="1"/>
  <c r="AX105" i="20" s="1"/>
  <c r="O74" i="19"/>
  <c r="R74" i="19"/>
  <c r="R84" i="19"/>
  <c r="R124" i="19"/>
  <c r="R114" i="19"/>
  <c r="R30" i="31"/>
  <c r="R89" i="18"/>
  <c r="O89" i="18"/>
  <c r="R143" i="31"/>
  <c r="R34" i="19"/>
  <c r="R67" i="18"/>
  <c r="R111" i="18"/>
  <c r="R35" i="31"/>
  <c r="R98" i="18"/>
  <c r="R113" i="17"/>
  <c r="R125" i="31"/>
  <c r="R125" i="17"/>
  <c r="AU26" i="17"/>
  <c r="R66" i="19"/>
  <c r="R68" i="19"/>
  <c r="R82" i="17"/>
  <c r="R29" i="16"/>
  <c r="O29" i="16"/>
  <c r="R90" i="14"/>
  <c r="R26" i="18"/>
  <c r="O26" i="18"/>
  <c r="P26" i="18" s="1"/>
  <c r="Q26" i="18" s="1"/>
  <c r="R36" i="18"/>
  <c r="R144" i="12"/>
  <c r="R140" i="12"/>
  <c r="R107" i="16"/>
  <c r="R51" i="14"/>
  <c r="R61" i="13"/>
  <c r="R142" i="14"/>
  <c r="R82" i="13"/>
  <c r="R132" i="12"/>
  <c r="R91" i="14"/>
  <c r="R113" i="14"/>
  <c r="R83" i="10"/>
  <c r="R91" i="13"/>
  <c r="O91" i="13"/>
  <c r="AU27" i="12"/>
  <c r="R36" i="13"/>
  <c r="R33" i="10"/>
  <c r="S42" i="12"/>
  <c r="U42" i="12" s="1"/>
  <c r="AQ42" i="12" s="1"/>
  <c r="AU42" i="12" s="1"/>
  <c r="R49" i="10"/>
  <c r="R110" i="11"/>
  <c r="R69" i="12"/>
  <c r="R115" i="10"/>
  <c r="R125" i="10"/>
  <c r="R63" i="10"/>
  <c r="S89" i="10"/>
  <c r="U89" i="10" s="1"/>
  <c r="AJ89" i="10" s="1"/>
  <c r="AN89" i="10" s="1"/>
  <c r="R62" i="11"/>
  <c r="R64" i="9"/>
  <c r="R47" i="9"/>
  <c r="R127" i="8"/>
  <c r="R64" i="5"/>
  <c r="R76" i="4"/>
  <c r="AU42" i="1"/>
  <c r="R37" i="30"/>
  <c r="R140" i="11"/>
  <c r="R81" i="8"/>
  <c r="R121" i="11"/>
  <c r="O121" i="11"/>
  <c r="R141" i="7"/>
  <c r="R30" i="8"/>
  <c r="R84" i="7"/>
  <c r="R48" i="8"/>
  <c r="R61" i="7"/>
  <c r="R91" i="7"/>
  <c r="R128" i="6"/>
  <c r="R94" i="5"/>
  <c r="R62" i="5"/>
  <c r="R35" i="5"/>
  <c r="R111" i="5"/>
  <c r="R126" i="4"/>
  <c r="R61" i="2"/>
  <c r="R139" i="4"/>
  <c r="R94" i="3"/>
  <c r="R77" i="3"/>
  <c r="R34" i="4"/>
  <c r="R109" i="2"/>
  <c r="S74" i="4"/>
  <c r="U74" i="4" s="1"/>
  <c r="AQ74" i="4" s="1"/>
  <c r="R95" i="1"/>
  <c r="R53" i="3"/>
  <c r="R53" i="2"/>
  <c r="R43" i="2"/>
  <c r="R28" i="1"/>
  <c r="R52" i="30"/>
  <c r="R46" i="1"/>
  <c r="R43" i="1"/>
  <c r="R35" i="30"/>
  <c r="R110" i="28"/>
  <c r="R121" i="30"/>
  <c r="O121" i="30"/>
  <c r="R147" i="30"/>
  <c r="R27" i="30"/>
  <c r="O27" i="30"/>
  <c r="R123" i="28"/>
  <c r="R74" i="15"/>
  <c r="O74" i="15"/>
  <c r="P74" i="15" s="1"/>
  <c r="Q74" i="15" s="1"/>
  <c r="R112" i="3"/>
  <c r="R115" i="3"/>
  <c r="R74" i="30"/>
  <c r="R112" i="6"/>
  <c r="R98" i="28"/>
  <c r="R121" i="29"/>
  <c r="O121" i="29"/>
  <c r="P121" i="29" s="1"/>
  <c r="Q121" i="29" s="1"/>
  <c r="S121" i="29" s="1"/>
  <c r="U121" i="29" s="1"/>
  <c r="AT121" i="29" s="1"/>
  <c r="R97" i="30"/>
  <c r="R139" i="3"/>
  <c r="R143" i="29"/>
  <c r="O89" i="33"/>
  <c r="P89" i="33" s="1"/>
  <c r="Q89" i="33" s="1"/>
  <c r="S89" i="33" s="1"/>
  <c r="U89" i="33" s="1"/>
  <c r="AJ89" i="33" s="1"/>
  <c r="AN89" i="33" s="1"/>
  <c r="R89" i="33"/>
  <c r="R130" i="29"/>
  <c r="R127" i="29"/>
  <c r="R80" i="29"/>
  <c r="R113" i="29"/>
  <c r="R77" i="33"/>
  <c r="O105" i="9"/>
  <c r="P105" i="9" s="1"/>
  <c r="Q105" i="9" s="1"/>
  <c r="S105" i="9" s="1"/>
  <c r="U105" i="9" s="1"/>
  <c r="AT105" i="9" s="1"/>
  <c r="AX105" i="9" s="1"/>
  <c r="R105" i="9"/>
  <c r="R96" i="8"/>
  <c r="R147" i="9"/>
  <c r="R31" i="8"/>
  <c r="R109" i="8"/>
  <c r="R30" i="7"/>
  <c r="R95" i="6"/>
  <c r="R123" i="7"/>
  <c r="R128" i="7"/>
  <c r="R33" i="6"/>
  <c r="R68" i="7"/>
  <c r="R136" i="6"/>
  <c r="O136" i="6"/>
  <c r="P136" i="6" s="1"/>
  <c r="Q136" i="6" s="1"/>
  <c r="S136" i="6" s="1"/>
  <c r="U136" i="6" s="1"/>
  <c r="AT136" i="6" s="1"/>
  <c r="R127" i="6"/>
  <c r="R82" i="6"/>
  <c r="R99" i="4"/>
  <c r="U58" i="6"/>
  <c r="AQ58" i="6" s="1"/>
  <c r="AU58" i="6" s="1"/>
  <c r="R128" i="3"/>
  <c r="R44" i="4"/>
  <c r="R32" i="5"/>
  <c r="R79" i="4"/>
  <c r="R79" i="1"/>
  <c r="S58" i="2"/>
  <c r="U58" i="2" s="1"/>
  <c r="AQ58" i="2" s="1"/>
  <c r="R59" i="4"/>
  <c r="R145" i="1"/>
  <c r="R74" i="1"/>
  <c r="O74" i="1"/>
  <c r="R112" i="1"/>
  <c r="R73" i="1"/>
  <c r="O73" i="1"/>
  <c r="P73" i="1" s="1"/>
  <c r="Q73" i="1" s="1"/>
  <c r="R44" i="2"/>
  <c r="R46" i="2"/>
  <c r="R145" i="28"/>
  <c r="O42" i="1"/>
  <c r="P42" i="1" s="1"/>
  <c r="Q42" i="1" s="1"/>
  <c r="S42" i="1" s="1"/>
  <c r="U42" i="1" s="1"/>
  <c r="AQ42" i="1" s="1"/>
  <c r="R42" i="1"/>
  <c r="P26" i="2"/>
  <c r="Q26" i="2" s="1"/>
  <c r="S26" i="2" s="1"/>
  <c r="U26" i="2" s="1"/>
  <c r="AQ26" i="2" s="1"/>
  <c r="AU26" i="2" s="1"/>
  <c r="R48" i="15"/>
  <c r="R48" i="30"/>
  <c r="R53" i="30"/>
  <c r="R115" i="6"/>
  <c r="R74" i="28"/>
  <c r="R125" i="30"/>
  <c r="R91" i="28"/>
  <c r="R69" i="29"/>
  <c r="R143" i="33"/>
  <c r="R116" i="28"/>
  <c r="R89" i="15"/>
  <c r="O89" i="15"/>
  <c r="P89" i="15" s="1"/>
  <c r="Q89" i="15" s="1"/>
  <c r="S89" i="15" s="1"/>
  <c r="U89" i="15" s="1"/>
  <c r="AJ89" i="15" s="1"/>
  <c r="AN89" i="15" s="1"/>
  <c r="R52" i="28"/>
  <c r="R122" i="33"/>
  <c r="O122" i="33"/>
  <c r="R145" i="33"/>
  <c r="R106" i="15"/>
  <c r="R28" i="15"/>
  <c r="R83" i="29"/>
  <c r="R47" i="33"/>
  <c r="R80" i="33"/>
  <c r="R27" i="29"/>
  <c r="O28" i="33"/>
  <c r="P28" i="33" s="1"/>
  <c r="Q28" i="33" s="1"/>
  <c r="S28" i="33" s="1"/>
  <c r="U28" i="33" s="1"/>
  <c r="AQ28" i="33" s="1"/>
  <c r="AU28" i="33" s="1"/>
  <c r="R95" i="9"/>
  <c r="R144" i="11"/>
  <c r="U26" i="10"/>
  <c r="AQ26" i="10" s="1"/>
  <c r="AU26" i="10" s="1"/>
  <c r="R42" i="9"/>
  <c r="O42" i="9"/>
  <c r="P42" i="9" s="1"/>
  <c r="Q42" i="9" s="1"/>
  <c r="S42" i="9" s="1"/>
  <c r="U42" i="9" s="1"/>
  <c r="AQ42" i="9" s="1"/>
  <c r="AU42" i="9" s="1"/>
  <c r="R125" i="11"/>
  <c r="R126" i="11"/>
  <c r="R32" i="9"/>
  <c r="R69" i="8"/>
  <c r="R143" i="5"/>
  <c r="R112" i="5"/>
  <c r="R99" i="7"/>
  <c r="R147" i="6"/>
  <c r="R132" i="6"/>
  <c r="R76" i="6"/>
  <c r="R95" i="5"/>
  <c r="R110" i="5"/>
  <c r="R31" i="5"/>
  <c r="R110" i="4"/>
  <c r="R60" i="4"/>
  <c r="R143" i="4"/>
  <c r="R50" i="4"/>
  <c r="S26" i="5"/>
  <c r="U26" i="5" s="1"/>
  <c r="AQ26" i="5" s="1"/>
  <c r="AU26" i="5" s="1"/>
  <c r="R113" i="2"/>
  <c r="R109" i="1"/>
  <c r="R37" i="4"/>
  <c r="S136" i="2"/>
  <c r="U136" i="2" s="1"/>
  <c r="AT136" i="2" s="1"/>
  <c r="AX136" i="2" s="1"/>
  <c r="R108" i="1"/>
  <c r="R49" i="2"/>
  <c r="R51" i="1"/>
  <c r="R107" i="30"/>
  <c r="R35" i="1"/>
  <c r="R144" i="28"/>
  <c r="R63" i="15"/>
  <c r="R121" i="28"/>
  <c r="O121" i="28"/>
  <c r="R143" i="15"/>
  <c r="R43" i="15"/>
  <c r="O43" i="15"/>
  <c r="P43" i="15" s="1"/>
  <c r="Q43" i="15" s="1"/>
  <c r="S43" i="15" s="1"/>
  <c r="U43" i="15" s="1"/>
  <c r="AQ43" i="15" s="1"/>
  <c r="AU43" i="15" s="1"/>
  <c r="R113" i="1"/>
  <c r="R113" i="30"/>
  <c r="R43" i="30"/>
  <c r="O43" i="30"/>
  <c r="P43" i="30" s="1"/>
  <c r="Q43" i="30" s="1"/>
  <c r="S43" i="30" s="1"/>
  <c r="U43" i="30" s="1"/>
  <c r="AQ43" i="30" s="1"/>
  <c r="R53" i="15"/>
  <c r="R109" i="3"/>
  <c r="R108" i="6"/>
  <c r="R68" i="28"/>
  <c r="R143" i="3"/>
  <c r="R96" i="29"/>
  <c r="R146" i="33"/>
  <c r="R43" i="28"/>
  <c r="R35" i="15"/>
  <c r="R122" i="29"/>
  <c r="O122" i="29"/>
  <c r="P122" i="29" s="1"/>
  <c r="Q122" i="29" s="1"/>
  <c r="S122" i="29" s="1"/>
  <c r="U122" i="29" s="1"/>
  <c r="AT122" i="29" s="1"/>
  <c r="O137" i="2"/>
  <c r="R32" i="28"/>
  <c r="R106" i="29"/>
  <c r="R52" i="33"/>
  <c r="R78" i="33"/>
  <c r="R60" i="33"/>
  <c r="R58" i="11"/>
  <c r="O58" i="11"/>
  <c r="P58" i="11" s="1"/>
  <c r="Q58" i="11" s="1"/>
  <c r="R74" i="9"/>
  <c r="O74" i="9"/>
  <c r="P74" i="9" s="1"/>
  <c r="Q74" i="9" s="1"/>
  <c r="S74" i="9" s="1"/>
  <c r="U74" i="9" s="1"/>
  <c r="AQ74" i="9" s="1"/>
  <c r="AU74" i="9" s="1"/>
  <c r="R83" i="8"/>
  <c r="R44" i="9"/>
  <c r="R82" i="8"/>
  <c r="R146" i="9"/>
  <c r="AU58" i="8"/>
  <c r="U73" i="9"/>
  <c r="AQ73" i="9" s="1"/>
  <c r="AU73" i="9" s="1"/>
  <c r="R113" i="8"/>
  <c r="R44" i="7"/>
  <c r="O44" i="7"/>
  <c r="P44" i="7" s="1"/>
  <c r="Q44" i="7" s="1"/>
  <c r="U136" i="7"/>
  <c r="AT136" i="7" s="1"/>
  <c r="AX136" i="7" s="1"/>
  <c r="R34" i="7"/>
  <c r="R63" i="7"/>
  <c r="R131" i="7"/>
  <c r="R126" i="7"/>
  <c r="R92" i="7"/>
  <c r="R65" i="7"/>
  <c r="R140" i="6"/>
  <c r="R49" i="6"/>
  <c r="O137" i="7"/>
  <c r="R75" i="6"/>
  <c r="R96" i="5"/>
  <c r="R129" i="4"/>
  <c r="R129" i="2"/>
  <c r="R62" i="3"/>
  <c r="R84" i="4"/>
  <c r="S27" i="5"/>
  <c r="U27" i="5" s="1"/>
  <c r="AQ27" i="5" s="1"/>
  <c r="R131" i="3"/>
  <c r="R143" i="2"/>
  <c r="R82" i="2"/>
  <c r="R89" i="2"/>
  <c r="O89" i="2"/>
  <c r="R53" i="4"/>
  <c r="R81" i="3"/>
  <c r="R83" i="4"/>
  <c r="R97" i="2"/>
  <c r="R142" i="1"/>
  <c r="R42" i="3"/>
  <c r="O42" i="3"/>
  <c r="P42" i="3" s="1"/>
  <c r="Q42" i="3" s="1"/>
  <c r="R115" i="2"/>
  <c r="R141" i="28"/>
  <c r="R58" i="15"/>
  <c r="O58" i="15"/>
  <c r="P58" i="15" s="1"/>
  <c r="Q58" i="15" s="1"/>
  <c r="S58" i="15" s="1"/>
  <c r="U58" i="15" s="1"/>
  <c r="AQ58" i="15" s="1"/>
  <c r="R45" i="1"/>
  <c r="R49" i="30"/>
  <c r="R60" i="15"/>
  <c r="R83" i="28"/>
  <c r="R131" i="30"/>
  <c r="O59" i="3"/>
  <c r="R139" i="28"/>
  <c r="AU43" i="30"/>
  <c r="R116" i="30"/>
  <c r="R99" i="28"/>
  <c r="R58" i="29"/>
  <c r="O58" i="29"/>
  <c r="P58" i="29" s="1"/>
  <c r="Q58" i="29" s="1"/>
  <c r="S58" i="29" s="1"/>
  <c r="U58" i="29" s="1"/>
  <c r="AQ58" i="29" s="1"/>
  <c r="R98" i="30"/>
  <c r="O123" i="29"/>
  <c r="P123" i="29" s="1"/>
  <c r="Q123" i="29" s="1"/>
  <c r="R123" i="29"/>
  <c r="R113" i="33"/>
  <c r="R105" i="28"/>
  <c r="O105" i="28"/>
  <c r="R96" i="15"/>
  <c r="R46" i="28"/>
  <c r="R94" i="29"/>
  <c r="R141" i="33"/>
  <c r="R110" i="15"/>
  <c r="R107" i="33"/>
  <c r="R81" i="33"/>
  <c r="R77" i="29"/>
  <c r="R31" i="29"/>
  <c r="R89" i="9"/>
  <c r="O89" i="9"/>
  <c r="P89" i="9" s="1"/>
  <c r="Q89" i="9" s="1"/>
  <c r="R79" i="8"/>
  <c r="R97" i="8"/>
  <c r="R78" i="8"/>
  <c r="R143" i="11"/>
  <c r="R123" i="11"/>
  <c r="R35" i="9"/>
  <c r="R36" i="9"/>
  <c r="R112" i="7"/>
  <c r="R106" i="8"/>
  <c r="R67" i="7"/>
  <c r="R109" i="5"/>
  <c r="O89" i="6"/>
  <c r="P89" i="6" s="1"/>
  <c r="Q89" i="6" s="1"/>
  <c r="R89" i="6"/>
  <c r="R27" i="7"/>
  <c r="R130" i="7"/>
  <c r="R58" i="7"/>
  <c r="O58" i="7"/>
  <c r="P58" i="7" s="1"/>
  <c r="Q58" i="7" s="1"/>
  <c r="S58" i="7" s="1"/>
  <c r="U58" i="7" s="1"/>
  <c r="AQ58" i="7" s="1"/>
  <c r="AU58" i="7" s="1"/>
  <c r="R144" i="6"/>
  <c r="R43" i="6"/>
  <c r="O43" i="6"/>
  <c r="P43" i="6" s="1"/>
  <c r="Q43" i="6" s="1"/>
  <c r="R113" i="5"/>
  <c r="R69" i="5"/>
  <c r="R91" i="5"/>
  <c r="R73" i="5"/>
  <c r="O73" i="5"/>
  <c r="P73" i="5" s="1"/>
  <c r="Q73" i="5" s="1"/>
  <c r="S73" i="5" s="1"/>
  <c r="U73" i="5" s="1"/>
  <c r="AQ73" i="5" s="1"/>
  <c r="AU73" i="5" s="1"/>
  <c r="R107" i="4"/>
  <c r="R126" i="2"/>
  <c r="R140" i="2"/>
  <c r="AU74" i="4"/>
  <c r="R78" i="2"/>
  <c r="R147" i="4"/>
  <c r="R51" i="4"/>
  <c r="R37" i="3"/>
  <c r="R89" i="1"/>
  <c r="O89" i="1"/>
  <c r="R146" i="1"/>
  <c r="R45" i="3"/>
  <c r="R49" i="1"/>
  <c r="O137" i="28"/>
  <c r="R137" i="28"/>
  <c r="R106" i="1"/>
  <c r="R46" i="15"/>
  <c r="R79" i="28"/>
  <c r="R75" i="30"/>
  <c r="R66" i="15"/>
  <c r="AU73" i="3"/>
  <c r="R128" i="28"/>
  <c r="R138" i="15"/>
  <c r="O138" i="15"/>
  <c r="R33" i="15"/>
  <c r="R95" i="28"/>
  <c r="S138" i="1"/>
  <c r="U138" i="1" s="1"/>
  <c r="AT138" i="1" s="1"/>
  <c r="AX138" i="1" s="1"/>
  <c r="R141" i="3"/>
  <c r="R147" i="3"/>
  <c r="R125" i="33"/>
  <c r="R47" i="29"/>
  <c r="R132" i="33"/>
  <c r="R114" i="15"/>
  <c r="R81" i="29"/>
  <c r="R79" i="33"/>
  <c r="S73" i="15"/>
  <c r="U73" i="15" s="1"/>
  <c r="AQ73" i="15" s="1"/>
  <c r="AU73" i="15" s="1"/>
  <c r="R65" i="33"/>
  <c r="R35" i="29"/>
  <c r="R75" i="33"/>
  <c r="R138" i="11"/>
  <c r="R141" i="11"/>
  <c r="R129" i="11"/>
  <c r="R122" i="8"/>
  <c r="O122" i="8"/>
  <c r="R26" i="8"/>
  <c r="O26" i="8"/>
  <c r="P26" i="8" s="1"/>
  <c r="Q26" i="8" s="1"/>
  <c r="R80" i="8"/>
  <c r="R74" i="7"/>
  <c r="O74" i="7"/>
  <c r="BA121" i="7"/>
  <c r="R31" i="7"/>
  <c r="R94" i="6"/>
  <c r="R141" i="5"/>
  <c r="R93" i="7"/>
  <c r="R69" i="7"/>
  <c r="R73" i="6"/>
  <c r="O73" i="6"/>
  <c r="P73" i="6" s="1"/>
  <c r="Q73" i="6" s="1"/>
  <c r="S73" i="6" s="1"/>
  <c r="U73" i="6" s="1"/>
  <c r="AQ73" i="6" s="1"/>
  <c r="AU73" i="6" s="1"/>
  <c r="R68" i="5"/>
  <c r="R58" i="5"/>
  <c r="O58" i="5"/>
  <c r="P58" i="5" s="1"/>
  <c r="Q58" i="5" s="1"/>
  <c r="S58" i="5" s="1"/>
  <c r="U58" i="5" s="1"/>
  <c r="AQ58" i="5" s="1"/>
  <c r="AU58" i="5" s="1"/>
  <c r="R96" i="4"/>
  <c r="R84" i="5"/>
  <c r="R60" i="5"/>
  <c r="R130" i="4"/>
  <c r="AU73" i="2"/>
  <c r="R126" i="3"/>
  <c r="R97" i="3"/>
  <c r="R123" i="2"/>
  <c r="R82" i="3"/>
  <c r="R27" i="4"/>
  <c r="R67" i="2"/>
  <c r="R110" i="2"/>
  <c r="R98" i="2"/>
  <c r="R26" i="4"/>
  <c r="O26" i="4"/>
  <c r="P26" i="4" s="1"/>
  <c r="Q26" i="4" s="1"/>
  <c r="R48" i="3"/>
  <c r="R93" i="2"/>
  <c r="R73" i="30"/>
  <c r="O73" i="30"/>
  <c r="P73" i="30" s="1"/>
  <c r="Q73" i="30" s="1"/>
  <c r="S73" i="30" s="1"/>
  <c r="U73" i="30" s="1"/>
  <c r="AQ73" i="30" s="1"/>
  <c r="AU73" i="30" s="1"/>
  <c r="O44" i="30"/>
  <c r="P44" i="30" s="1"/>
  <c r="Q44" i="30" s="1"/>
  <c r="S44" i="30" s="1"/>
  <c r="U44" i="30" s="1"/>
  <c r="AQ44" i="30" s="1"/>
  <c r="AU44" i="30" s="1"/>
  <c r="R44" i="30"/>
  <c r="R124" i="28"/>
  <c r="AU58" i="15"/>
  <c r="R67" i="1"/>
  <c r="R63" i="30"/>
  <c r="R51" i="15"/>
  <c r="R106" i="30"/>
  <c r="R123" i="15"/>
  <c r="AX136" i="30"/>
  <c r="R29" i="30"/>
  <c r="R106" i="3"/>
  <c r="R33" i="1"/>
  <c r="R34" i="30"/>
  <c r="R65" i="15"/>
  <c r="R105" i="30"/>
  <c r="O105" i="30"/>
  <c r="P105" i="30" s="1"/>
  <c r="Q105" i="30" s="1"/>
  <c r="R130" i="15"/>
  <c r="R30" i="15"/>
  <c r="R147" i="33"/>
  <c r="R99" i="30"/>
  <c r="R100" i="15"/>
  <c r="R96" i="33"/>
  <c r="AU58" i="29"/>
  <c r="Q136" i="15"/>
  <c r="S136" i="15" s="1"/>
  <c r="U136" i="15" s="1"/>
  <c r="AT136" i="15" s="1"/>
  <c r="O137" i="15"/>
  <c r="P137" i="15" s="1"/>
  <c r="Q137" i="15" s="1"/>
  <c r="S137" i="15" s="1"/>
  <c r="U137" i="15" s="1"/>
  <c r="AT137" i="15" s="1"/>
  <c r="AX137" i="15" s="1"/>
  <c r="R90" i="15"/>
  <c r="O90" i="15"/>
  <c r="P90" i="15" s="1"/>
  <c r="Q90" i="15" s="1"/>
  <c r="S90" i="15" s="1"/>
  <c r="U90" i="15" s="1"/>
  <c r="AJ90" i="15" s="1"/>
  <c r="AN90" i="15" s="1"/>
  <c r="R44" i="29"/>
  <c r="R92" i="33"/>
  <c r="R34" i="15"/>
  <c r="R115" i="29"/>
  <c r="R114" i="29"/>
  <c r="BA121" i="33"/>
  <c r="O29" i="33"/>
  <c r="R74" i="33"/>
  <c r="O74" i="33"/>
  <c r="P74" i="33" s="1"/>
  <c r="Q74" i="33" s="1"/>
  <c r="S74" i="33" s="1"/>
  <c r="U74" i="33" s="1"/>
  <c r="AQ74" i="33" s="1"/>
  <c r="AU74" i="33" s="1"/>
  <c r="R36" i="29"/>
  <c r="R59" i="11"/>
  <c r="O59" i="11"/>
  <c r="P59" i="11" s="1"/>
  <c r="Q59" i="11" s="1"/>
  <c r="R90" i="8"/>
  <c r="R45" i="11"/>
  <c r="R90" i="9"/>
  <c r="O90" i="9"/>
  <c r="P90" i="9" s="1"/>
  <c r="Q90" i="9" s="1"/>
  <c r="S90" i="9" s="1"/>
  <c r="U90" i="9" s="1"/>
  <c r="AJ90" i="9" s="1"/>
  <c r="AN90" i="9" s="1"/>
  <c r="R93" i="9"/>
  <c r="R30" i="9"/>
  <c r="R37" i="9"/>
  <c r="R81" i="7"/>
  <c r="R50" i="8"/>
  <c r="R37" i="8"/>
  <c r="R110" i="8"/>
  <c r="S59" i="8"/>
  <c r="U59" i="8" s="1"/>
  <c r="AQ59" i="8" s="1"/>
  <c r="AU59" i="8" s="1"/>
  <c r="R45" i="7"/>
  <c r="O45" i="7"/>
  <c r="R100" i="7"/>
  <c r="R62" i="7"/>
  <c r="R137" i="6"/>
  <c r="R130" i="6"/>
  <c r="R84" i="6"/>
  <c r="R34" i="6"/>
  <c r="R66" i="5"/>
  <c r="R36" i="6"/>
  <c r="U26" i="6"/>
  <c r="AQ26" i="6" s="1"/>
  <c r="AU26" i="6" s="1"/>
  <c r="R34" i="5"/>
  <c r="R47" i="5"/>
  <c r="R106" i="4"/>
  <c r="R66" i="2"/>
  <c r="R58" i="4"/>
  <c r="O58" i="4"/>
  <c r="P58" i="4" s="1"/>
  <c r="Q58" i="4" s="1"/>
  <c r="S58" i="4" s="1"/>
  <c r="U58" i="4" s="1"/>
  <c r="AQ58" i="4" s="1"/>
  <c r="AU58" i="4" s="1"/>
  <c r="R66" i="4"/>
  <c r="R140" i="4"/>
  <c r="R89" i="3"/>
  <c r="O89" i="3"/>
  <c r="P89" i="3" s="1"/>
  <c r="Q89" i="3" s="1"/>
  <c r="S89" i="3" s="1"/>
  <c r="U89" i="3" s="1"/>
  <c r="AJ89" i="3" s="1"/>
  <c r="AN89" i="3" s="1"/>
  <c r="AX122" i="2"/>
  <c r="R96" i="2"/>
  <c r="R139" i="1"/>
  <c r="O139" i="1"/>
  <c r="R91" i="2"/>
  <c r="R73" i="28"/>
  <c r="O73" i="28"/>
  <c r="P73" i="28" s="1"/>
  <c r="Q73" i="28" s="1"/>
  <c r="S73" i="28" s="1"/>
  <c r="U73" i="28" s="1"/>
  <c r="AQ73" i="28" s="1"/>
  <c r="AU73" i="28" s="1"/>
  <c r="R60" i="1"/>
  <c r="R60" i="30"/>
  <c r="O60" i="30"/>
  <c r="P60" i="30" s="1"/>
  <c r="Q60" i="30" s="1"/>
  <c r="S60" i="30" s="1"/>
  <c r="U60" i="30" s="1"/>
  <c r="AQ60" i="30" s="1"/>
  <c r="AU60" i="30" s="1"/>
  <c r="R75" i="28"/>
  <c r="R82" i="30"/>
  <c r="O59" i="2"/>
  <c r="R62" i="15"/>
  <c r="R105" i="6"/>
  <c r="O105" i="6"/>
  <c r="P105" i="6" s="1"/>
  <c r="Q105" i="6" s="1"/>
  <c r="S105" i="6" s="1"/>
  <c r="U105" i="6" s="1"/>
  <c r="AT105" i="6" s="1"/>
  <c r="R115" i="28"/>
  <c r="R89" i="28"/>
  <c r="O89" i="28"/>
  <c r="P89" i="28" s="1"/>
  <c r="Q89" i="28" s="1"/>
  <c r="S89" i="28" s="1"/>
  <c r="U89" i="28" s="1"/>
  <c r="AJ89" i="28" s="1"/>
  <c r="AN89" i="28" s="1"/>
  <c r="R93" i="28"/>
  <c r="R92" i="30"/>
  <c r="R145" i="3"/>
  <c r="R140" i="3"/>
  <c r="R75" i="15"/>
  <c r="O75" i="15"/>
  <c r="R97" i="15"/>
  <c r="R29" i="15"/>
  <c r="R116" i="33"/>
  <c r="R50" i="30"/>
  <c r="R146" i="29"/>
  <c r="O91" i="3"/>
  <c r="P91" i="3" s="1"/>
  <c r="Q91" i="3" s="1"/>
  <c r="S91" i="3" s="1"/>
  <c r="U91" i="3" s="1"/>
  <c r="AJ91" i="3" s="1"/>
  <c r="AN91" i="3" s="1"/>
  <c r="R91" i="3"/>
  <c r="R53" i="29"/>
  <c r="R67" i="29"/>
  <c r="R107" i="15"/>
  <c r="R74" i="29"/>
  <c r="O74" i="29"/>
  <c r="P74" i="29" s="1"/>
  <c r="Q74" i="29" s="1"/>
  <c r="R108" i="29"/>
  <c r="S90" i="29"/>
  <c r="U90" i="29" s="1"/>
  <c r="AJ90" i="29" s="1"/>
  <c r="AN90" i="29" s="1"/>
  <c r="R46" i="33"/>
  <c r="R144" i="8"/>
  <c r="R89" i="8"/>
  <c r="O89" i="8"/>
  <c r="P89" i="8" s="1"/>
  <c r="Q89" i="8" s="1"/>
  <c r="R142" i="11"/>
  <c r="R145" i="11"/>
  <c r="S136" i="9"/>
  <c r="U136" i="9" s="1"/>
  <c r="AT136" i="9" s="1"/>
  <c r="R100" i="9"/>
  <c r="R138" i="8"/>
  <c r="R97" i="9"/>
  <c r="R127" i="11"/>
  <c r="R132" i="11"/>
  <c r="R34" i="9"/>
  <c r="R53" i="8"/>
  <c r="O74" i="8"/>
  <c r="P74" i="8" s="1"/>
  <c r="Q74" i="8" s="1"/>
  <c r="R74" i="8"/>
  <c r="R48" i="7"/>
  <c r="R35" i="7"/>
  <c r="R129" i="7"/>
  <c r="R89" i="7"/>
  <c r="O89" i="7"/>
  <c r="P89" i="7" s="1"/>
  <c r="Q89" i="7" s="1"/>
  <c r="S89" i="7" s="1"/>
  <c r="U89" i="7" s="1"/>
  <c r="AJ89" i="7" s="1"/>
  <c r="AN89" i="7" s="1"/>
  <c r="R95" i="7"/>
  <c r="R90" i="5"/>
  <c r="O90" i="5"/>
  <c r="P90" i="5" s="1"/>
  <c r="Q90" i="5" s="1"/>
  <c r="S90" i="5" s="1"/>
  <c r="U90" i="5" s="1"/>
  <c r="AJ90" i="5" s="1"/>
  <c r="AN90" i="5" s="1"/>
  <c r="O61" i="6"/>
  <c r="R78" i="5"/>
  <c r="R29" i="6"/>
  <c r="R81" i="5"/>
  <c r="R44" i="5"/>
  <c r="R125" i="4"/>
  <c r="R108" i="4"/>
  <c r="R83" i="2"/>
  <c r="O121" i="2"/>
  <c r="P121" i="2" s="1"/>
  <c r="Q121" i="2" s="1"/>
  <c r="S121" i="2" s="1"/>
  <c r="U121" i="2" s="1"/>
  <c r="AT121" i="2" s="1"/>
  <c r="BA121" i="2" s="1"/>
  <c r="R121" i="2"/>
  <c r="R90" i="3"/>
  <c r="O90" i="3"/>
  <c r="P90" i="3" s="1"/>
  <c r="Q90" i="3" s="1"/>
  <c r="S90" i="3" s="1"/>
  <c r="U90" i="3" s="1"/>
  <c r="AJ90" i="3" s="1"/>
  <c r="AN90" i="3" s="1"/>
  <c r="R78" i="3"/>
  <c r="R74" i="2"/>
  <c r="O74" i="2"/>
  <c r="P74" i="2" s="1"/>
  <c r="Q74" i="2" s="1"/>
  <c r="S74" i="2" s="1"/>
  <c r="U74" i="2" s="1"/>
  <c r="AQ74" i="2" s="1"/>
  <c r="R52" i="4"/>
  <c r="R26" i="3"/>
  <c r="O26" i="3"/>
  <c r="P26" i="3" s="1"/>
  <c r="Q26" i="3" s="1"/>
  <c r="R63" i="2"/>
  <c r="O123" i="3"/>
  <c r="P123" i="3" s="1"/>
  <c r="Q123" i="3" s="1"/>
  <c r="S123" i="3" s="1"/>
  <c r="U123" i="3" s="1"/>
  <c r="AT123" i="3" s="1"/>
  <c r="R114" i="2"/>
  <c r="AX121" i="3"/>
  <c r="R147" i="1"/>
  <c r="R81" i="1"/>
  <c r="R99" i="1"/>
  <c r="R29" i="1"/>
  <c r="R69" i="28"/>
  <c r="R82" i="15"/>
  <c r="R61" i="28"/>
  <c r="R113" i="28"/>
  <c r="R110" i="3"/>
  <c r="R146" i="15"/>
  <c r="R59" i="15"/>
  <c r="O59" i="15"/>
  <c r="P59" i="15" s="1"/>
  <c r="Q59" i="15" s="1"/>
  <c r="S59" i="15" s="1"/>
  <c r="U59" i="15" s="1"/>
  <c r="AQ59" i="15" s="1"/>
  <c r="AU59" i="15" s="1"/>
  <c r="R116" i="6"/>
  <c r="R111" i="1"/>
  <c r="R100" i="28"/>
  <c r="R136" i="33"/>
  <c r="O136" i="33"/>
  <c r="P136" i="33" s="1"/>
  <c r="Q136" i="33" s="1"/>
  <c r="R95" i="30"/>
  <c r="R111" i="28"/>
  <c r="R50" i="29"/>
  <c r="R112" i="15"/>
  <c r="R37" i="15"/>
  <c r="R45" i="33"/>
  <c r="O59" i="33"/>
  <c r="P59" i="33" s="1"/>
  <c r="Q59" i="33" s="1"/>
  <c r="S59" i="33" s="1"/>
  <c r="U59" i="33" s="1"/>
  <c r="AQ59" i="33" s="1"/>
  <c r="AU59" i="33" s="1"/>
  <c r="R59" i="33"/>
  <c r="R49" i="33"/>
  <c r="R33" i="29"/>
  <c r="U73" i="29"/>
  <c r="AQ73" i="29" s="1"/>
  <c r="AU73" i="29" s="1"/>
  <c r="R49" i="8"/>
  <c r="R114" i="8"/>
  <c r="R68" i="8"/>
  <c r="R90" i="6"/>
  <c r="R132" i="5"/>
  <c r="AN90" i="7"/>
  <c r="R66" i="7"/>
  <c r="R124" i="5"/>
  <c r="R125" i="6"/>
  <c r="R77" i="6"/>
  <c r="R97" i="5"/>
  <c r="R128" i="5"/>
  <c r="R30" i="5"/>
  <c r="R36" i="2"/>
  <c r="R141" i="4"/>
  <c r="R144" i="4"/>
  <c r="R122" i="4"/>
  <c r="R46" i="4"/>
  <c r="R77" i="4"/>
  <c r="O122" i="5"/>
  <c r="P122" i="5" s="1"/>
  <c r="Q122" i="5" s="1"/>
  <c r="S122" i="5" s="1"/>
  <c r="U122" i="5" s="1"/>
  <c r="AT122" i="5" s="1"/>
  <c r="AX122" i="5" s="1"/>
  <c r="R114" i="1"/>
  <c r="R84" i="2"/>
  <c r="R115" i="30"/>
  <c r="R97" i="1"/>
  <c r="R76" i="28"/>
  <c r="R144" i="15"/>
  <c r="O43" i="5"/>
  <c r="P43" i="5" s="1"/>
  <c r="Q43" i="5" s="1"/>
  <c r="S43" i="5" s="1"/>
  <c r="U43" i="5" s="1"/>
  <c r="AQ43" i="5" s="1"/>
  <c r="AU43" i="5" s="1"/>
  <c r="R114" i="30"/>
  <c r="R46" i="30"/>
  <c r="R26" i="1"/>
  <c r="O26" i="1"/>
  <c r="R69" i="30"/>
  <c r="R78" i="30"/>
  <c r="BA121" i="15"/>
  <c r="R110" i="6"/>
  <c r="R96" i="28"/>
  <c r="R131" i="33"/>
  <c r="R144" i="3"/>
  <c r="R142" i="29"/>
  <c r="R42" i="28"/>
  <c r="O42" i="28"/>
  <c r="P42" i="28" s="1"/>
  <c r="Q42" i="28" s="1"/>
  <c r="S42" i="28" s="1"/>
  <c r="U42" i="28" s="1"/>
  <c r="AQ42" i="28" s="1"/>
  <c r="AU42" i="28" s="1"/>
  <c r="R36" i="28"/>
  <c r="R93" i="15"/>
  <c r="R63" i="29"/>
  <c r="R111" i="15"/>
  <c r="R59" i="29"/>
  <c r="O59" i="29"/>
  <c r="P59" i="29" s="1"/>
  <c r="Q59" i="29" s="1"/>
  <c r="O122" i="1"/>
  <c r="R32" i="15"/>
  <c r="R78" i="29"/>
  <c r="R50" i="33"/>
  <c r="U42" i="30"/>
  <c r="AQ42" i="30" s="1"/>
  <c r="AU42" i="30" s="1"/>
  <c r="R112" i="29"/>
  <c r="U58" i="33"/>
  <c r="AQ58" i="33" s="1"/>
  <c r="AU58" i="33" s="1"/>
  <c r="R51" i="9"/>
  <c r="R146" i="11"/>
  <c r="R52" i="9"/>
  <c r="R27" i="9"/>
  <c r="O27" i="9"/>
  <c r="P27" i="9" s="1"/>
  <c r="Q27" i="9" s="1"/>
  <c r="S27" i="9" s="1"/>
  <c r="U27" i="9" s="1"/>
  <c r="AQ27" i="9" s="1"/>
  <c r="AU27" i="9" s="1"/>
  <c r="R34" i="8"/>
  <c r="BA121" i="8"/>
  <c r="R44" i="8"/>
  <c r="R108" i="8"/>
  <c r="R65" i="6"/>
  <c r="S42" i="7"/>
  <c r="U42" i="7" s="1"/>
  <c r="AQ42" i="7" s="1"/>
  <c r="AU42" i="7" s="1"/>
  <c r="R52" i="7"/>
  <c r="R28" i="7"/>
  <c r="R47" i="6"/>
  <c r="O122" i="7"/>
  <c r="P122" i="7" s="1"/>
  <c r="Q122" i="7" s="1"/>
  <c r="S122" i="7" s="1"/>
  <c r="U122" i="7" s="1"/>
  <c r="AT122" i="7" s="1"/>
  <c r="AX122" i="7" s="1"/>
  <c r="R122" i="7"/>
  <c r="R96" i="7"/>
  <c r="R94" i="7"/>
  <c r="R100" i="6"/>
  <c r="R123" i="6"/>
  <c r="R37" i="6"/>
  <c r="R99" i="5"/>
  <c r="R98" i="4"/>
  <c r="R32" i="6"/>
  <c r="R74" i="5"/>
  <c r="O74" i="5"/>
  <c r="P74" i="5" s="1"/>
  <c r="Q74" i="5" s="1"/>
  <c r="AU27" i="5"/>
  <c r="R128" i="4"/>
  <c r="R112" i="4"/>
  <c r="R79" i="2"/>
  <c r="R98" i="3"/>
  <c r="O75" i="2"/>
  <c r="R75" i="2"/>
  <c r="R65" i="3"/>
  <c r="R35" i="4"/>
  <c r="R145" i="4"/>
  <c r="R138" i="4"/>
  <c r="O138" i="4"/>
  <c r="P138" i="4" s="1"/>
  <c r="Q138" i="4" s="1"/>
  <c r="S138" i="4" s="1"/>
  <c r="U138" i="4" s="1"/>
  <c r="AT138" i="4" s="1"/>
  <c r="AX138" i="4" s="1"/>
  <c r="R49" i="4"/>
  <c r="R107" i="2"/>
  <c r="O107" i="2"/>
  <c r="P107" i="2" s="1"/>
  <c r="Q107" i="2" s="1"/>
  <c r="S107" i="2" s="1"/>
  <c r="U107" i="2" s="1"/>
  <c r="AT107" i="2" s="1"/>
  <c r="AX107" i="2" s="1"/>
  <c r="S74" i="3"/>
  <c r="U74" i="3" s="1"/>
  <c r="AQ74" i="3" s="1"/>
  <c r="R95" i="3"/>
  <c r="R144" i="1"/>
  <c r="R42" i="2"/>
  <c r="O42" i="2"/>
  <c r="P42" i="2" s="1"/>
  <c r="Q42" i="2" s="1"/>
  <c r="S42" i="2" s="1"/>
  <c r="U42" i="2" s="1"/>
  <c r="AQ42" i="2" s="1"/>
  <c r="AU42" i="2" s="1"/>
  <c r="R37" i="1"/>
  <c r="R66" i="30"/>
  <c r="R78" i="15"/>
  <c r="R109" i="30"/>
  <c r="R105" i="3"/>
  <c r="O105" i="3"/>
  <c r="P105" i="3" s="1"/>
  <c r="Q105" i="3" s="1"/>
  <c r="S105" i="3" s="1"/>
  <c r="U105" i="3" s="1"/>
  <c r="AT105" i="3" s="1"/>
  <c r="AX105" i="3" s="1"/>
  <c r="R114" i="3"/>
  <c r="R109" i="28"/>
  <c r="R142" i="15"/>
  <c r="R45" i="15"/>
  <c r="R34" i="28"/>
  <c r="R81" i="15"/>
  <c r="R89" i="30"/>
  <c r="O89" i="30"/>
  <c r="P89" i="30" s="1"/>
  <c r="Q89" i="30" s="1"/>
  <c r="S89" i="30" s="1"/>
  <c r="U89" i="30" s="1"/>
  <c r="AJ89" i="30" s="1"/>
  <c r="AN89" i="30" s="1"/>
  <c r="R93" i="30"/>
  <c r="R98" i="15"/>
  <c r="R51" i="28"/>
  <c r="R100" i="33"/>
  <c r="R28" i="28"/>
  <c r="O28" i="28"/>
  <c r="P28" i="28" s="1"/>
  <c r="Q28" i="28" s="1"/>
  <c r="S28" i="28" s="1"/>
  <c r="U28" i="28" s="1"/>
  <c r="AQ28" i="28" s="1"/>
  <c r="R105" i="15"/>
  <c r="O105" i="15"/>
  <c r="P105" i="15" s="1"/>
  <c r="Q105" i="15" s="1"/>
  <c r="S105" i="15" s="1"/>
  <c r="U105" i="15" s="1"/>
  <c r="AT105" i="15" s="1"/>
  <c r="AX105" i="15" s="1"/>
  <c r="R107" i="28"/>
  <c r="R126" i="33"/>
  <c r="R83" i="33"/>
  <c r="R26" i="29"/>
  <c r="O26" i="29"/>
  <c r="P26" i="29" s="1"/>
  <c r="Q26" i="29" s="1"/>
  <c r="S26" i="29" s="1"/>
  <c r="U26" i="29" s="1"/>
  <c r="AQ26" i="29" s="1"/>
  <c r="AU26" i="29" s="1"/>
  <c r="R141" i="9"/>
  <c r="R147" i="8"/>
  <c r="R139" i="7"/>
  <c r="R139" i="11"/>
  <c r="R77" i="8"/>
  <c r="R130" i="11"/>
  <c r="R43" i="9"/>
  <c r="R67" i="8"/>
  <c r="O75" i="8"/>
  <c r="R75" i="8"/>
  <c r="AU59" i="7"/>
  <c r="R36" i="8"/>
  <c r="R96" i="6"/>
  <c r="R44" i="6"/>
  <c r="O44" i="6"/>
  <c r="P44" i="6" s="1"/>
  <c r="Q44" i="6" s="1"/>
  <c r="S44" i="6" s="1"/>
  <c r="U44" i="6" s="1"/>
  <c r="AQ44" i="6" s="1"/>
  <c r="AU44" i="6" s="1"/>
  <c r="R90" i="7"/>
  <c r="O90" i="7"/>
  <c r="P90" i="7" s="1"/>
  <c r="Q90" i="7" s="1"/>
  <c r="S90" i="7" s="1"/>
  <c r="U90" i="7" s="1"/>
  <c r="AJ90" i="7" s="1"/>
  <c r="R59" i="7"/>
  <c r="O59" i="7"/>
  <c r="P59" i="7" s="1"/>
  <c r="Q59" i="7" s="1"/>
  <c r="S59" i="7" s="1"/>
  <c r="U59" i="7" s="1"/>
  <c r="AQ59" i="7" s="1"/>
  <c r="R142" i="6"/>
  <c r="R93" i="6"/>
  <c r="R81" i="6"/>
  <c r="R92" i="5"/>
  <c r="R67" i="5"/>
  <c r="AX105" i="6"/>
  <c r="R105" i="5"/>
  <c r="O105" i="5"/>
  <c r="R115" i="5"/>
  <c r="R123" i="4"/>
  <c r="R62" i="4"/>
  <c r="R37" i="5"/>
  <c r="R124" i="3"/>
  <c r="O124" i="3"/>
  <c r="R32" i="2"/>
  <c r="R69" i="2"/>
  <c r="R42" i="4"/>
  <c r="O42" i="4"/>
  <c r="R137" i="4"/>
  <c r="O137" i="4"/>
  <c r="P137" i="4" s="1"/>
  <c r="Q137" i="4" s="1"/>
  <c r="R34" i="2"/>
  <c r="R30" i="4"/>
  <c r="R77" i="2"/>
  <c r="R81" i="4"/>
  <c r="R33" i="2"/>
  <c r="R110" i="1"/>
  <c r="R47" i="3"/>
  <c r="R69" i="4"/>
  <c r="R52" i="3"/>
  <c r="R100" i="1"/>
  <c r="R51" i="2"/>
  <c r="R111" i="30"/>
  <c r="R50" i="1"/>
  <c r="R110" i="30"/>
  <c r="R140" i="28"/>
  <c r="R64" i="1"/>
  <c r="R58" i="28"/>
  <c r="O58" i="28"/>
  <c r="R51" i="30"/>
  <c r="R65" i="1"/>
  <c r="R113" i="6"/>
  <c r="R114" i="6"/>
  <c r="O58" i="1"/>
  <c r="R58" i="1"/>
  <c r="R65" i="30"/>
  <c r="R100" i="30"/>
  <c r="R131" i="29"/>
  <c r="R142" i="3"/>
  <c r="R137" i="3"/>
  <c r="O137" i="3"/>
  <c r="P137" i="3" s="1"/>
  <c r="Q137" i="3" s="1"/>
  <c r="S137" i="3" s="1"/>
  <c r="U137" i="3" s="1"/>
  <c r="AT137" i="3" s="1"/>
  <c r="AX137" i="3" s="1"/>
  <c r="R61" i="29"/>
  <c r="R139" i="29"/>
  <c r="R91" i="15"/>
  <c r="R68" i="29"/>
  <c r="R125" i="29"/>
  <c r="R45" i="28"/>
  <c r="R116" i="15"/>
  <c r="R115" i="15"/>
  <c r="R82" i="29"/>
  <c r="R105" i="29"/>
  <c r="O105" i="29"/>
  <c r="P105" i="29" s="1"/>
  <c r="Q105" i="29" s="1"/>
  <c r="S105" i="29" s="1"/>
  <c r="U105" i="29" s="1"/>
  <c r="AT105" i="29" s="1"/>
  <c r="AX105" i="29" s="1"/>
  <c r="R37" i="29"/>
  <c r="R53" i="11"/>
  <c r="R140" i="8"/>
  <c r="R145" i="9"/>
  <c r="O136" i="8"/>
  <c r="R136" i="8"/>
  <c r="R48" i="9"/>
  <c r="R128" i="8"/>
  <c r="R45" i="9"/>
  <c r="R94" i="8"/>
  <c r="R46" i="9"/>
  <c r="R31" i="9"/>
  <c r="R27" i="8"/>
  <c r="O27" i="8"/>
  <c r="P27" i="8" s="1"/>
  <c r="Q27" i="8" s="1"/>
  <c r="S27" i="8" s="1"/>
  <c r="U27" i="8" s="1"/>
  <c r="AQ27" i="8" s="1"/>
  <c r="AU27" i="8" s="1"/>
  <c r="R112" i="8"/>
  <c r="R45" i="6"/>
  <c r="O45" i="6"/>
  <c r="R32" i="7"/>
  <c r="R132" i="7"/>
  <c r="R97" i="7"/>
  <c r="R107" i="5"/>
  <c r="R129" i="5"/>
  <c r="R131" i="6"/>
  <c r="R30" i="6"/>
  <c r="R82" i="5"/>
  <c r="R65" i="5"/>
  <c r="R105" i="4"/>
  <c r="O105" i="4"/>
  <c r="P105" i="4" s="1"/>
  <c r="Q105" i="4" s="1"/>
  <c r="S105" i="4" s="1"/>
  <c r="U105" i="4" s="1"/>
  <c r="AT105" i="4" s="1"/>
  <c r="AX105" i="4" s="1"/>
  <c r="P121" i="6"/>
  <c r="Q121" i="6" s="1"/>
  <c r="S121" i="6" s="1"/>
  <c r="U121" i="6" s="1"/>
  <c r="AT121" i="6" s="1"/>
  <c r="BA121" i="6" s="1"/>
  <c r="R75" i="4"/>
  <c r="O75" i="4"/>
  <c r="P75" i="4" s="1"/>
  <c r="Q75" i="4" s="1"/>
  <c r="S75" i="4" s="1"/>
  <c r="U75" i="4" s="1"/>
  <c r="AQ75" i="4" s="1"/>
  <c r="AU75" i="4" s="1"/>
  <c r="R111" i="4"/>
  <c r="R83" i="3"/>
  <c r="R31" i="4"/>
  <c r="R27" i="3"/>
  <c r="O27" i="3"/>
  <c r="R142" i="4"/>
  <c r="O90" i="4"/>
  <c r="AU74" i="2"/>
  <c r="R127" i="2"/>
  <c r="S58" i="3"/>
  <c r="U58" i="3" s="1"/>
  <c r="AQ58" i="3" s="1"/>
  <c r="AU58" i="3" s="1"/>
  <c r="R100" i="2"/>
  <c r="R43" i="3"/>
  <c r="O43" i="3"/>
  <c r="P43" i="3" s="1"/>
  <c r="Q43" i="3" s="1"/>
  <c r="S43" i="3" s="1"/>
  <c r="U43" i="3" s="1"/>
  <c r="AQ43" i="3" s="1"/>
  <c r="AU43" i="3" s="1"/>
  <c r="R93" i="1"/>
  <c r="R115" i="1"/>
  <c r="R48" i="2"/>
  <c r="R53" i="1"/>
  <c r="R49" i="15"/>
  <c r="R83" i="30"/>
  <c r="R147" i="15"/>
  <c r="R34" i="1"/>
  <c r="R139" i="30"/>
  <c r="R82" i="28"/>
  <c r="R116" i="3"/>
  <c r="R107" i="3"/>
  <c r="R109" i="6"/>
  <c r="R146" i="30"/>
  <c r="R62" i="30"/>
  <c r="R68" i="15"/>
  <c r="R90" i="28"/>
  <c r="O90" i="28"/>
  <c r="P90" i="28" s="1"/>
  <c r="Q90" i="28" s="1"/>
  <c r="S90" i="28" s="1"/>
  <c r="U90" i="28" s="1"/>
  <c r="AJ90" i="28" s="1"/>
  <c r="AN90" i="28" s="1"/>
  <c r="R106" i="33"/>
  <c r="O106" i="33"/>
  <c r="P106" i="33" s="1"/>
  <c r="Q106" i="33" s="1"/>
  <c r="S106" i="33" s="1"/>
  <c r="U106" i="33" s="1"/>
  <c r="AT106" i="33" s="1"/>
  <c r="AX106" i="33" s="1"/>
  <c r="R96" i="30"/>
  <c r="R146" i="3"/>
  <c r="AX121" i="15"/>
  <c r="O42" i="29"/>
  <c r="R42" i="29"/>
  <c r="R29" i="28"/>
  <c r="O29" i="28"/>
  <c r="R48" i="28"/>
  <c r="R36" i="15"/>
  <c r="R67" i="33"/>
  <c r="R116" i="29"/>
  <c r="U136" i="1"/>
  <c r="AT136" i="1" s="1"/>
  <c r="AX136" i="1" s="1"/>
  <c r="O91" i="29"/>
  <c r="R76" i="33"/>
  <c r="U137" i="29"/>
  <c r="AT137" i="29" s="1"/>
  <c r="AX137" i="29" s="1"/>
  <c r="R126" i="8"/>
  <c r="R136" i="11"/>
  <c r="O136" i="11"/>
  <c r="P136" i="11" s="1"/>
  <c r="Q136" i="11" s="1"/>
  <c r="R128" i="11"/>
  <c r="R49" i="9"/>
  <c r="R63" i="8"/>
  <c r="R42" i="8"/>
  <c r="O42" i="8"/>
  <c r="P42" i="8" s="1"/>
  <c r="Q42" i="8" s="1"/>
  <c r="R60" i="8"/>
  <c r="O60" i="8"/>
  <c r="P60" i="8" s="1"/>
  <c r="Q60" i="8" s="1"/>
  <c r="R32" i="8"/>
  <c r="R116" i="9"/>
  <c r="R35" i="6"/>
  <c r="R26" i="7"/>
  <c r="O26" i="7"/>
  <c r="P26" i="7" s="1"/>
  <c r="Q26" i="7" s="1"/>
  <c r="S26" i="7" s="1"/>
  <c r="U26" i="7" s="1"/>
  <c r="AQ26" i="7" s="1"/>
  <c r="AU26" i="7" s="1"/>
  <c r="R50" i="7"/>
  <c r="R60" i="7"/>
  <c r="O60" i="7"/>
  <c r="P60" i="7" s="1"/>
  <c r="Q60" i="7" s="1"/>
  <c r="S60" i="7" s="1"/>
  <c r="U60" i="7" s="1"/>
  <c r="AQ60" i="7" s="1"/>
  <c r="R146" i="6"/>
  <c r="R126" i="6"/>
  <c r="R74" i="6"/>
  <c r="O74" i="6"/>
  <c r="P74" i="6" s="1"/>
  <c r="Q74" i="6" s="1"/>
  <c r="R93" i="5"/>
  <c r="O137" i="5"/>
  <c r="R131" i="4"/>
  <c r="R116" i="4"/>
  <c r="R92" i="3"/>
  <c r="O92" i="3"/>
  <c r="R36" i="4"/>
  <c r="O27" i="6"/>
  <c r="R35" i="3"/>
  <c r="R130" i="3"/>
  <c r="R78" i="4"/>
  <c r="R98" i="1"/>
  <c r="S105" i="2"/>
  <c r="U105" i="2" s="1"/>
  <c r="AT105" i="2" s="1"/>
  <c r="AX105" i="2" s="1"/>
  <c r="R92" i="2"/>
  <c r="R140" i="1"/>
  <c r="R46" i="3"/>
  <c r="O75" i="3"/>
  <c r="P75" i="3" s="1"/>
  <c r="Q75" i="3" s="1"/>
  <c r="S75" i="3" s="1"/>
  <c r="U75" i="3" s="1"/>
  <c r="AQ75" i="3" s="1"/>
  <c r="AU75" i="3" s="1"/>
  <c r="R105" i="1"/>
  <c r="O105" i="1"/>
  <c r="P105" i="1" s="1"/>
  <c r="Q105" i="1" s="1"/>
  <c r="R47" i="2"/>
  <c r="R80" i="30"/>
  <c r="R61" i="1"/>
  <c r="R126" i="28"/>
  <c r="R143" i="28"/>
  <c r="R107" i="6"/>
  <c r="R97" i="28"/>
  <c r="R97" i="33"/>
  <c r="R128" i="29"/>
  <c r="R109" i="33"/>
  <c r="R94" i="15"/>
  <c r="R99" i="15"/>
  <c r="R64" i="29"/>
  <c r="R108" i="33"/>
  <c r="O138" i="30"/>
  <c r="P138" i="30" s="1"/>
  <c r="Q138" i="30" s="1"/>
  <c r="S138" i="30" s="1"/>
  <c r="U138" i="30" s="1"/>
  <c r="AT138" i="30" s="1"/>
  <c r="AX138" i="30" s="1"/>
  <c r="R93" i="33"/>
  <c r="R109" i="15"/>
  <c r="R75" i="29"/>
  <c r="O75" i="29"/>
  <c r="R30" i="29"/>
  <c r="O73" i="33"/>
  <c r="P73" i="33" s="1"/>
  <c r="Q73" i="33" s="1"/>
  <c r="S73" i="33" s="1"/>
  <c r="U73" i="33" s="1"/>
  <c r="AQ73" i="33" s="1"/>
  <c r="R73" i="33"/>
  <c r="R124" i="29"/>
  <c r="O124" i="29"/>
  <c r="S136" i="29"/>
  <c r="U136" i="29" s="1"/>
  <c r="AT136" i="29" s="1"/>
  <c r="AX136" i="29" s="1"/>
  <c r="O43" i="33"/>
  <c r="R105" i="8"/>
  <c r="O105" i="8"/>
  <c r="P105" i="8" s="1"/>
  <c r="Q105" i="8" s="1"/>
  <c r="R53" i="7"/>
  <c r="R36" i="7"/>
  <c r="R127" i="7"/>
  <c r="R92" i="6"/>
  <c r="R100" i="5"/>
  <c r="R48" i="5"/>
  <c r="R94" i="4"/>
  <c r="R75" i="5"/>
  <c r="O75" i="5"/>
  <c r="P75" i="5" s="1"/>
  <c r="Q75" i="5" s="1"/>
  <c r="R121" i="4"/>
  <c r="O121" i="4"/>
  <c r="P121" i="4" s="1"/>
  <c r="Q121" i="4" s="1"/>
  <c r="R80" i="3"/>
  <c r="R67" i="4"/>
  <c r="R76" i="3"/>
  <c r="O76" i="3"/>
  <c r="R63" i="4"/>
  <c r="R79" i="3"/>
  <c r="R146" i="4"/>
  <c r="R37" i="2"/>
  <c r="R122" i="2"/>
  <c r="O122" i="2"/>
  <c r="P122" i="2" s="1"/>
  <c r="Q122" i="2" s="1"/>
  <c r="S122" i="2" s="1"/>
  <c r="U122" i="2" s="1"/>
  <c r="AT122" i="2" s="1"/>
  <c r="BA122" i="2" s="1"/>
  <c r="R44" i="3"/>
  <c r="O44" i="3"/>
  <c r="P44" i="3" s="1"/>
  <c r="Q44" i="3" s="1"/>
  <c r="S44" i="3" s="1"/>
  <c r="U44" i="3" s="1"/>
  <c r="AQ44" i="3" s="1"/>
  <c r="AU44" i="3" s="1"/>
  <c r="R108" i="2"/>
  <c r="O108" i="2"/>
  <c r="R49" i="3"/>
  <c r="R84" i="1"/>
  <c r="R50" i="2"/>
  <c r="R63" i="1"/>
  <c r="R129" i="30"/>
  <c r="R99" i="3"/>
  <c r="R79" i="30"/>
  <c r="R116" i="1"/>
  <c r="R114" i="28"/>
  <c r="R131" i="15"/>
  <c r="R128" i="30"/>
  <c r="R78" i="28"/>
  <c r="R108" i="3"/>
  <c r="R111" i="3"/>
  <c r="R125" i="15"/>
  <c r="R142" i="30"/>
  <c r="R45" i="30"/>
  <c r="O45" i="30"/>
  <c r="R50" i="15"/>
  <c r="R65" i="29"/>
  <c r="R138" i="3"/>
  <c r="O138" i="3"/>
  <c r="P138" i="3" s="1"/>
  <c r="Q138" i="3" s="1"/>
  <c r="R27" i="15"/>
  <c r="R139" i="33"/>
  <c r="U137" i="30"/>
  <c r="AT137" i="30" s="1"/>
  <c r="AX137" i="30" s="1"/>
  <c r="R92" i="15"/>
  <c r="R93" i="3"/>
  <c r="R26" i="15"/>
  <c r="O26" i="15"/>
  <c r="P26" i="15" s="1"/>
  <c r="Q26" i="15" s="1"/>
  <c r="O137" i="33"/>
  <c r="R137" i="33"/>
  <c r="R129" i="29"/>
  <c r="R63" i="33"/>
  <c r="R109" i="29"/>
  <c r="AU73" i="33"/>
  <c r="U73" i="4"/>
  <c r="AQ73" i="4" s="1"/>
  <c r="AU73" i="4" s="1"/>
  <c r="R84" i="33"/>
  <c r="R143" i="8"/>
  <c r="R106" i="9"/>
  <c r="O106" i="9"/>
  <c r="P106" i="9" s="1"/>
  <c r="Q106" i="9" s="1"/>
  <c r="S106" i="9" s="1"/>
  <c r="U106" i="9" s="1"/>
  <c r="AT106" i="9" s="1"/>
  <c r="AX106" i="9" s="1"/>
  <c r="R131" i="11"/>
  <c r="R53" i="9"/>
  <c r="R45" i="8"/>
  <c r="R43" i="8"/>
  <c r="O43" i="8"/>
  <c r="P43" i="8" s="1"/>
  <c r="Q43" i="8" s="1"/>
  <c r="R116" i="8"/>
  <c r="R146" i="7"/>
  <c r="R125" i="7"/>
  <c r="R31" i="6"/>
  <c r="R29" i="7"/>
  <c r="R130" i="5"/>
  <c r="R98" i="7"/>
  <c r="R64" i="7"/>
  <c r="R143" i="6"/>
  <c r="R124" i="6"/>
  <c r="R78" i="6"/>
  <c r="R59" i="5"/>
  <c r="O59" i="5"/>
  <c r="P59" i="5" s="1"/>
  <c r="Q59" i="5" s="1"/>
  <c r="S59" i="5" s="1"/>
  <c r="U59" i="5" s="1"/>
  <c r="AQ59" i="5" s="1"/>
  <c r="AU59" i="5" s="1"/>
  <c r="R45" i="5"/>
  <c r="R61" i="5"/>
  <c r="R83" i="5"/>
  <c r="R116" i="5"/>
  <c r="R113" i="4"/>
  <c r="R32" i="4"/>
  <c r="R31" i="3"/>
  <c r="R64" i="4"/>
  <c r="R82" i="4"/>
  <c r="R68" i="4"/>
  <c r="R83" i="1"/>
  <c r="R141" i="1"/>
  <c r="BA122" i="3"/>
  <c r="R50" i="3"/>
  <c r="R45" i="2"/>
  <c r="R52" i="2"/>
  <c r="R61" i="30"/>
  <c r="AU74" i="3"/>
  <c r="R32" i="30"/>
  <c r="R44" i="1"/>
  <c r="O106" i="6"/>
  <c r="P106" i="6" s="1"/>
  <c r="Q106" i="6" s="1"/>
  <c r="S106" i="6" s="1"/>
  <c r="U106" i="6" s="1"/>
  <c r="AT106" i="6" s="1"/>
  <c r="AX106" i="6" s="1"/>
  <c r="R106" i="6"/>
  <c r="R111" i="6"/>
  <c r="R90" i="33"/>
  <c r="R90" i="30"/>
  <c r="O90" i="30"/>
  <c r="P90" i="30" s="1"/>
  <c r="Q90" i="30" s="1"/>
  <c r="S90" i="30" s="1"/>
  <c r="U90" i="30" s="1"/>
  <c r="AJ90" i="30" s="1"/>
  <c r="AN90" i="30" s="1"/>
  <c r="R77" i="15"/>
  <c r="R128" i="33"/>
  <c r="S59" i="30"/>
  <c r="U59" i="30" s="1"/>
  <c r="AQ59" i="30" s="1"/>
  <c r="AU59" i="30" s="1"/>
  <c r="BA121" i="29"/>
  <c r="AX121" i="29"/>
  <c r="R95" i="15"/>
  <c r="R100" i="3"/>
  <c r="R138" i="29"/>
  <c r="O138" i="29"/>
  <c r="P138" i="29" s="1"/>
  <c r="Q138" i="29" s="1"/>
  <c r="S138" i="29" s="1"/>
  <c r="U138" i="29" s="1"/>
  <c r="AT138" i="29" s="1"/>
  <c r="AX138" i="29" s="1"/>
  <c r="R127" i="33"/>
  <c r="R113" i="15"/>
  <c r="R124" i="33"/>
  <c r="R79" i="29"/>
  <c r="O122" i="15"/>
  <c r="P122" i="15" s="1"/>
  <c r="Q122" i="15" s="1"/>
  <c r="S122" i="15" s="1"/>
  <c r="U122" i="15" s="1"/>
  <c r="AT122" i="15" s="1"/>
  <c r="R68" i="33"/>
  <c r="R66" i="33"/>
  <c r="R84" i="29"/>
  <c r="R61" i="33"/>
  <c r="R34" i="29"/>
  <c r="D126" i="34" l="1"/>
  <c r="E111" i="34"/>
  <c r="H110" i="34" s="1"/>
  <c r="I110" i="34" s="1"/>
  <c r="J110" i="34" s="1"/>
  <c r="O27" i="34"/>
  <c r="D132" i="34"/>
  <c r="E117" i="34"/>
  <c r="H116" i="34" s="1"/>
  <c r="I116" i="34" s="1"/>
  <c r="J116" i="34" s="1"/>
  <c r="P106" i="34"/>
  <c r="Q106" i="34" s="1"/>
  <c r="S106" i="34" s="1"/>
  <c r="U106" i="34" s="1"/>
  <c r="AT106" i="34" s="1"/>
  <c r="AX106" i="34" s="1"/>
  <c r="O107" i="34"/>
  <c r="P61" i="34"/>
  <c r="Q61" i="34" s="1"/>
  <c r="S61" i="34" s="1"/>
  <c r="U61" i="34" s="1"/>
  <c r="AQ61" i="34" s="1"/>
  <c r="AU61" i="34" s="1"/>
  <c r="D129" i="34"/>
  <c r="E114" i="34"/>
  <c r="H113" i="34" s="1"/>
  <c r="I113" i="34" s="1"/>
  <c r="J113" i="34" s="1"/>
  <c r="P90" i="34"/>
  <c r="Q90" i="34" s="1"/>
  <c r="S90" i="34" s="1"/>
  <c r="U90" i="34" s="1"/>
  <c r="AJ90" i="34" s="1"/>
  <c r="AN90" i="34" s="1"/>
  <c r="O91" i="34"/>
  <c r="E124" i="34"/>
  <c r="H123" i="34" s="1"/>
  <c r="I123" i="34" s="1"/>
  <c r="J123" i="34" s="1"/>
  <c r="D138" i="34"/>
  <c r="E139" i="34" s="1"/>
  <c r="H138" i="34" s="1"/>
  <c r="I138" i="34" s="1"/>
  <c r="J138" i="34" s="1"/>
  <c r="P122" i="34"/>
  <c r="Q122" i="34" s="1"/>
  <c r="S122" i="34" s="1"/>
  <c r="U122" i="34" s="1"/>
  <c r="AT122" i="34" s="1"/>
  <c r="O123" i="34"/>
  <c r="S136" i="34"/>
  <c r="U136" i="34" s="1"/>
  <c r="AT136" i="34" s="1"/>
  <c r="AX136" i="34" s="1"/>
  <c r="E128" i="34"/>
  <c r="H127" i="34" s="1"/>
  <c r="I127" i="34" s="1"/>
  <c r="J127" i="34" s="1"/>
  <c r="D142" i="34"/>
  <c r="E143" i="34" s="1"/>
  <c r="H142" i="34" s="1"/>
  <c r="I142" i="34" s="1"/>
  <c r="J142" i="34" s="1"/>
  <c r="S74" i="34"/>
  <c r="U74" i="34" s="1"/>
  <c r="AQ74" i="34" s="1"/>
  <c r="AU74" i="34" s="1"/>
  <c r="D130" i="34"/>
  <c r="E115" i="34"/>
  <c r="H114" i="34" s="1"/>
  <c r="I114" i="34" s="1"/>
  <c r="J114" i="34" s="1"/>
  <c r="P43" i="34"/>
  <c r="Q43" i="34" s="1"/>
  <c r="S43" i="34" s="1"/>
  <c r="U43" i="34" s="1"/>
  <c r="AQ43" i="34" s="1"/>
  <c r="AU43" i="34" s="1"/>
  <c r="O44" i="34"/>
  <c r="O75" i="34"/>
  <c r="O138" i="34"/>
  <c r="AX121" i="34"/>
  <c r="O109" i="2"/>
  <c r="P43" i="33"/>
  <c r="Q43" i="33" s="1"/>
  <c r="S43" i="33" s="1"/>
  <c r="U43" i="33" s="1"/>
  <c r="AQ43" i="33" s="1"/>
  <c r="AU43" i="33" s="1"/>
  <c r="O27" i="19"/>
  <c r="P58" i="28"/>
  <c r="Q58" i="28" s="1"/>
  <c r="S58" i="28" s="1"/>
  <c r="U58" i="28" s="1"/>
  <c r="AQ58" i="28" s="1"/>
  <c r="AU58" i="28" s="1"/>
  <c r="O59" i="28"/>
  <c r="S74" i="8"/>
  <c r="U74" i="8" s="1"/>
  <c r="AQ74" i="8" s="1"/>
  <c r="AU74" i="8" s="1"/>
  <c r="O45" i="3"/>
  <c r="S42" i="3"/>
  <c r="U42" i="3" s="1"/>
  <c r="AQ42" i="3" s="1"/>
  <c r="AU42" i="3" s="1"/>
  <c r="P89" i="2"/>
  <c r="Q89" i="2" s="1"/>
  <c r="S89" i="2" s="1"/>
  <c r="U89" i="2" s="1"/>
  <c r="AJ89" i="2" s="1"/>
  <c r="AN89" i="2" s="1"/>
  <c r="O90" i="2"/>
  <c r="P137" i="2"/>
  <c r="Q137" i="2" s="1"/>
  <c r="S137" i="2" s="1"/>
  <c r="U137" i="2" s="1"/>
  <c r="AT137" i="2" s="1"/>
  <c r="AX137" i="2" s="1"/>
  <c r="O138" i="2"/>
  <c r="O139" i="4"/>
  <c r="O107" i="16"/>
  <c r="P27" i="14"/>
  <c r="Q27" i="14" s="1"/>
  <c r="S27" i="14" s="1"/>
  <c r="U27" i="14" s="1"/>
  <c r="AQ27" i="14" s="1"/>
  <c r="AU27" i="14" s="1"/>
  <c r="O28" i="14"/>
  <c r="P89" i="19"/>
  <c r="Q89" i="19" s="1"/>
  <c r="S89" i="19" s="1"/>
  <c r="U89" i="19" s="1"/>
  <c r="AJ89" i="19" s="1"/>
  <c r="AN89" i="19" s="1"/>
  <c r="S73" i="14"/>
  <c r="U73" i="14" s="1"/>
  <c r="AQ73" i="14" s="1"/>
  <c r="AU73" i="14" s="1"/>
  <c r="O107" i="14"/>
  <c r="P121" i="17"/>
  <c r="Q121" i="17" s="1"/>
  <c r="S121" i="17" s="1"/>
  <c r="U121" i="17" s="1"/>
  <c r="AT121" i="17" s="1"/>
  <c r="O122" i="17"/>
  <c r="P105" i="21"/>
  <c r="Q105" i="21" s="1"/>
  <c r="S105" i="21" s="1"/>
  <c r="U105" i="21" s="1"/>
  <c r="AT105" i="21" s="1"/>
  <c r="AX105" i="21" s="1"/>
  <c r="O91" i="11"/>
  <c r="S43" i="23"/>
  <c r="U43" i="23" s="1"/>
  <c r="AQ43" i="23" s="1"/>
  <c r="AU43" i="23" s="1"/>
  <c r="P59" i="26"/>
  <c r="Q59" i="26" s="1"/>
  <c r="S59" i="26" s="1"/>
  <c r="U59" i="26" s="1"/>
  <c r="AQ59" i="26" s="1"/>
  <c r="AU59" i="26" s="1"/>
  <c r="O123" i="26"/>
  <c r="AX121" i="23"/>
  <c r="P27" i="17"/>
  <c r="Q27" i="17" s="1"/>
  <c r="S27" i="17" s="1"/>
  <c r="U27" i="17" s="1"/>
  <c r="AQ27" i="17" s="1"/>
  <c r="AU27" i="17" s="1"/>
  <c r="O28" i="17"/>
  <c r="P58" i="16"/>
  <c r="Q58" i="16" s="1"/>
  <c r="S58" i="16" s="1"/>
  <c r="U58" i="16" s="1"/>
  <c r="AQ58" i="16" s="1"/>
  <c r="AU58" i="16" s="1"/>
  <c r="P45" i="30"/>
  <c r="Q45" i="30" s="1"/>
  <c r="S45" i="30" s="1"/>
  <c r="U45" i="30" s="1"/>
  <c r="AQ45" i="30" s="1"/>
  <c r="AU45" i="30" s="1"/>
  <c r="N125" i="29"/>
  <c r="O125" i="29" s="1"/>
  <c r="P124" i="29"/>
  <c r="Q124" i="29" s="1"/>
  <c r="S124" i="29" s="1"/>
  <c r="U124" i="29" s="1"/>
  <c r="AT124" i="29" s="1"/>
  <c r="P105" i="5"/>
  <c r="Q105" i="5" s="1"/>
  <c r="S105" i="5" s="1"/>
  <c r="U105" i="5" s="1"/>
  <c r="AT105" i="5" s="1"/>
  <c r="AX105" i="5" s="1"/>
  <c r="O106" i="5"/>
  <c r="P75" i="8"/>
  <c r="Q75" i="8" s="1"/>
  <c r="S75" i="8" s="1"/>
  <c r="U75" i="8" s="1"/>
  <c r="AQ75" i="8" s="1"/>
  <c r="AU75" i="8" s="1"/>
  <c r="O76" i="8"/>
  <c r="S74" i="29"/>
  <c r="U74" i="29" s="1"/>
  <c r="AQ74" i="29" s="1"/>
  <c r="AU74" i="29" s="1"/>
  <c r="O106" i="4"/>
  <c r="P29" i="33"/>
  <c r="N30" i="33" s="1"/>
  <c r="O123" i="15"/>
  <c r="AX122" i="29"/>
  <c r="BA122" i="29"/>
  <c r="P89" i="17"/>
  <c r="Q89" i="17" s="1"/>
  <c r="S89" i="17" s="1"/>
  <c r="U89" i="17" s="1"/>
  <c r="AJ89" i="17" s="1"/>
  <c r="AN89" i="17" s="1"/>
  <c r="S27" i="27"/>
  <c r="U27" i="27" s="1"/>
  <c r="AQ27" i="27" s="1"/>
  <c r="AU27" i="27" s="1"/>
  <c r="P123" i="12"/>
  <c r="Q123" i="12" s="1"/>
  <c r="S123" i="12" s="1"/>
  <c r="U123" i="12" s="1"/>
  <c r="AT123" i="12" s="1"/>
  <c r="O124" i="12"/>
  <c r="O43" i="22"/>
  <c r="O28" i="24"/>
  <c r="P74" i="26"/>
  <c r="Q74" i="26" s="1"/>
  <c r="S74" i="26" s="1"/>
  <c r="U74" i="26" s="1"/>
  <c r="AQ74" i="26" s="1"/>
  <c r="AU74" i="26" s="1"/>
  <c r="O75" i="26"/>
  <c r="O138" i="14"/>
  <c r="P58" i="9"/>
  <c r="Q58" i="9" s="1"/>
  <c r="S58" i="9" s="1"/>
  <c r="U58" i="9" s="1"/>
  <c r="AQ58" i="9" s="1"/>
  <c r="AU58" i="9" s="1"/>
  <c r="O59" i="9"/>
  <c r="P74" i="13"/>
  <c r="Q74" i="13" s="1"/>
  <c r="S74" i="13" s="1"/>
  <c r="U74" i="13" s="1"/>
  <c r="AQ74" i="13" s="1"/>
  <c r="AU74" i="13" s="1"/>
  <c r="O75" i="13"/>
  <c r="S59" i="22"/>
  <c r="U59" i="22" s="1"/>
  <c r="AQ59" i="22" s="1"/>
  <c r="AU59" i="22" s="1"/>
  <c r="P43" i="26"/>
  <c r="Q43" i="26" s="1"/>
  <c r="S43" i="26" s="1"/>
  <c r="U43" i="26" s="1"/>
  <c r="AQ43" i="26" s="1"/>
  <c r="AU43" i="26" s="1"/>
  <c r="P122" i="20"/>
  <c r="Q122" i="20" s="1"/>
  <c r="S122" i="20" s="1"/>
  <c r="U122" i="20" s="1"/>
  <c r="AT122" i="20" s="1"/>
  <c r="O123" i="20"/>
  <c r="O29" i="12"/>
  <c r="P73" i="23"/>
  <c r="Q73" i="23" s="1"/>
  <c r="S73" i="23" s="1"/>
  <c r="U73" i="23" s="1"/>
  <c r="AQ73" i="23" s="1"/>
  <c r="AU73" i="23" s="1"/>
  <c r="O74" i="23"/>
  <c r="BA122" i="23"/>
  <c r="O138" i="9"/>
  <c r="N93" i="3"/>
  <c r="P92" i="3"/>
  <c r="P74" i="7"/>
  <c r="Q74" i="7" s="1"/>
  <c r="S74" i="7" s="1"/>
  <c r="U74" i="7" s="1"/>
  <c r="AQ74" i="7" s="1"/>
  <c r="AU74" i="7" s="1"/>
  <c r="O139" i="3"/>
  <c r="O43" i="1"/>
  <c r="P107" i="18"/>
  <c r="Q107" i="18" s="1"/>
  <c r="S107" i="18" s="1"/>
  <c r="U107" i="18" s="1"/>
  <c r="AT107" i="18" s="1"/>
  <c r="AX107" i="18" s="1"/>
  <c r="O108" i="18"/>
  <c r="O124" i="10"/>
  <c r="O90" i="16"/>
  <c r="O123" i="5"/>
  <c r="P73" i="22"/>
  <c r="Q73" i="22" s="1"/>
  <c r="S73" i="22" s="1"/>
  <c r="U73" i="22" s="1"/>
  <c r="AQ73" i="22" s="1"/>
  <c r="AU73" i="22" s="1"/>
  <c r="O74" i="22"/>
  <c r="P73" i="10"/>
  <c r="Q73" i="10" s="1"/>
  <c r="S73" i="10" s="1"/>
  <c r="U73" i="10" s="1"/>
  <c r="AQ73" i="10" s="1"/>
  <c r="AU73" i="10" s="1"/>
  <c r="O74" i="10"/>
  <c r="P122" i="18"/>
  <c r="Q122" i="18" s="1"/>
  <c r="S122" i="18" s="1"/>
  <c r="U122" i="18" s="1"/>
  <c r="AT122" i="18" s="1"/>
  <c r="O123" i="18"/>
  <c r="P73" i="25"/>
  <c r="Q73" i="25" s="1"/>
  <c r="S73" i="25" s="1"/>
  <c r="U73" i="25" s="1"/>
  <c r="AQ73" i="25" s="1"/>
  <c r="AU73" i="25" s="1"/>
  <c r="O74" i="25"/>
  <c r="P27" i="6"/>
  <c r="Q27" i="6" s="1"/>
  <c r="S27" i="6" s="1"/>
  <c r="U27" i="6" s="1"/>
  <c r="AQ27" i="6" s="1"/>
  <c r="AU27" i="6" s="1"/>
  <c r="O28" i="6"/>
  <c r="S121" i="4"/>
  <c r="U121" i="4" s="1"/>
  <c r="AT121" i="4" s="1"/>
  <c r="S60" i="8"/>
  <c r="U60" i="8" s="1"/>
  <c r="AQ60" i="8" s="1"/>
  <c r="AU60" i="8" s="1"/>
  <c r="S105" i="30"/>
  <c r="U105" i="30" s="1"/>
  <c r="AT105" i="30" s="1"/>
  <c r="AX105" i="30" s="1"/>
  <c r="O106" i="30"/>
  <c r="S43" i="6"/>
  <c r="U43" i="6" s="1"/>
  <c r="AQ43" i="6" s="1"/>
  <c r="AU43" i="6" s="1"/>
  <c r="O60" i="15"/>
  <c r="S58" i="11"/>
  <c r="U58" i="11" s="1"/>
  <c r="AQ58" i="11" s="1"/>
  <c r="AU58" i="11" s="1"/>
  <c r="AX121" i="2"/>
  <c r="S74" i="15"/>
  <c r="U74" i="15" s="1"/>
  <c r="AQ74" i="15" s="1"/>
  <c r="AU74" i="15" s="1"/>
  <c r="O76" i="4"/>
  <c r="S136" i="14"/>
  <c r="U136" i="14" s="1"/>
  <c r="AT136" i="14" s="1"/>
  <c r="AX136" i="14" s="1"/>
  <c r="O60" i="29"/>
  <c r="O90" i="21"/>
  <c r="O27" i="18"/>
  <c r="O75" i="14"/>
  <c r="P121" i="16"/>
  <c r="Q121" i="16" s="1"/>
  <c r="S121" i="16" s="1"/>
  <c r="U121" i="16" s="1"/>
  <c r="AT121" i="16" s="1"/>
  <c r="S73" i="21"/>
  <c r="U73" i="21" s="1"/>
  <c r="AQ73" i="21" s="1"/>
  <c r="AU73" i="21" s="1"/>
  <c r="P90" i="25"/>
  <c r="Q90" i="25" s="1"/>
  <c r="S90" i="25" s="1"/>
  <c r="U90" i="25" s="1"/>
  <c r="AJ90" i="25" s="1"/>
  <c r="AN90" i="25" s="1"/>
  <c r="O91" i="25"/>
  <c r="P121" i="14"/>
  <c r="Q121" i="14" s="1"/>
  <c r="S121" i="14" s="1"/>
  <c r="U121" i="14" s="1"/>
  <c r="AT121" i="14" s="1"/>
  <c r="S27" i="10"/>
  <c r="U27" i="10" s="1"/>
  <c r="AQ27" i="10" s="1"/>
  <c r="AU27" i="10" s="1"/>
  <c r="O74" i="31"/>
  <c r="O138" i="17"/>
  <c r="P89" i="20"/>
  <c r="Q89" i="20" s="1"/>
  <c r="S89" i="20" s="1"/>
  <c r="U89" i="20" s="1"/>
  <c r="AJ89" i="20" s="1"/>
  <c r="AN89" i="20" s="1"/>
  <c r="O90" i="20"/>
  <c r="O107" i="27"/>
  <c r="P89" i="18"/>
  <c r="Q89" i="18" s="1"/>
  <c r="S89" i="18" s="1"/>
  <c r="U89" i="18" s="1"/>
  <c r="AJ89" i="18" s="1"/>
  <c r="AN89" i="18" s="1"/>
  <c r="P45" i="12"/>
  <c r="Q45" i="12" s="1"/>
  <c r="S45" i="12" s="1"/>
  <c r="U45" i="12" s="1"/>
  <c r="AQ45" i="12" s="1"/>
  <c r="AU45" i="12" s="1"/>
  <c r="P73" i="11"/>
  <c r="Q73" i="11" s="1"/>
  <c r="S73" i="11" s="1"/>
  <c r="U73" i="11" s="1"/>
  <c r="AQ73" i="11" s="1"/>
  <c r="AU73" i="11" s="1"/>
  <c r="P90" i="23"/>
  <c r="Q90" i="23" s="1"/>
  <c r="S90" i="23" s="1"/>
  <c r="U90" i="23" s="1"/>
  <c r="AJ90" i="23" s="1"/>
  <c r="AN90" i="23" s="1"/>
  <c r="P122" i="1"/>
  <c r="Q122" i="1" s="1"/>
  <c r="S122" i="1" s="1"/>
  <c r="U122" i="1" s="1"/>
  <c r="AT122" i="1" s="1"/>
  <c r="O123" i="1"/>
  <c r="O90" i="6"/>
  <c r="O137" i="6"/>
  <c r="P89" i="1"/>
  <c r="Q89" i="1" s="1"/>
  <c r="S89" i="1" s="1"/>
  <c r="U89" i="1" s="1"/>
  <c r="AJ89" i="1" s="1"/>
  <c r="AN89" i="1" s="1"/>
  <c r="O107" i="9"/>
  <c r="P136" i="16"/>
  <c r="Q136" i="16" s="1"/>
  <c r="S136" i="16" s="1"/>
  <c r="U136" i="16" s="1"/>
  <c r="AT136" i="16" s="1"/>
  <c r="AX136" i="16" s="1"/>
  <c r="P58" i="24"/>
  <c r="Q58" i="24" s="1"/>
  <c r="S58" i="24" s="1"/>
  <c r="U58" i="24" s="1"/>
  <c r="AQ58" i="24" s="1"/>
  <c r="AU58" i="24" s="1"/>
  <c r="O59" i="24"/>
  <c r="P108" i="24"/>
  <c r="Q108" i="24" s="1"/>
  <c r="S108" i="24" s="1"/>
  <c r="U108" i="24" s="1"/>
  <c r="AT108" i="24" s="1"/>
  <c r="AX108" i="24" s="1"/>
  <c r="N109" i="24"/>
  <c r="O109" i="24"/>
  <c r="P123" i="27"/>
  <c r="Q123" i="27" s="1"/>
  <c r="S123" i="27" s="1"/>
  <c r="U123" i="27" s="1"/>
  <c r="AT123" i="27" s="1"/>
  <c r="P123" i="21"/>
  <c r="Q123" i="21" s="1"/>
  <c r="S123" i="21" s="1"/>
  <c r="U123" i="21" s="1"/>
  <c r="AT123" i="21" s="1"/>
  <c r="O123" i="24"/>
  <c r="O60" i="22"/>
  <c r="AX122" i="21"/>
  <c r="BA122" i="21"/>
  <c r="S75" i="5"/>
  <c r="U75" i="5" s="1"/>
  <c r="AQ75" i="5" s="1"/>
  <c r="AU75" i="5" s="1"/>
  <c r="S42" i="8"/>
  <c r="U42" i="8" s="1"/>
  <c r="AQ42" i="8" s="1"/>
  <c r="AU42" i="8" s="1"/>
  <c r="P45" i="6"/>
  <c r="Q45" i="6" s="1"/>
  <c r="S45" i="6" s="1"/>
  <c r="U45" i="6" s="1"/>
  <c r="AQ45" i="6" s="1"/>
  <c r="AU45" i="6" s="1"/>
  <c r="O43" i="9"/>
  <c r="S74" i="5"/>
  <c r="U74" i="5" s="1"/>
  <c r="AQ74" i="5" s="1"/>
  <c r="AU74" i="5" s="1"/>
  <c r="S59" i="29"/>
  <c r="U59" i="29" s="1"/>
  <c r="AQ59" i="29" s="1"/>
  <c r="AU59" i="29" s="1"/>
  <c r="O122" i="4"/>
  <c r="O44" i="5"/>
  <c r="S89" i="8"/>
  <c r="U89" i="8" s="1"/>
  <c r="AJ89" i="8" s="1"/>
  <c r="AN89" i="8" s="1"/>
  <c r="O60" i="33"/>
  <c r="O106" i="15"/>
  <c r="O59" i="4"/>
  <c r="S136" i="26"/>
  <c r="U136" i="26" s="1"/>
  <c r="AT136" i="26" s="1"/>
  <c r="AX136" i="26" s="1"/>
  <c r="P136" i="27"/>
  <c r="Q136" i="27" s="1"/>
  <c r="S136" i="27" s="1"/>
  <c r="U136" i="27" s="1"/>
  <c r="AT136" i="27" s="1"/>
  <c r="AX136" i="27" s="1"/>
  <c r="O137" i="27"/>
  <c r="O75" i="16"/>
  <c r="S27" i="31"/>
  <c r="U27" i="31" s="1"/>
  <c r="AQ27" i="31" s="1"/>
  <c r="AU27" i="31" s="1"/>
  <c r="O60" i="10"/>
  <c r="O44" i="15"/>
  <c r="O91" i="12"/>
  <c r="O60" i="25"/>
  <c r="S91" i="10"/>
  <c r="U91" i="10" s="1"/>
  <c r="AJ91" i="10" s="1"/>
  <c r="AN91" i="10" s="1"/>
  <c r="O137" i="10"/>
  <c r="P105" i="17"/>
  <c r="Q105" i="17" s="1"/>
  <c r="S105" i="17" s="1"/>
  <c r="U105" i="17" s="1"/>
  <c r="AT105" i="17" s="1"/>
  <c r="AX105" i="17" s="1"/>
  <c r="P121" i="9"/>
  <c r="Q121" i="9" s="1"/>
  <c r="S121" i="9" s="1"/>
  <c r="U121" i="9" s="1"/>
  <c r="AT121" i="9" s="1"/>
  <c r="O107" i="6"/>
  <c r="O91" i="15"/>
  <c r="P58" i="1"/>
  <c r="Q58" i="1" s="1"/>
  <c r="S58" i="1" s="1"/>
  <c r="U58" i="1" s="1"/>
  <c r="AQ58" i="1" s="1"/>
  <c r="AU58" i="1" s="1"/>
  <c r="O59" i="1"/>
  <c r="P124" i="3"/>
  <c r="Q124" i="3" s="1"/>
  <c r="S124" i="3" s="1"/>
  <c r="U124" i="3" s="1"/>
  <c r="AT124" i="3" s="1"/>
  <c r="P75" i="15"/>
  <c r="Q75" i="15" s="1"/>
  <c r="S75" i="15" s="1"/>
  <c r="U75" i="15" s="1"/>
  <c r="AQ75" i="15" s="1"/>
  <c r="AU75" i="15" s="1"/>
  <c r="P138" i="15"/>
  <c r="Q138" i="15" s="1"/>
  <c r="S138" i="15" s="1"/>
  <c r="U138" i="15" s="1"/>
  <c r="AT138" i="15" s="1"/>
  <c r="AX138" i="15" s="1"/>
  <c r="O139" i="15"/>
  <c r="P105" i="28"/>
  <c r="Q105" i="28" s="1"/>
  <c r="S105" i="28" s="1"/>
  <c r="U105" i="28" s="1"/>
  <c r="AT105" i="28" s="1"/>
  <c r="AX105" i="28" s="1"/>
  <c r="O75" i="6"/>
  <c r="O91" i="7"/>
  <c r="AX123" i="10"/>
  <c r="P106" i="7"/>
  <c r="Q106" i="7" s="1"/>
  <c r="S106" i="7" s="1"/>
  <c r="U106" i="7" s="1"/>
  <c r="AT106" i="7" s="1"/>
  <c r="AX106" i="7" s="1"/>
  <c r="O107" i="7"/>
  <c r="O44" i="11"/>
  <c r="O60" i="19"/>
  <c r="BA122" i="5"/>
  <c r="O43" i="31"/>
  <c r="O43" i="14"/>
  <c r="P105" i="13"/>
  <c r="Q105" i="13" s="1"/>
  <c r="S105" i="13" s="1"/>
  <c r="U105" i="13" s="1"/>
  <c r="AT105" i="13" s="1"/>
  <c r="AX105" i="13" s="1"/>
  <c r="P105" i="19"/>
  <c r="Q105" i="19" s="1"/>
  <c r="S105" i="19" s="1"/>
  <c r="U105" i="19" s="1"/>
  <c r="AT105" i="19" s="1"/>
  <c r="AX105" i="19" s="1"/>
  <c r="O106" i="19"/>
  <c r="P29" i="31"/>
  <c r="Q29" i="31" s="1"/>
  <c r="S29" i="31" s="1"/>
  <c r="U29" i="31" s="1"/>
  <c r="AQ29" i="31" s="1"/>
  <c r="AU29" i="31" s="1"/>
  <c r="S89" i="6"/>
  <c r="U89" i="6" s="1"/>
  <c r="AJ89" i="6" s="1"/>
  <c r="AN89" i="6" s="1"/>
  <c r="S90" i="12"/>
  <c r="U90" i="12" s="1"/>
  <c r="AJ90" i="12" s="1"/>
  <c r="AN90" i="12" s="1"/>
  <c r="O90" i="33"/>
  <c r="O27" i="15"/>
  <c r="P91" i="29"/>
  <c r="Q91" i="29" s="1"/>
  <c r="S91" i="29" s="1"/>
  <c r="U91" i="29" s="1"/>
  <c r="AJ91" i="29" s="1"/>
  <c r="AN91" i="29" s="1"/>
  <c r="O139" i="30"/>
  <c r="O90" i="8"/>
  <c r="O28" i="21"/>
  <c r="BA121" i="13"/>
  <c r="P105" i="22"/>
  <c r="Q105" i="22" s="1"/>
  <c r="S105" i="22" s="1"/>
  <c r="U105" i="22" s="1"/>
  <c r="AT105" i="22" s="1"/>
  <c r="AX105" i="22" s="1"/>
  <c r="O59" i="23"/>
  <c r="S58" i="19"/>
  <c r="U58" i="19" s="1"/>
  <c r="AQ58" i="19" s="1"/>
  <c r="AU58" i="19" s="1"/>
  <c r="S137" i="9"/>
  <c r="U137" i="9" s="1"/>
  <c r="AT137" i="9" s="1"/>
  <c r="AX137" i="9" s="1"/>
  <c r="O137" i="11"/>
  <c r="P58" i="13"/>
  <c r="Q58" i="13" s="1"/>
  <c r="S58" i="13" s="1"/>
  <c r="U58" i="13" s="1"/>
  <c r="AQ58" i="13" s="1"/>
  <c r="AU58" i="13" s="1"/>
  <c r="O59" i="13"/>
  <c r="O44" i="17"/>
  <c r="N62" i="21"/>
  <c r="P61" i="21"/>
  <c r="Q61" i="21" s="1"/>
  <c r="S61" i="21" s="1"/>
  <c r="U61" i="21" s="1"/>
  <c r="AQ61" i="21" s="1"/>
  <c r="AU61" i="21" s="1"/>
  <c r="O62" i="21"/>
  <c r="O74" i="21"/>
  <c r="O27" i="26"/>
  <c r="S137" i="22"/>
  <c r="U137" i="22" s="1"/>
  <c r="AT137" i="22" s="1"/>
  <c r="AX137" i="22" s="1"/>
  <c r="BA121" i="21"/>
  <c r="P106" i="12"/>
  <c r="Q106" i="12" s="1"/>
  <c r="S106" i="12" s="1"/>
  <c r="U106" i="12" s="1"/>
  <c r="AT106" i="12" s="1"/>
  <c r="AX106" i="12" s="1"/>
  <c r="O107" i="12"/>
  <c r="BA122" i="15"/>
  <c r="AX122" i="15"/>
  <c r="P137" i="33"/>
  <c r="Q137" i="33" s="1"/>
  <c r="S137" i="33" s="1"/>
  <c r="U137" i="33" s="1"/>
  <c r="AT137" i="33" s="1"/>
  <c r="AX137" i="33" s="1"/>
  <c r="O138" i="33"/>
  <c r="P75" i="29"/>
  <c r="Q75" i="29" s="1"/>
  <c r="S75" i="29" s="1"/>
  <c r="U75" i="29" s="1"/>
  <c r="AQ75" i="29" s="1"/>
  <c r="AU75" i="29" s="1"/>
  <c r="O76" i="29"/>
  <c r="N30" i="28"/>
  <c r="P29" i="28"/>
  <c r="Q29" i="28" s="1"/>
  <c r="S29" i="28" s="1"/>
  <c r="U29" i="28" s="1"/>
  <c r="AQ29" i="28" s="1"/>
  <c r="AU29" i="28" s="1"/>
  <c r="O30" i="28"/>
  <c r="O139" i="29"/>
  <c r="BA122" i="7"/>
  <c r="BA123" i="3"/>
  <c r="AX123" i="3"/>
  <c r="O60" i="5"/>
  <c r="O106" i="8"/>
  <c r="O107" i="33"/>
  <c r="P137" i="7"/>
  <c r="Q137" i="7" s="1"/>
  <c r="S137" i="7" s="1"/>
  <c r="U137" i="7" s="1"/>
  <c r="AT137" i="7" s="1"/>
  <c r="AX137" i="7" s="1"/>
  <c r="O138" i="7"/>
  <c r="O91" i="28"/>
  <c r="O123" i="7"/>
  <c r="P27" i="30"/>
  <c r="Q27" i="30" s="1"/>
  <c r="S27" i="30" s="1"/>
  <c r="U27" i="30" s="1"/>
  <c r="AQ27" i="30" s="1"/>
  <c r="AU27" i="30" s="1"/>
  <c r="O28" i="30"/>
  <c r="O61" i="7"/>
  <c r="P137" i="24"/>
  <c r="Q137" i="24" s="1"/>
  <c r="S137" i="24" s="1"/>
  <c r="U137" i="24" s="1"/>
  <c r="AT137" i="24" s="1"/>
  <c r="AX137" i="24" s="1"/>
  <c r="O138" i="24"/>
  <c r="O29" i="10"/>
  <c r="O60" i="11"/>
  <c r="BA122" i="31"/>
  <c r="AX122" i="31"/>
  <c r="P136" i="12"/>
  <c r="Q136" i="12" s="1"/>
  <c r="S136" i="12" s="1"/>
  <c r="U136" i="12" s="1"/>
  <c r="AT136" i="12" s="1"/>
  <c r="AX136" i="12" s="1"/>
  <c r="O137" i="12"/>
  <c r="P42" i="27"/>
  <c r="Q42" i="27" s="1"/>
  <c r="S42" i="27" s="1"/>
  <c r="U42" i="27" s="1"/>
  <c r="AQ42" i="27" s="1"/>
  <c r="AU42" i="27" s="1"/>
  <c r="O43" i="27"/>
  <c r="P123" i="22"/>
  <c r="Q123" i="22" s="1"/>
  <c r="S123" i="22" s="1"/>
  <c r="U123" i="22" s="1"/>
  <c r="AT123" i="22" s="1"/>
  <c r="O124" i="22"/>
  <c r="O75" i="24"/>
  <c r="O76" i="9"/>
  <c r="O43" i="10"/>
  <c r="P42" i="13"/>
  <c r="Q42" i="13" s="1"/>
  <c r="S42" i="13" s="1"/>
  <c r="U42" i="13" s="1"/>
  <c r="AQ42" i="13" s="1"/>
  <c r="AU42" i="13" s="1"/>
  <c r="O43" i="13"/>
  <c r="O44" i="21"/>
  <c r="O61" i="30"/>
  <c r="S26" i="15"/>
  <c r="U26" i="15" s="1"/>
  <c r="AQ26" i="15" s="1"/>
  <c r="AU26" i="15" s="1"/>
  <c r="S138" i="3"/>
  <c r="U138" i="3" s="1"/>
  <c r="AT138" i="3" s="1"/>
  <c r="AX138" i="3" s="1"/>
  <c r="S105" i="1"/>
  <c r="U105" i="1" s="1"/>
  <c r="AT105" i="1" s="1"/>
  <c r="AX105" i="1" s="1"/>
  <c r="P90" i="4"/>
  <c r="Q90" i="4" s="1"/>
  <c r="S90" i="4" s="1"/>
  <c r="U90" i="4" s="1"/>
  <c r="AJ90" i="4" s="1"/>
  <c r="AN90" i="4" s="1"/>
  <c r="O91" i="4"/>
  <c r="O122" i="6"/>
  <c r="S137" i="4"/>
  <c r="U137" i="4" s="1"/>
  <c r="AT137" i="4" s="1"/>
  <c r="AX137" i="4" s="1"/>
  <c r="O44" i="8"/>
  <c r="P26" i="1"/>
  <c r="Q26" i="1" s="1"/>
  <c r="S26" i="1" s="1"/>
  <c r="U26" i="1" s="1"/>
  <c r="AQ26" i="1" s="1"/>
  <c r="AU26" i="1" s="1"/>
  <c r="O27" i="1"/>
  <c r="S59" i="11"/>
  <c r="U59" i="11" s="1"/>
  <c r="AQ59" i="11" s="1"/>
  <c r="AU59" i="11" s="1"/>
  <c r="O27" i="4"/>
  <c r="S26" i="8"/>
  <c r="U26" i="8" s="1"/>
  <c r="AQ26" i="8" s="1"/>
  <c r="AU26" i="8" s="1"/>
  <c r="O27" i="29"/>
  <c r="S73" i="1"/>
  <c r="U73" i="1" s="1"/>
  <c r="AQ73" i="1" s="1"/>
  <c r="AU73" i="1" s="1"/>
  <c r="S26" i="18"/>
  <c r="U26" i="18" s="1"/>
  <c r="AQ26" i="18" s="1"/>
  <c r="AU26" i="18" s="1"/>
  <c r="S27" i="28"/>
  <c r="U27" i="28" s="1"/>
  <c r="AQ27" i="28" s="1"/>
  <c r="AU27" i="28" s="1"/>
  <c r="O139" i="31"/>
  <c r="O76" i="5"/>
  <c r="P89" i="31"/>
  <c r="Q89" i="31" s="1"/>
  <c r="S89" i="31" s="1"/>
  <c r="U89" i="31" s="1"/>
  <c r="AJ89" i="31" s="1"/>
  <c r="AN89" i="31" s="1"/>
  <c r="S122" i="10"/>
  <c r="U122" i="10" s="1"/>
  <c r="AT122" i="10" s="1"/>
  <c r="P74" i="17"/>
  <c r="Q74" i="17" s="1"/>
  <c r="S74" i="17" s="1"/>
  <c r="U74" i="17" s="1"/>
  <c r="AQ74" i="17" s="1"/>
  <c r="AU74" i="17" s="1"/>
  <c r="O75" i="17"/>
  <c r="S42" i="24"/>
  <c r="U42" i="24" s="1"/>
  <c r="AQ42" i="24" s="1"/>
  <c r="AU42" i="24" s="1"/>
  <c r="S90" i="13"/>
  <c r="U90" i="13" s="1"/>
  <c r="AJ90" i="13" s="1"/>
  <c r="AN90" i="13" s="1"/>
  <c r="P107" i="20"/>
  <c r="Q107" i="20" s="1"/>
  <c r="S107" i="20" s="1"/>
  <c r="U107" i="20" s="1"/>
  <c r="AT107" i="20" s="1"/>
  <c r="AX107" i="20" s="1"/>
  <c r="O108" i="20"/>
  <c r="P73" i="18"/>
  <c r="Q73" i="18" s="1"/>
  <c r="S73" i="18" s="1"/>
  <c r="U73" i="18" s="1"/>
  <c r="AQ73" i="18" s="1"/>
  <c r="AU73" i="18" s="1"/>
  <c r="O74" i="18"/>
  <c r="P139" i="20"/>
  <c r="Q139" i="20" s="1"/>
  <c r="S139" i="20" s="1"/>
  <c r="U139" i="20" s="1"/>
  <c r="AT139" i="20" s="1"/>
  <c r="AX139" i="20" s="1"/>
  <c r="N140" i="20"/>
  <c r="P58" i="14"/>
  <c r="Q58" i="14" s="1"/>
  <c r="S58" i="14" s="1"/>
  <c r="U58" i="14" s="1"/>
  <c r="AQ58" i="14" s="1"/>
  <c r="AU58" i="14" s="1"/>
  <c r="O59" i="14"/>
  <c r="O45" i="23"/>
  <c r="P42" i="25"/>
  <c r="Q42" i="25" s="1"/>
  <c r="S42" i="25" s="1"/>
  <c r="U42" i="25" s="1"/>
  <c r="AQ42" i="25" s="1"/>
  <c r="AU42" i="25" s="1"/>
  <c r="S42" i="10"/>
  <c r="U42" i="10" s="1"/>
  <c r="AQ42" i="10" s="1"/>
  <c r="AU42" i="10" s="1"/>
  <c r="P138" i="22"/>
  <c r="Q138" i="22" s="1"/>
  <c r="S138" i="22" s="1"/>
  <c r="U138" i="22" s="1"/>
  <c r="AT138" i="22" s="1"/>
  <c r="AX138" i="22" s="1"/>
  <c r="S121" i="10"/>
  <c r="U121" i="10" s="1"/>
  <c r="AT121" i="10" s="1"/>
  <c r="O122" i="25"/>
  <c r="S89" i="27"/>
  <c r="U89" i="27" s="1"/>
  <c r="AJ89" i="27" s="1"/>
  <c r="AN89" i="27" s="1"/>
  <c r="O123" i="31"/>
  <c r="S42" i="21"/>
  <c r="U42" i="21" s="1"/>
  <c r="AQ42" i="21" s="1"/>
  <c r="AU42" i="21" s="1"/>
  <c r="P137" i="5"/>
  <c r="Q137" i="5" s="1"/>
  <c r="S137" i="5" s="1"/>
  <c r="U137" i="5" s="1"/>
  <c r="AT137" i="5" s="1"/>
  <c r="AX137" i="5" s="1"/>
  <c r="P75" i="2"/>
  <c r="Q75" i="2" s="1"/>
  <c r="S75" i="2" s="1"/>
  <c r="U75" i="2" s="1"/>
  <c r="AQ75" i="2" s="1"/>
  <c r="AU75" i="2" s="1"/>
  <c r="O76" i="2"/>
  <c r="P59" i="2"/>
  <c r="Q59" i="2" s="1"/>
  <c r="S59" i="2" s="1"/>
  <c r="U59" i="2" s="1"/>
  <c r="AQ59" i="2" s="1"/>
  <c r="AU59" i="2" s="1"/>
  <c r="O106" i="1"/>
  <c r="O43" i="28"/>
  <c r="O43" i="2"/>
  <c r="P121" i="11"/>
  <c r="Q121" i="11" s="1"/>
  <c r="S121" i="11" s="1"/>
  <c r="U121" i="11" s="1"/>
  <c r="AT121" i="11" s="1"/>
  <c r="P91" i="13"/>
  <c r="Q91" i="13" s="1"/>
  <c r="S91" i="13" s="1"/>
  <c r="U91" i="13" s="1"/>
  <c r="AJ91" i="13" s="1"/>
  <c r="AN91" i="13" s="1"/>
  <c r="O92" i="13"/>
  <c r="P74" i="19"/>
  <c r="Q74" i="19" s="1"/>
  <c r="S74" i="19" s="1"/>
  <c r="U74" i="19" s="1"/>
  <c r="AQ74" i="19" s="1"/>
  <c r="AU74" i="19" s="1"/>
  <c r="O75" i="19"/>
  <c r="P28" i="27"/>
  <c r="Q28" i="27" s="1"/>
  <c r="S28" i="27" s="1"/>
  <c r="U28" i="27" s="1"/>
  <c r="AQ28" i="27" s="1"/>
  <c r="AU28" i="27" s="1"/>
  <c r="O29" i="27"/>
  <c r="O91" i="30"/>
  <c r="AX122" i="26"/>
  <c r="BA122" i="26"/>
  <c r="O60" i="12"/>
  <c r="O28" i="11"/>
  <c r="P107" i="10"/>
  <c r="Q107" i="10" s="1"/>
  <c r="S107" i="10" s="1"/>
  <c r="U107" i="10" s="1"/>
  <c r="AT107" i="10" s="1"/>
  <c r="AX107" i="10" s="1"/>
  <c r="P123" i="23"/>
  <c r="Q123" i="23" s="1"/>
  <c r="S123" i="23" s="1"/>
  <c r="U123" i="23" s="1"/>
  <c r="AT123" i="23" s="1"/>
  <c r="P59" i="31"/>
  <c r="Q59" i="31" s="1"/>
  <c r="S59" i="31" s="1"/>
  <c r="U59" i="31" s="1"/>
  <c r="AQ59" i="31" s="1"/>
  <c r="AU59" i="31" s="1"/>
  <c r="O28" i="8"/>
  <c r="P60" i="18"/>
  <c r="Q60" i="18" s="1"/>
  <c r="S60" i="18" s="1"/>
  <c r="U60" i="18" s="1"/>
  <c r="AQ60" i="18" s="1"/>
  <c r="AU60" i="18" s="1"/>
  <c r="O61" i="18"/>
  <c r="P27" i="23"/>
  <c r="Q27" i="23" s="1"/>
  <c r="S27" i="23" s="1"/>
  <c r="U27" i="23" s="1"/>
  <c r="AQ27" i="23" s="1"/>
  <c r="AU27" i="23" s="1"/>
  <c r="O28" i="23"/>
  <c r="P28" i="5"/>
  <c r="Q28" i="5" s="1"/>
  <c r="S28" i="5" s="1"/>
  <c r="U28" i="5" s="1"/>
  <c r="AQ28" i="5" s="1"/>
  <c r="AU28" i="5" s="1"/>
  <c r="O29" i="5"/>
  <c r="O43" i="19"/>
  <c r="BA121" i="22"/>
  <c r="AX121" i="25"/>
  <c r="BA121" i="25"/>
  <c r="O138" i="26"/>
  <c r="O137" i="18"/>
  <c r="O108" i="25"/>
  <c r="O107" i="11"/>
  <c r="O27" i="22"/>
  <c r="P90" i="24"/>
  <c r="Q90" i="24" s="1"/>
  <c r="S90" i="24" s="1"/>
  <c r="U90" i="24" s="1"/>
  <c r="AJ90" i="24" s="1"/>
  <c r="AN90" i="24" s="1"/>
  <c r="O91" i="24"/>
  <c r="P42" i="29"/>
  <c r="Q42" i="29" s="1"/>
  <c r="S42" i="29" s="1"/>
  <c r="U42" i="29" s="1"/>
  <c r="AQ42" i="29" s="1"/>
  <c r="AU42" i="29" s="1"/>
  <c r="P136" i="8"/>
  <c r="Q136" i="8" s="1"/>
  <c r="S136" i="8" s="1"/>
  <c r="U136" i="8" s="1"/>
  <c r="AT136" i="8" s="1"/>
  <c r="AX136" i="8" s="1"/>
  <c r="P42" i="4"/>
  <c r="Q42" i="4" s="1"/>
  <c r="S42" i="4" s="1"/>
  <c r="U42" i="4" s="1"/>
  <c r="AQ42" i="4" s="1"/>
  <c r="AU42" i="4" s="1"/>
  <c r="O43" i="4"/>
  <c r="S136" i="33"/>
  <c r="U136" i="33" s="1"/>
  <c r="AT136" i="33" s="1"/>
  <c r="AX136" i="33" s="1"/>
  <c r="S26" i="3"/>
  <c r="U26" i="3" s="1"/>
  <c r="AQ26" i="3" s="1"/>
  <c r="AU26" i="3" s="1"/>
  <c r="P139" i="1"/>
  <c r="P45" i="7"/>
  <c r="Q45" i="7" s="1"/>
  <c r="S45" i="7" s="1"/>
  <c r="U45" i="7" s="1"/>
  <c r="AQ45" i="7" s="1"/>
  <c r="AU45" i="7" s="1"/>
  <c r="S26" i="4"/>
  <c r="U26" i="4" s="1"/>
  <c r="AQ26" i="4" s="1"/>
  <c r="AU26" i="4" s="1"/>
  <c r="O27" i="7"/>
  <c r="S123" i="29"/>
  <c r="U123" i="29" s="1"/>
  <c r="AT123" i="29" s="1"/>
  <c r="S44" i="7"/>
  <c r="U44" i="7" s="1"/>
  <c r="AQ44" i="7" s="1"/>
  <c r="AU44" i="7" s="1"/>
  <c r="P121" i="28"/>
  <c r="Q121" i="28" s="1"/>
  <c r="S121" i="28" s="1"/>
  <c r="U121" i="28" s="1"/>
  <c r="AT121" i="28" s="1"/>
  <c r="O122" i="28"/>
  <c r="P122" i="33"/>
  <c r="Q122" i="33" s="1"/>
  <c r="S122" i="33" s="1"/>
  <c r="U122" i="33" s="1"/>
  <c r="AT122" i="33" s="1"/>
  <c r="O90" i="14"/>
  <c r="S58" i="12"/>
  <c r="U58" i="12" s="1"/>
  <c r="AQ58" i="12" s="1"/>
  <c r="AU58" i="12" s="1"/>
  <c r="O60" i="27"/>
  <c r="P136" i="21"/>
  <c r="Q136" i="21" s="1"/>
  <c r="S136" i="21" s="1"/>
  <c r="U136" i="21" s="1"/>
  <c r="AT136" i="21" s="1"/>
  <c r="AX136" i="21" s="1"/>
  <c r="O137" i="21"/>
  <c r="S121" i="26"/>
  <c r="U121" i="26" s="1"/>
  <c r="AT121" i="26" s="1"/>
  <c r="O74" i="12"/>
  <c r="P74" i="20"/>
  <c r="Q74" i="20" s="1"/>
  <c r="S74" i="20" s="1"/>
  <c r="U74" i="20" s="1"/>
  <c r="AQ74" i="20" s="1"/>
  <c r="AU74" i="20" s="1"/>
  <c r="S106" i="10"/>
  <c r="U106" i="10" s="1"/>
  <c r="AT106" i="10" s="1"/>
  <c r="AX106" i="10" s="1"/>
  <c r="S89" i="13"/>
  <c r="U89" i="13" s="1"/>
  <c r="AJ89" i="13" s="1"/>
  <c r="AN89" i="13" s="1"/>
  <c r="P122" i="19"/>
  <c r="Q122" i="19" s="1"/>
  <c r="S122" i="19" s="1"/>
  <c r="U122" i="19" s="1"/>
  <c r="AT122" i="19" s="1"/>
  <c r="O123" i="19"/>
  <c r="S136" i="3"/>
  <c r="U136" i="3" s="1"/>
  <c r="AT136" i="3" s="1"/>
  <c r="AX136" i="3" s="1"/>
  <c r="P106" i="31"/>
  <c r="Q106" i="31" s="1"/>
  <c r="S106" i="31" s="1"/>
  <c r="U106" i="31" s="1"/>
  <c r="AT106" i="31" s="1"/>
  <c r="AX106" i="31" s="1"/>
  <c r="O107" i="31"/>
  <c r="O61" i="20"/>
  <c r="O91" i="9"/>
  <c r="O90" i="27"/>
  <c r="O137" i="25"/>
  <c r="P45" i="24"/>
  <c r="Q45" i="24" s="1"/>
  <c r="S45" i="24" s="1"/>
  <c r="U45" i="24" s="1"/>
  <c r="AQ45" i="24" s="1"/>
  <c r="AU45" i="24" s="1"/>
  <c r="N46" i="24"/>
  <c r="S28" i="16"/>
  <c r="U28" i="16" s="1"/>
  <c r="AQ28" i="16" s="1"/>
  <c r="AU28" i="16" s="1"/>
  <c r="S59" i="10"/>
  <c r="U59" i="10" s="1"/>
  <c r="AQ59" i="10" s="1"/>
  <c r="AU59" i="10" s="1"/>
  <c r="S106" i="23"/>
  <c r="U106" i="23" s="1"/>
  <c r="AT106" i="23" s="1"/>
  <c r="AX106" i="23" s="1"/>
  <c r="P26" i="20"/>
  <c r="Q26" i="20" s="1"/>
  <c r="S26" i="20" s="1"/>
  <c r="U26" i="20" s="1"/>
  <c r="AQ26" i="20" s="1"/>
  <c r="AU26" i="20" s="1"/>
  <c r="O27" i="20"/>
  <c r="N109" i="2"/>
  <c r="P108" i="2"/>
  <c r="Q108" i="2" s="1"/>
  <c r="S108" i="2" s="1"/>
  <c r="U108" i="2" s="1"/>
  <c r="AT108" i="2" s="1"/>
  <c r="AX108" i="2" s="1"/>
  <c r="O106" i="3"/>
  <c r="P122" i="8"/>
  <c r="Q122" i="8" s="1"/>
  <c r="S122" i="8" s="1"/>
  <c r="U122" i="8" s="1"/>
  <c r="AT122" i="8" s="1"/>
  <c r="O75" i="33"/>
  <c r="P137" i="28"/>
  <c r="Q137" i="28" s="1"/>
  <c r="S137" i="28" s="1"/>
  <c r="U137" i="28" s="1"/>
  <c r="AT137" i="28" s="1"/>
  <c r="AX137" i="28" s="1"/>
  <c r="P59" i="3"/>
  <c r="Q59" i="3" s="1"/>
  <c r="S59" i="3" s="1"/>
  <c r="U59" i="3" s="1"/>
  <c r="AQ59" i="3" s="1"/>
  <c r="AU59" i="3" s="1"/>
  <c r="P121" i="30"/>
  <c r="Q121" i="30" s="1"/>
  <c r="S121" i="30" s="1"/>
  <c r="U121" i="30" s="1"/>
  <c r="AT121" i="30" s="1"/>
  <c r="O107" i="23"/>
  <c r="O29" i="13"/>
  <c r="P45" i="16"/>
  <c r="Q45" i="16" s="1"/>
  <c r="S45" i="16" s="1"/>
  <c r="U45" i="16" s="1"/>
  <c r="AQ45" i="16" s="1"/>
  <c r="AU45" i="16" s="1"/>
  <c r="P58" i="17"/>
  <c r="Q58" i="17" s="1"/>
  <c r="S58" i="17" s="1"/>
  <c r="U58" i="17" s="1"/>
  <c r="AQ58" i="17" s="1"/>
  <c r="AU58" i="17" s="1"/>
  <c r="O59" i="17"/>
  <c r="O61" i="8"/>
  <c r="O74" i="27"/>
  <c r="AX121" i="12"/>
  <c r="P89" i="22"/>
  <c r="Q89" i="22" s="1"/>
  <c r="S89" i="22" s="1"/>
  <c r="U89" i="22" s="1"/>
  <c r="AJ89" i="22" s="1"/>
  <c r="AN89" i="22" s="1"/>
  <c r="O90" i="22"/>
  <c r="P74" i="1"/>
  <c r="Q74" i="1" s="1"/>
  <c r="S74" i="1" s="1"/>
  <c r="U74" i="1" s="1"/>
  <c r="AQ74" i="1" s="1"/>
  <c r="AU74" i="1" s="1"/>
  <c r="O75" i="1"/>
  <c r="N30" i="16"/>
  <c r="P29" i="16"/>
  <c r="Q29" i="16" s="1"/>
  <c r="S29" i="16" s="1"/>
  <c r="U29" i="16" s="1"/>
  <c r="AQ29" i="16" s="1"/>
  <c r="AU29" i="16" s="1"/>
  <c r="P92" i="10"/>
  <c r="Q92" i="10" s="1"/>
  <c r="S92" i="10" s="1"/>
  <c r="U92" i="10" s="1"/>
  <c r="AJ92" i="10" s="1"/>
  <c r="AN92" i="10" s="1"/>
  <c r="N93" i="10"/>
  <c r="O93" i="10" s="1"/>
  <c r="S43" i="8"/>
  <c r="U43" i="8" s="1"/>
  <c r="AQ43" i="8" s="1"/>
  <c r="AU43" i="8" s="1"/>
  <c r="P76" i="3"/>
  <c r="Q76" i="3" s="1"/>
  <c r="S76" i="3" s="1"/>
  <c r="U76" i="3" s="1"/>
  <c r="AQ76" i="3" s="1"/>
  <c r="AU76" i="3" s="1"/>
  <c r="N77" i="3"/>
  <c r="S105" i="8"/>
  <c r="U105" i="8" s="1"/>
  <c r="AT105" i="8" s="1"/>
  <c r="AX105" i="8" s="1"/>
  <c r="S74" i="6"/>
  <c r="U74" i="6" s="1"/>
  <c r="AQ74" i="6" s="1"/>
  <c r="AU74" i="6" s="1"/>
  <c r="S136" i="11"/>
  <c r="U136" i="11" s="1"/>
  <c r="AT136" i="11" s="1"/>
  <c r="AX136" i="11" s="1"/>
  <c r="P27" i="3"/>
  <c r="Q27" i="3" s="1"/>
  <c r="S27" i="3" s="1"/>
  <c r="U27" i="3" s="1"/>
  <c r="AQ27" i="3" s="1"/>
  <c r="AU27" i="3" s="1"/>
  <c r="P61" i="6"/>
  <c r="Q61" i="6" s="1"/>
  <c r="S61" i="6" s="1"/>
  <c r="U61" i="6" s="1"/>
  <c r="AQ61" i="6" s="1"/>
  <c r="AU61" i="6" s="1"/>
  <c r="O123" i="2"/>
  <c r="O91" i="5"/>
  <c r="S89" i="9"/>
  <c r="U89" i="9" s="1"/>
  <c r="AJ89" i="9" s="1"/>
  <c r="AN89" i="9" s="1"/>
  <c r="O106" i="29"/>
  <c r="O74" i="28"/>
  <c r="O27" i="2"/>
  <c r="O74" i="30"/>
  <c r="S122" i="24"/>
  <c r="U122" i="24" s="1"/>
  <c r="AT122" i="24" s="1"/>
  <c r="S89" i="26"/>
  <c r="U89" i="26" s="1"/>
  <c r="AJ89" i="26" s="1"/>
  <c r="AN89" i="26" s="1"/>
  <c r="S44" i="12"/>
  <c r="U44" i="12" s="1"/>
  <c r="AQ44" i="12" s="1"/>
  <c r="AU44" i="12" s="1"/>
  <c r="P108" i="26"/>
  <c r="O28" i="9"/>
  <c r="O44" i="20"/>
  <c r="P26" i="25"/>
  <c r="Q26" i="25" s="1"/>
  <c r="S26" i="25" s="1"/>
  <c r="U26" i="25" s="1"/>
  <c r="AQ26" i="25" s="1"/>
  <c r="AU26" i="25" s="1"/>
  <c r="O27" i="25"/>
  <c r="S90" i="11"/>
  <c r="U90" i="11" s="1"/>
  <c r="AJ90" i="11" s="1"/>
  <c r="AN90" i="11" s="1"/>
  <c r="P44" i="18"/>
  <c r="Q44" i="18" s="1"/>
  <c r="S44" i="18" s="1"/>
  <c r="U44" i="18" s="1"/>
  <c r="AQ44" i="18" s="1"/>
  <c r="AU44" i="18" s="1"/>
  <c r="S26" i="22"/>
  <c r="U26" i="22" s="1"/>
  <c r="AQ26" i="22" s="1"/>
  <c r="AU26" i="22" s="1"/>
  <c r="S106" i="25"/>
  <c r="U106" i="25" s="1"/>
  <c r="AT106" i="25" s="1"/>
  <c r="AX106" i="25" s="1"/>
  <c r="O122" i="13"/>
  <c r="S26" i="27"/>
  <c r="U26" i="27" s="1"/>
  <c r="AQ26" i="27" s="1"/>
  <c r="AU26" i="27" s="1"/>
  <c r="S89" i="5"/>
  <c r="U89" i="5" s="1"/>
  <c r="AJ89" i="5" s="1"/>
  <c r="AN89" i="5" s="1"/>
  <c r="P136" i="23"/>
  <c r="Q136" i="23" s="1"/>
  <c r="S136" i="23" s="1"/>
  <c r="U136" i="23" s="1"/>
  <c r="AT136" i="23" s="1"/>
  <c r="AX136" i="23" s="1"/>
  <c r="O137" i="23"/>
  <c r="S73" i="19"/>
  <c r="U73" i="19" s="1"/>
  <c r="AQ73" i="19" s="1"/>
  <c r="AU73" i="19" s="1"/>
  <c r="O138" i="19"/>
  <c r="O90" i="26"/>
  <c r="P136" i="13"/>
  <c r="Q136" i="13" s="1"/>
  <c r="S136" i="13" s="1"/>
  <c r="U136" i="13" s="1"/>
  <c r="AT136" i="13" s="1"/>
  <c r="AX136" i="13" s="1"/>
  <c r="O137" i="13"/>
  <c r="E130" i="34" l="1"/>
  <c r="H129" i="34" s="1"/>
  <c r="I129" i="34" s="1"/>
  <c r="J129" i="34" s="1"/>
  <c r="D144" i="34"/>
  <c r="E145" i="34" s="1"/>
  <c r="H144" i="34" s="1"/>
  <c r="I144" i="34" s="1"/>
  <c r="J144" i="34" s="1"/>
  <c r="P44" i="34"/>
  <c r="Q44" i="34" s="1"/>
  <c r="S44" i="34" s="1"/>
  <c r="U44" i="34" s="1"/>
  <c r="AQ44" i="34" s="1"/>
  <c r="AU44" i="34" s="1"/>
  <c r="O45" i="34"/>
  <c r="E131" i="34"/>
  <c r="H130" i="34" s="1"/>
  <c r="I130" i="34" s="1"/>
  <c r="J130" i="34" s="1"/>
  <c r="D145" i="34"/>
  <c r="E146" i="34" s="1"/>
  <c r="H145" i="34" s="1"/>
  <c r="I145" i="34" s="1"/>
  <c r="J145" i="34" s="1"/>
  <c r="N62" i="34"/>
  <c r="O62" i="34" s="1"/>
  <c r="P107" i="34"/>
  <c r="Q107" i="34" s="1"/>
  <c r="S107" i="34" s="1"/>
  <c r="U107" i="34" s="1"/>
  <c r="AT107" i="34" s="1"/>
  <c r="AX107" i="34" s="1"/>
  <c r="O108" i="34"/>
  <c r="P123" i="34"/>
  <c r="Q123" i="34" s="1"/>
  <c r="S123" i="34" s="1"/>
  <c r="U123" i="34" s="1"/>
  <c r="AT123" i="34" s="1"/>
  <c r="AX122" i="34"/>
  <c r="BA122" i="34"/>
  <c r="D147" i="34"/>
  <c r="E148" i="34" s="1"/>
  <c r="H147" i="34" s="1"/>
  <c r="I147" i="34" s="1"/>
  <c r="J147" i="34" s="1"/>
  <c r="E133" i="34"/>
  <c r="H132" i="34" s="1"/>
  <c r="I132" i="34" s="1"/>
  <c r="J132" i="34" s="1"/>
  <c r="P27" i="34"/>
  <c r="Q27" i="34" s="1"/>
  <c r="S27" i="34" s="1"/>
  <c r="U27" i="34" s="1"/>
  <c r="AQ27" i="34" s="1"/>
  <c r="AU27" i="34" s="1"/>
  <c r="O28" i="34"/>
  <c r="E127" i="34"/>
  <c r="H126" i="34" s="1"/>
  <c r="I126" i="34" s="1"/>
  <c r="J126" i="34" s="1"/>
  <c r="D141" i="34"/>
  <c r="E142" i="34" s="1"/>
  <c r="H141" i="34" s="1"/>
  <c r="I141" i="34" s="1"/>
  <c r="J141" i="34" s="1"/>
  <c r="P138" i="34"/>
  <c r="Q138" i="34" s="1"/>
  <c r="S138" i="34" s="1"/>
  <c r="U138" i="34" s="1"/>
  <c r="AT138" i="34" s="1"/>
  <c r="AX138" i="34" s="1"/>
  <c r="P91" i="34"/>
  <c r="Q91" i="34" s="1"/>
  <c r="S91" i="34" s="1"/>
  <c r="U91" i="34" s="1"/>
  <c r="AJ91" i="34" s="1"/>
  <c r="AN91" i="34" s="1"/>
  <c r="O92" i="34"/>
  <c r="P75" i="34"/>
  <c r="Q75" i="34" s="1"/>
  <c r="S75" i="34" s="1"/>
  <c r="U75" i="34" s="1"/>
  <c r="AQ75" i="34" s="1"/>
  <c r="AU75" i="34" s="1"/>
  <c r="P125" i="29"/>
  <c r="Q125" i="29" s="1"/>
  <c r="S125" i="29" s="1"/>
  <c r="U125" i="29" s="1"/>
  <c r="AT125" i="29" s="1"/>
  <c r="P93" i="10"/>
  <c r="Q93" i="10" s="1"/>
  <c r="S93" i="10" s="1"/>
  <c r="U93" i="10" s="1"/>
  <c r="AJ93" i="10" s="1"/>
  <c r="AN93" i="10" s="1"/>
  <c r="AX122" i="24"/>
  <c r="BA122" i="24"/>
  <c r="P138" i="19"/>
  <c r="Q138" i="19" s="1"/>
  <c r="S138" i="19" s="1"/>
  <c r="U138" i="19" s="1"/>
  <c r="AT138" i="19" s="1"/>
  <c r="AX138" i="19" s="1"/>
  <c r="O139" i="19"/>
  <c r="Q108" i="26"/>
  <c r="S108" i="26" s="1"/>
  <c r="U108" i="26" s="1"/>
  <c r="AT108" i="26" s="1"/>
  <c r="AX108" i="26" s="1"/>
  <c r="O109" i="26"/>
  <c r="P90" i="22"/>
  <c r="Q90" i="22" s="1"/>
  <c r="S90" i="22" s="1"/>
  <c r="U90" i="22" s="1"/>
  <c r="AJ90" i="22" s="1"/>
  <c r="AN90" i="22" s="1"/>
  <c r="O91" i="22"/>
  <c r="P28" i="30"/>
  <c r="Q28" i="30" s="1"/>
  <c r="S28" i="30" s="1"/>
  <c r="U28" i="30" s="1"/>
  <c r="AQ28" i="30" s="1"/>
  <c r="AU28" i="30" s="1"/>
  <c r="O29" i="30"/>
  <c r="P75" i="14"/>
  <c r="Q75" i="14" s="1"/>
  <c r="S75" i="14" s="1"/>
  <c r="U75" i="14" s="1"/>
  <c r="AQ75" i="14" s="1"/>
  <c r="AU75" i="14" s="1"/>
  <c r="N109" i="26"/>
  <c r="O60" i="3"/>
  <c r="O75" i="20"/>
  <c r="P27" i="7"/>
  <c r="Q27" i="7" s="1"/>
  <c r="S27" i="7" s="1"/>
  <c r="U27" i="7" s="1"/>
  <c r="AQ27" i="7" s="1"/>
  <c r="AU27" i="7" s="1"/>
  <c r="O28" i="7"/>
  <c r="O43" i="29"/>
  <c r="P60" i="12"/>
  <c r="Q60" i="12" s="1"/>
  <c r="S60" i="12" s="1"/>
  <c r="U60" i="12" s="1"/>
  <c r="AQ60" i="12" s="1"/>
  <c r="AU60" i="12" s="1"/>
  <c r="O61" i="12"/>
  <c r="P43" i="28"/>
  <c r="Q43" i="28" s="1"/>
  <c r="S43" i="28" s="1"/>
  <c r="U43" i="28" s="1"/>
  <c r="AQ43" i="28" s="1"/>
  <c r="AU43" i="28" s="1"/>
  <c r="O43" i="25"/>
  <c r="O90" i="31"/>
  <c r="P122" i="6"/>
  <c r="Q122" i="6" s="1"/>
  <c r="S122" i="6" s="1"/>
  <c r="U122" i="6" s="1"/>
  <c r="AT122" i="6" s="1"/>
  <c r="BA123" i="22"/>
  <c r="AX123" i="22"/>
  <c r="P44" i="17"/>
  <c r="Q44" i="17" s="1"/>
  <c r="S44" i="17" s="1"/>
  <c r="U44" i="17" s="1"/>
  <c r="AQ44" i="17" s="1"/>
  <c r="AU44" i="17" s="1"/>
  <c r="O45" i="17"/>
  <c r="P90" i="8"/>
  <c r="Q90" i="8" s="1"/>
  <c r="S90" i="8" s="1"/>
  <c r="U90" i="8" s="1"/>
  <c r="AJ90" i="8" s="1"/>
  <c r="AN90" i="8" s="1"/>
  <c r="P43" i="31"/>
  <c r="Q43" i="31" s="1"/>
  <c r="S43" i="31" s="1"/>
  <c r="U43" i="31" s="1"/>
  <c r="AQ43" i="31" s="1"/>
  <c r="AU43" i="31" s="1"/>
  <c r="O44" i="31"/>
  <c r="O125" i="3"/>
  <c r="P91" i="12"/>
  <c r="Q91" i="12" s="1"/>
  <c r="S91" i="12" s="1"/>
  <c r="U91" i="12" s="1"/>
  <c r="AJ91" i="12" s="1"/>
  <c r="AN91" i="12" s="1"/>
  <c r="O124" i="21"/>
  <c r="P137" i="6"/>
  <c r="Q137" i="6" s="1"/>
  <c r="S137" i="6" s="1"/>
  <c r="U137" i="6" s="1"/>
  <c r="AT137" i="6" s="1"/>
  <c r="AX137" i="6" s="1"/>
  <c r="O138" i="6"/>
  <c r="O90" i="18"/>
  <c r="P27" i="18"/>
  <c r="Q27" i="18" s="1"/>
  <c r="S27" i="18" s="1"/>
  <c r="U27" i="18" s="1"/>
  <c r="AQ27" i="18" s="1"/>
  <c r="AU27" i="18" s="1"/>
  <c r="O28" i="18"/>
  <c r="BA121" i="4"/>
  <c r="AX121" i="4"/>
  <c r="P123" i="5"/>
  <c r="Q123" i="5" s="1"/>
  <c r="S123" i="5" s="1"/>
  <c r="U123" i="5" s="1"/>
  <c r="AT123" i="5" s="1"/>
  <c r="Q92" i="3"/>
  <c r="S92" i="3" s="1"/>
  <c r="U92" i="3" s="1"/>
  <c r="AJ92" i="3" s="1"/>
  <c r="AN92" i="3" s="1"/>
  <c r="O93" i="3"/>
  <c r="P75" i="13"/>
  <c r="Q75" i="13" s="1"/>
  <c r="S75" i="13" s="1"/>
  <c r="U75" i="13" s="1"/>
  <c r="AQ75" i="13" s="1"/>
  <c r="AU75" i="13" s="1"/>
  <c r="O76" i="13"/>
  <c r="N46" i="30"/>
  <c r="O46" i="30" s="1"/>
  <c r="P91" i="11"/>
  <c r="Q91" i="11" s="1"/>
  <c r="S91" i="11" s="1"/>
  <c r="U91" i="11" s="1"/>
  <c r="AJ91" i="11" s="1"/>
  <c r="AN91" i="11" s="1"/>
  <c r="O92" i="11"/>
  <c r="P139" i="4"/>
  <c r="Q139" i="4" s="1"/>
  <c r="S139" i="4" s="1"/>
  <c r="U139" i="4" s="1"/>
  <c r="AT139" i="4" s="1"/>
  <c r="AX139" i="4" s="1"/>
  <c r="O46" i="24"/>
  <c r="N30" i="5"/>
  <c r="P29" i="5"/>
  <c r="Q29" i="5" s="1"/>
  <c r="S29" i="5" s="1"/>
  <c r="U29" i="5" s="1"/>
  <c r="AQ29" i="5" s="1"/>
  <c r="AU29" i="5" s="1"/>
  <c r="O30" i="5"/>
  <c r="P43" i="2"/>
  <c r="Q43" i="2" s="1"/>
  <c r="S43" i="2" s="1"/>
  <c r="U43" i="2" s="1"/>
  <c r="AQ43" i="2" s="1"/>
  <c r="AU43" i="2" s="1"/>
  <c r="AX122" i="10"/>
  <c r="BA122" i="10"/>
  <c r="N125" i="22"/>
  <c r="P124" i="22"/>
  <c r="Q124" i="22" s="1"/>
  <c r="S124" i="22" s="1"/>
  <c r="U124" i="22" s="1"/>
  <c r="AT124" i="22" s="1"/>
  <c r="O125" i="22"/>
  <c r="P76" i="29"/>
  <c r="Q76" i="29" s="1"/>
  <c r="S76" i="29" s="1"/>
  <c r="U76" i="29" s="1"/>
  <c r="AQ76" i="29" s="1"/>
  <c r="AU76" i="29" s="1"/>
  <c r="P43" i="14"/>
  <c r="Q43" i="14" s="1"/>
  <c r="S43" i="14" s="1"/>
  <c r="U43" i="14" s="1"/>
  <c r="AQ43" i="14" s="1"/>
  <c r="AU43" i="14" s="1"/>
  <c r="P122" i="4"/>
  <c r="Q122" i="4" s="1"/>
  <c r="S122" i="4" s="1"/>
  <c r="U122" i="4" s="1"/>
  <c r="AT122" i="4" s="1"/>
  <c r="O123" i="4"/>
  <c r="P137" i="23"/>
  <c r="Q137" i="23" s="1"/>
  <c r="S137" i="23" s="1"/>
  <c r="U137" i="23" s="1"/>
  <c r="AT137" i="23" s="1"/>
  <c r="AX137" i="23" s="1"/>
  <c r="O138" i="23"/>
  <c r="P28" i="23"/>
  <c r="Q28" i="23" s="1"/>
  <c r="S28" i="23" s="1"/>
  <c r="U28" i="23" s="1"/>
  <c r="AQ28" i="23" s="1"/>
  <c r="AU28" i="23" s="1"/>
  <c r="O29" i="23"/>
  <c r="P106" i="1"/>
  <c r="Q106" i="1" s="1"/>
  <c r="S106" i="1" s="1"/>
  <c r="U106" i="1" s="1"/>
  <c r="AT106" i="1" s="1"/>
  <c r="AX106" i="1" s="1"/>
  <c r="P91" i="4"/>
  <c r="Q91" i="4" s="1"/>
  <c r="S91" i="4" s="1"/>
  <c r="U91" i="4" s="1"/>
  <c r="AJ91" i="4" s="1"/>
  <c r="AN91" i="4" s="1"/>
  <c r="P123" i="7"/>
  <c r="Q123" i="7" s="1"/>
  <c r="S123" i="7" s="1"/>
  <c r="U123" i="7" s="1"/>
  <c r="AT123" i="7" s="1"/>
  <c r="P138" i="33"/>
  <c r="Q138" i="33" s="1"/>
  <c r="S138" i="33" s="1"/>
  <c r="U138" i="33" s="1"/>
  <c r="AT138" i="33" s="1"/>
  <c r="AX138" i="33" s="1"/>
  <c r="P59" i="13"/>
  <c r="Q59" i="13" s="1"/>
  <c r="S59" i="13" s="1"/>
  <c r="U59" i="13" s="1"/>
  <c r="AQ59" i="13" s="1"/>
  <c r="AU59" i="13" s="1"/>
  <c r="O60" i="13"/>
  <c r="N140" i="30"/>
  <c r="O140" i="30" s="1"/>
  <c r="P139" i="30"/>
  <c r="Q139" i="30" s="1"/>
  <c r="S139" i="30" s="1"/>
  <c r="U139" i="30" s="1"/>
  <c r="AT139" i="30" s="1"/>
  <c r="AX139" i="30" s="1"/>
  <c r="BA124" i="3"/>
  <c r="AX124" i="3"/>
  <c r="P44" i="15"/>
  <c r="Q44" i="15" s="1"/>
  <c r="S44" i="15" s="1"/>
  <c r="U44" i="15" s="1"/>
  <c r="AQ44" i="15" s="1"/>
  <c r="AU44" i="15" s="1"/>
  <c r="O45" i="15"/>
  <c r="BA123" i="21"/>
  <c r="AX123" i="21"/>
  <c r="P90" i="21"/>
  <c r="Q90" i="21" s="1"/>
  <c r="S90" i="21" s="1"/>
  <c r="U90" i="21" s="1"/>
  <c r="AJ90" i="21" s="1"/>
  <c r="AN90" i="21" s="1"/>
  <c r="P90" i="16"/>
  <c r="Q90" i="16" s="1"/>
  <c r="S90" i="16" s="1"/>
  <c r="U90" i="16" s="1"/>
  <c r="AJ90" i="16" s="1"/>
  <c r="AN90" i="16" s="1"/>
  <c r="O59" i="16"/>
  <c r="O106" i="21"/>
  <c r="P138" i="2"/>
  <c r="Q138" i="2" s="1"/>
  <c r="S138" i="2" s="1"/>
  <c r="U138" i="2" s="1"/>
  <c r="AT138" i="2" s="1"/>
  <c r="AX138" i="2" s="1"/>
  <c r="AX121" i="30"/>
  <c r="BA121" i="30"/>
  <c r="AX123" i="29"/>
  <c r="BA123" i="29"/>
  <c r="P28" i="11"/>
  <c r="Q28" i="11" s="1"/>
  <c r="S28" i="11" s="1"/>
  <c r="U28" i="11" s="1"/>
  <c r="AQ28" i="11" s="1"/>
  <c r="AU28" i="11" s="1"/>
  <c r="P60" i="25"/>
  <c r="Q60" i="25" s="1"/>
  <c r="S60" i="25" s="1"/>
  <c r="U60" i="25" s="1"/>
  <c r="AQ60" i="25" s="1"/>
  <c r="AU60" i="25" s="1"/>
  <c r="P123" i="24"/>
  <c r="Q123" i="24" s="1"/>
  <c r="S123" i="24" s="1"/>
  <c r="U123" i="24" s="1"/>
  <c r="AT123" i="24" s="1"/>
  <c r="P107" i="16"/>
  <c r="Q107" i="16" s="1"/>
  <c r="S107" i="16" s="1"/>
  <c r="U107" i="16" s="1"/>
  <c r="AT107" i="16" s="1"/>
  <c r="AX107" i="16" s="1"/>
  <c r="P74" i="27"/>
  <c r="Q74" i="27" s="1"/>
  <c r="S74" i="27" s="1"/>
  <c r="U74" i="27" s="1"/>
  <c r="AQ74" i="27" s="1"/>
  <c r="AU74" i="27" s="1"/>
  <c r="O75" i="27"/>
  <c r="O138" i="28"/>
  <c r="P74" i="12"/>
  <c r="Q74" i="12" s="1"/>
  <c r="S74" i="12" s="1"/>
  <c r="U74" i="12" s="1"/>
  <c r="AQ74" i="12" s="1"/>
  <c r="AU74" i="12" s="1"/>
  <c r="O60" i="2"/>
  <c r="N46" i="23"/>
  <c r="P45" i="23"/>
  <c r="Q45" i="23" s="1"/>
  <c r="S45" i="23" s="1"/>
  <c r="U45" i="23" s="1"/>
  <c r="AQ45" i="23" s="1"/>
  <c r="AU45" i="23" s="1"/>
  <c r="O46" i="23"/>
  <c r="N77" i="5"/>
  <c r="P76" i="5"/>
  <c r="Q76" i="5" s="1"/>
  <c r="S76" i="5" s="1"/>
  <c r="U76" i="5" s="1"/>
  <c r="AQ76" i="5" s="1"/>
  <c r="AU76" i="5" s="1"/>
  <c r="O77" i="5"/>
  <c r="P91" i="28"/>
  <c r="Q91" i="28" s="1"/>
  <c r="S91" i="28" s="1"/>
  <c r="U91" i="28" s="1"/>
  <c r="AJ91" i="28" s="1"/>
  <c r="AN91" i="28" s="1"/>
  <c r="O92" i="29"/>
  <c r="P60" i="19"/>
  <c r="Q60" i="19" s="1"/>
  <c r="S60" i="19" s="1"/>
  <c r="U60" i="19" s="1"/>
  <c r="AQ60" i="19" s="1"/>
  <c r="AU60" i="19" s="1"/>
  <c r="O61" i="19"/>
  <c r="N125" i="3"/>
  <c r="P60" i="10"/>
  <c r="Q60" i="10" s="1"/>
  <c r="S60" i="10" s="1"/>
  <c r="U60" i="10" s="1"/>
  <c r="AQ60" i="10" s="1"/>
  <c r="AU60" i="10" s="1"/>
  <c r="P43" i="9"/>
  <c r="Q43" i="9" s="1"/>
  <c r="S43" i="9" s="1"/>
  <c r="U43" i="9" s="1"/>
  <c r="AQ43" i="9" s="1"/>
  <c r="AU43" i="9" s="1"/>
  <c r="O124" i="27"/>
  <c r="P90" i="6"/>
  <c r="Q90" i="6" s="1"/>
  <c r="S90" i="6" s="1"/>
  <c r="U90" i="6" s="1"/>
  <c r="AJ90" i="6" s="1"/>
  <c r="AN90" i="6" s="1"/>
  <c r="P107" i="27"/>
  <c r="Q107" i="27" s="1"/>
  <c r="S107" i="27" s="1"/>
  <c r="U107" i="27" s="1"/>
  <c r="AT107" i="27" s="1"/>
  <c r="AX107" i="27" s="1"/>
  <c r="O108" i="27"/>
  <c r="P60" i="29"/>
  <c r="Q60" i="29" s="1"/>
  <c r="S60" i="29" s="1"/>
  <c r="U60" i="29" s="1"/>
  <c r="AQ60" i="29" s="1"/>
  <c r="AU60" i="29" s="1"/>
  <c r="P124" i="10"/>
  <c r="Q124" i="10" s="1"/>
  <c r="S124" i="10" s="1"/>
  <c r="U124" i="10" s="1"/>
  <c r="AT124" i="10" s="1"/>
  <c r="N125" i="10"/>
  <c r="O125" i="10"/>
  <c r="P123" i="15"/>
  <c r="Q123" i="15" s="1"/>
  <c r="S123" i="15" s="1"/>
  <c r="U123" i="15" s="1"/>
  <c r="AT123" i="15" s="1"/>
  <c r="O140" i="20"/>
  <c r="P59" i="14"/>
  <c r="Q59" i="14" s="1"/>
  <c r="S59" i="14" s="1"/>
  <c r="U59" i="14" s="1"/>
  <c r="AQ59" i="14" s="1"/>
  <c r="AU59" i="14" s="1"/>
  <c r="O60" i="14"/>
  <c r="P28" i="17"/>
  <c r="Q28" i="17" s="1"/>
  <c r="S28" i="17" s="1"/>
  <c r="U28" i="17" s="1"/>
  <c r="AQ28" i="17" s="1"/>
  <c r="AU28" i="17" s="1"/>
  <c r="N46" i="7"/>
  <c r="O46" i="7" s="1"/>
  <c r="Q139" i="1"/>
  <c r="S139" i="1" s="1"/>
  <c r="U139" i="1" s="1"/>
  <c r="AT139" i="1" s="1"/>
  <c r="AX139" i="1" s="1"/>
  <c r="P27" i="22"/>
  <c r="Q27" i="22" s="1"/>
  <c r="S27" i="22" s="1"/>
  <c r="U27" i="22" s="1"/>
  <c r="AQ27" i="22" s="1"/>
  <c r="AU27" i="22" s="1"/>
  <c r="O28" i="22"/>
  <c r="P107" i="33"/>
  <c r="Q107" i="33" s="1"/>
  <c r="S107" i="33" s="1"/>
  <c r="U107" i="33" s="1"/>
  <c r="AT107" i="33" s="1"/>
  <c r="AX107" i="33" s="1"/>
  <c r="P107" i="12"/>
  <c r="Q107" i="12" s="1"/>
  <c r="S107" i="12" s="1"/>
  <c r="U107" i="12" s="1"/>
  <c r="AT107" i="12" s="1"/>
  <c r="AX107" i="12" s="1"/>
  <c r="P90" i="33"/>
  <c r="Q90" i="33" s="1"/>
  <c r="S90" i="33" s="1"/>
  <c r="U90" i="33" s="1"/>
  <c r="AJ90" i="33" s="1"/>
  <c r="AN90" i="33" s="1"/>
  <c r="P91" i="15"/>
  <c r="Q91" i="15" s="1"/>
  <c r="S91" i="15" s="1"/>
  <c r="U91" i="15" s="1"/>
  <c r="AJ91" i="15" s="1"/>
  <c r="AN91" i="15" s="1"/>
  <c r="O92" i="15"/>
  <c r="P137" i="27"/>
  <c r="Q137" i="27" s="1"/>
  <c r="S137" i="27" s="1"/>
  <c r="U137" i="27" s="1"/>
  <c r="AT137" i="27" s="1"/>
  <c r="AX137" i="27" s="1"/>
  <c r="P138" i="17"/>
  <c r="Q138" i="17" s="1"/>
  <c r="S138" i="17" s="1"/>
  <c r="U138" i="17" s="1"/>
  <c r="AT138" i="17" s="1"/>
  <c r="AX138" i="17" s="1"/>
  <c r="P138" i="14"/>
  <c r="Q138" i="14" s="1"/>
  <c r="S138" i="14" s="1"/>
  <c r="U138" i="14" s="1"/>
  <c r="AT138" i="14" s="1"/>
  <c r="AX138" i="14" s="1"/>
  <c r="P106" i="4"/>
  <c r="Q106" i="4" s="1"/>
  <c r="S106" i="4" s="1"/>
  <c r="U106" i="4" s="1"/>
  <c r="AT106" i="4" s="1"/>
  <c r="AX106" i="4" s="1"/>
  <c r="AX121" i="17"/>
  <c r="BA121" i="17"/>
  <c r="AX121" i="26"/>
  <c r="BA121" i="26"/>
  <c r="P139" i="31"/>
  <c r="Q139" i="31" s="1"/>
  <c r="S139" i="31" s="1"/>
  <c r="U139" i="31" s="1"/>
  <c r="AT139" i="31" s="1"/>
  <c r="AX139" i="31" s="1"/>
  <c r="P138" i="7"/>
  <c r="Q138" i="7" s="1"/>
  <c r="S138" i="7" s="1"/>
  <c r="U138" i="7" s="1"/>
  <c r="AT138" i="7" s="1"/>
  <c r="AX138" i="7" s="1"/>
  <c r="O139" i="7"/>
  <c r="P44" i="11"/>
  <c r="Q44" i="11" s="1"/>
  <c r="S44" i="11" s="1"/>
  <c r="U44" i="11" s="1"/>
  <c r="AQ44" i="11" s="1"/>
  <c r="AU44" i="11" s="1"/>
  <c r="P90" i="20"/>
  <c r="Q90" i="20" s="1"/>
  <c r="S90" i="20" s="1"/>
  <c r="U90" i="20" s="1"/>
  <c r="AJ90" i="20" s="1"/>
  <c r="AN90" i="20" s="1"/>
  <c r="P107" i="7"/>
  <c r="Q107" i="7" s="1"/>
  <c r="S107" i="7" s="1"/>
  <c r="U107" i="7" s="1"/>
  <c r="AT107" i="7" s="1"/>
  <c r="AX107" i="7" s="1"/>
  <c r="O108" i="7"/>
  <c r="BA122" i="8"/>
  <c r="AX122" i="8"/>
  <c r="P74" i="28"/>
  <c r="Q74" i="28" s="1"/>
  <c r="S74" i="28" s="1"/>
  <c r="U74" i="28" s="1"/>
  <c r="AQ74" i="28" s="1"/>
  <c r="AU74" i="28" s="1"/>
  <c r="O123" i="8"/>
  <c r="P90" i="27"/>
  <c r="Q90" i="27" s="1"/>
  <c r="S90" i="27" s="1"/>
  <c r="U90" i="27" s="1"/>
  <c r="AJ90" i="27" s="1"/>
  <c r="AN90" i="27" s="1"/>
  <c r="N140" i="1"/>
  <c r="O140" i="1" s="1"/>
  <c r="P28" i="8"/>
  <c r="Q28" i="8" s="1"/>
  <c r="S28" i="8" s="1"/>
  <c r="U28" i="8" s="1"/>
  <c r="AQ28" i="8" s="1"/>
  <c r="AU28" i="8" s="1"/>
  <c r="P91" i="30"/>
  <c r="Q91" i="30" s="1"/>
  <c r="S91" i="30" s="1"/>
  <c r="U91" i="30" s="1"/>
  <c r="AJ91" i="30" s="1"/>
  <c r="AN91" i="30" s="1"/>
  <c r="O138" i="5"/>
  <c r="N62" i="30"/>
  <c r="P61" i="30"/>
  <c r="Q61" i="30" s="1"/>
  <c r="S61" i="30" s="1"/>
  <c r="U61" i="30" s="1"/>
  <c r="AQ61" i="30" s="1"/>
  <c r="AU61" i="30" s="1"/>
  <c r="O62" i="30"/>
  <c r="P137" i="12"/>
  <c r="Q137" i="12" s="1"/>
  <c r="S137" i="12" s="1"/>
  <c r="U137" i="12" s="1"/>
  <c r="AT137" i="12" s="1"/>
  <c r="AX137" i="12" s="1"/>
  <c r="P106" i="8"/>
  <c r="Q106" i="8" s="1"/>
  <c r="S106" i="8" s="1"/>
  <c r="U106" i="8" s="1"/>
  <c r="AT106" i="8" s="1"/>
  <c r="AX106" i="8" s="1"/>
  <c r="O107" i="8"/>
  <c r="P107" i="6"/>
  <c r="Q107" i="6" s="1"/>
  <c r="S107" i="6" s="1"/>
  <c r="U107" i="6" s="1"/>
  <c r="AT107" i="6" s="1"/>
  <c r="AX107" i="6" s="1"/>
  <c r="O108" i="6"/>
  <c r="O91" i="23"/>
  <c r="P74" i="31"/>
  <c r="Q74" i="31" s="1"/>
  <c r="S74" i="31" s="1"/>
  <c r="U74" i="31" s="1"/>
  <c r="AQ74" i="31" s="1"/>
  <c r="AU74" i="31" s="1"/>
  <c r="O75" i="31"/>
  <c r="P74" i="25"/>
  <c r="Q74" i="25" s="1"/>
  <c r="S74" i="25" s="1"/>
  <c r="U74" i="25" s="1"/>
  <c r="AQ74" i="25" s="1"/>
  <c r="AU74" i="25" s="1"/>
  <c r="P43" i="1"/>
  <c r="Q43" i="1" s="1"/>
  <c r="S43" i="1" s="1"/>
  <c r="U43" i="1" s="1"/>
  <c r="AQ43" i="1" s="1"/>
  <c r="AU43" i="1" s="1"/>
  <c r="O44" i="1"/>
  <c r="P138" i="9"/>
  <c r="Q138" i="9" s="1"/>
  <c r="S138" i="9" s="1"/>
  <c r="U138" i="9" s="1"/>
  <c r="AT138" i="9" s="1"/>
  <c r="AX138" i="9" s="1"/>
  <c r="O139" i="9"/>
  <c r="P107" i="14"/>
  <c r="Q107" i="14" s="1"/>
  <c r="S107" i="14" s="1"/>
  <c r="U107" i="14" s="1"/>
  <c r="AT107" i="14" s="1"/>
  <c r="AX107" i="14" s="1"/>
  <c r="P45" i="3"/>
  <c r="Q45" i="3" s="1"/>
  <c r="S45" i="3" s="1"/>
  <c r="U45" i="3" s="1"/>
  <c r="AQ45" i="3" s="1"/>
  <c r="AU45" i="3" s="1"/>
  <c r="N46" i="3"/>
  <c r="O46" i="3"/>
  <c r="P61" i="18"/>
  <c r="Q61" i="18" s="1"/>
  <c r="S61" i="18" s="1"/>
  <c r="U61" i="18" s="1"/>
  <c r="AQ61" i="18" s="1"/>
  <c r="AU61" i="18" s="1"/>
  <c r="AX122" i="1"/>
  <c r="BA122" i="1"/>
  <c r="P76" i="4"/>
  <c r="Q76" i="4" s="1"/>
  <c r="S76" i="4" s="1"/>
  <c r="U76" i="4" s="1"/>
  <c r="AQ76" i="4" s="1"/>
  <c r="AU76" i="4" s="1"/>
  <c r="P122" i="13"/>
  <c r="Q122" i="13" s="1"/>
  <c r="S122" i="13" s="1"/>
  <c r="U122" i="13" s="1"/>
  <c r="AT122" i="13" s="1"/>
  <c r="O123" i="13"/>
  <c r="P106" i="3"/>
  <c r="Q106" i="3" s="1"/>
  <c r="S106" i="3" s="1"/>
  <c r="U106" i="3" s="1"/>
  <c r="AT106" i="3" s="1"/>
  <c r="AX106" i="3" s="1"/>
  <c r="P91" i="9"/>
  <c r="Q91" i="9" s="1"/>
  <c r="S91" i="9" s="1"/>
  <c r="U91" i="9" s="1"/>
  <c r="AJ91" i="9" s="1"/>
  <c r="AN91" i="9" s="1"/>
  <c r="O92" i="9"/>
  <c r="P60" i="27"/>
  <c r="Q60" i="27" s="1"/>
  <c r="S60" i="27" s="1"/>
  <c r="U60" i="27" s="1"/>
  <c r="AQ60" i="27" s="1"/>
  <c r="AU60" i="27" s="1"/>
  <c r="O61" i="27"/>
  <c r="P107" i="11"/>
  <c r="Q107" i="11" s="1"/>
  <c r="S107" i="11" s="1"/>
  <c r="U107" i="11" s="1"/>
  <c r="AT107" i="11" s="1"/>
  <c r="AX107" i="11" s="1"/>
  <c r="P29" i="27"/>
  <c r="Q29" i="27" s="1"/>
  <c r="S29" i="27" s="1"/>
  <c r="U29" i="27" s="1"/>
  <c r="AQ29" i="27" s="1"/>
  <c r="AU29" i="27" s="1"/>
  <c r="N30" i="27"/>
  <c r="O30" i="27" s="1"/>
  <c r="P74" i="18"/>
  <c r="Q74" i="18" s="1"/>
  <c r="S74" i="18" s="1"/>
  <c r="U74" i="18" s="1"/>
  <c r="AQ74" i="18" s="1"/>
  <c r="AU74" i="18" s="1"/>
  <c r="O75" i="18"/>
  <c r="P60" i="5"/>
  <c r="Q60" i="5" s="1"/>
  <c r="S60" i="5" s="1"/>
  <c r="U60" i="5" s="1"/>
  <c r="AQ60" i="5" s="1"/>
  <c r="AU60" i="5" s="1"/>
  <c r="O61" i="5"/>
  <c r="P59" i="23"/>
  <c r="Q59" i="23" s="1"/>
  <c r="S59" i="23" s="1"/>
  <c r="U59" i="23" s="1"/>
  <c r="AQ59" i="23" s="1"/>
  <c r="AU59" i="23" s="1"/>
  <c r="P59" i="24"/>
  <c r="Q59" i="24" s="1"/>
  <c r="S59" i="24" s="1"/>
  <c r="U59" i="24" s="1"/>
  <c r="AQ59" i="24" s="1"/>
  <c r="AU59" i="24" s="1"/>
  <c r="O60" i="24"/>
  <c r="N140" i="3"/>
  <c r="P139" i="3"/>
  <c r="Q139" i="3" s="1"/>
  <c r="S139" i="3" s="1"/>
  <c r="U139" i="3" s="1"/>
  <c r="AT139" i="3" s="1"/>
  <c r="AX139" i="3" s="1"/>
  <c r="O140" i="3"/>
  <c r="P75" i="26"/>
  <c r="Q75" i="26" s="1"/>
  <c r="S75" i="26" s="1"/>
  <c r="U75" i="26" s="1"/>
  <c r="AQ75" i="26" s="1"/>
  <c r="AU75" i="26" s="1"/>
  <c r="P123" i="1"/>
  <c r="Q123" i="1" s="1"/>
  <c r="S123" i="1" s="1"/>
  <c r="U123" i="1" s="1"/>
  <c r="AT123" i="1" s="1"/>
  <c r="P108" i="18"/>
  <c r="Q108" i="18" s="1"/>
  <c r="S108" i="18" s="1"/>
  <c r="U108" i="18" s="1"/>
  <c r="AT108" i="18" s="1"/>
  <c r="AX108" i="18" s="1"/>
  <c r="P109" i="2"/>
  <c r="Q109" i="2" s="1"/>
  <c r="S109" i="2" s="1"/>
  <c r="U109" i="2" s="1"/>
  <c r="AT109" i="2" s="1"/>
  <c r="AX109" i="2" s="1"/>
  <c r="O110" i="2"/>
  <c r="P75" i="33"/>
  <c r="Q75" i="33" s="1"/>
  <c r="S75" i="33" s="1"/>
  <c r="U75" i="33" s="1"/>
  <c r="AQ75" i="33" s="1"/>
  <c r="AU75" i="33" s="1"/>
  <c r="O76" i="33"/>
  <c r="P27" i="2"/>
  <c r="Q27" i="2" s="1"/>
  <c r="S27" i="2" s="1"/>
  <c r="U27" i="2" s="1"/>
  <c r="AQ27" i="2" s="1"/>
  <c r="AU27" i="2" s="1"/>
  <c r="O28" i="2"/>
  <c r="P59" i="17"/>
  <c r="Q59" i="17" s="1"/>
  <c r="S59" i="17" s="1"/>
  <c r="U59" i="17" s="1"/>
  <c r="AQ59" i="17" s="1"/>
  <c r="AU59" i="17" s="1"/>
  <c r="P137" i="25"/>
  <c r="Q137" i="25" s="1"/>
  <c r="S137" i="25" s="1"/>
  <c r="U137" i="25" s="1"/>
  <c r="AT137" i="25" s="1"/>
  <c r="AX137" i="25" s="1"/>
  <c r="O138" i="25"/>
  <c r="P106" i="29"/>
  <c r="Q106" i="29" s="1"/>
  <c r="S106" i="29" s="1"/>
  <c r="U106" i="29" s="1"/>
  <c r="AT106" i="29" s="1"/>
  <c r="AX106" i="29" s="1"/>
  <c r="O45" i="18"/>
  <c r="N46" i="16"/>
  <c r="O46" i="16" s="1"/>
  <c r="P61" i="20"/>
  <c r="Q61" i="20" s="1"/>
  <c r="S61" i="20" s="1"/>
  <c r="U61" i="20" s="1"/>
  <c r="AQ61" i="20" s="1"/>
  <c r="AU61" i="20" s="1"/>
  <c r="P108" i="25"/>
  <c r="Q108" i="25" s="1"/>
  <c r="S108" i="25" s="1"/>
  <c r="U108" i="25" s="1"/>
  <c r="AT108" i="25" s="1"/>
  <c r="AX108" i="25" s="1"/>
  <c r="O60" i="31"/>
  <c r="P27" i="29"/>
  <c r="Q27" i="29" s="1"/>
  <c r="S27" i="29" s="1"/>
  <c r="U27" i="29" s="1"/>
  <c r="AQ27" i="29" s="1"/>
  <c r="AU27" i="29" s="1"/>
  <c r="P44" i="21"/>
  <c r="Q44" i="21" s="1"/>
  <c r="S44" i="21" s="1"/>
  <c r="U44" i="21" s="1"/>
  <c r="AQ44" i="21" s="1"/>
  <c r="AU44" i="21" s="1"/>
  <c r="O106" i="22"/>
  <c r="P91" i="7"/>
  <c r="Q91" i="7" s="1"/>
  <c r="S91" i="7" s="1"/>
  <c r="U91" i="7" s="1"/>
  <c r="AJ91" i="7" s="1"/>
  <c r="AN91" i="7" s="1"/>
  <c r="O122" i="9"/>
  <c r="O74" i="11"/>
  <c r="O122" i="14"/>
  <c r="P60" i="15"/>
  <c r="Q60" i="15" s="1"/>
  <c r="S60" i="15" s="1"/>
  <c r="U60" i="15" s="1"/>
  <c r="AQ60" i="15" s="1"/>
  <c r="AU60" i="15" s="1"/>
  <c r="P123" i="18"/>
  <c r="Q123" i="18" s="1"/>
  <c r="S123" i="18" s="1"/>
  <c r="U123" i="18" s="1"/>
  <c r="AT123" i="18" s="1"/>
  <c r="O124" i="18"/>
  <c r="P74" i="23"/>
  <c r="Q74" i="23" s="1"/>
  <c r="S74" i="23" s="1"/>
  <c r="U74" i="23" s="1"/>
  <c r="AQ74" i="23" s="1"/>
  <c r="AU74" i="23" s="1"/>
  <c r="P76" i="8"/>
  <c r="Q76" i="8" s="1"/>
  <c r="S76" i="8" s="1"/>
  <c r="U76" i="8" s="1"/>
  <c r="AQ76" i="8" s="1"/>
  <c r="AU76" i="8" s="1"/>
  <c r="P28" i="6"/>
  <c r="Q28" i="6" s="1"/>
  <c r="S28" i="6" s="1"/>
  <c r="U28" i="6" s="1"/>
  <c r="AQ28" i="6" s="1"/>
  <c r="AU28" i="6" s="1"/>
  <c r="O29" i="6"/>
  <c r="P61" i="8"/>
  <c r="Q61" i="8" s="1"/>
  <c r="S61" i="8" s="1"/>
  <c r="U61" i="8" s="1"/>
  <c r="AQ61" i="8" s="1"/>
  <c r="AU61" i="8" s="1"/>
  <c r="P91" i="5"/>
  <c r="Q91" i="5" s="1"/>
  <c r="S91" i="5" s="1"/>
  <c r="U91" i="5" s="1"/>
  <c r="AJ91" i="5" s="1"/>
  <c r="AN91" i="5" s="1"/>
  <c r="O92" i="5"/>
  <c r="P107" i="31"/>
  <c r="Q107" i="31" s="1"/>
  <c r="S107" i="31" s="1"/>
  <c r="U107" i="31" s="1"/>
  <c r="AT107" i="31" s="1"/>
  <c r="AX107" i="31" s="1"/>
  <c r="P90" i="14"/>
  <c r="Q90" i="14" s="1"/>
  <c r="S90" i="14" s="1"/>
  <c r="U90" i="14" s="1"/>
  <c r="AJ90" i="14" s="1"/>
  <c r="AN90" i="14" s="1"/>
  <c r="P137" i="18"/>
  <c r="Q137" i="18" s="1"/>
  <c r="S137" i="18" s="1"/>
  <c r="U137" i="18" s="1"/>
  <c r="AT137" i="18" s="1"/>
  <c r="AX137" i="18" s="1"/>
  <c r="O138" i="18"/>
  <c r="P75" i="19"/>
  <c r="Q75" i="19" s="1"/>
  <c r="S75" i="19" s="1"/>
  <c r="U75" i="19" s="1"/>
  <c r="AQ75" i="19" s="1"/>
  <c r="AU75" i="19" s="1"/>
  <c r="O76" i="19"/>
  <c r="P123" i="31"/>
  <c r="Q123" i="31" s="1"/>
  <c r="S123" i="31" s="1"/>
  <c r="U123" i="31" s="1"/>
  <c r="AT123" i="31" s="1"/>
  <c r="P108" i="20"/>
  <c r="Q108" i="20" s="1"/>
  <c r="S108" i="20" s="1"/>
  <c r="U108" i="20" s="1"/>
  <c r="AT108" i="20" s="1"/>
  <c r="AX108" i="20" s="1"/>
  <c r="N109" i="20"/>
  <c r="P43" i="13"/>
  <c r="Q43" i="13" s="1"/>
  <c r="S43" i="13" s="1"/>
  <c r="U43" i="13" s="1"/>
  <c r="AQ43" i="13" s="1"/>
  <c r="AU43" i="13" s="1"/>
  <c r="O44" i="13"/>
  <c r="P75" i="6"/>
  <c r="Q75" i="6" s="1"/>
  <c r="S75" i="6" s="1"/>
  <c r="U75" i="6" s="1"/>
  <c r="AQ75" i="6" s="1"/>
  <c r="AU75" i="6" s="1"/>
  <c r="AX121" i="9"/>
  <c r="BA121" i="9"/>
  <c r="P59" i="4"/>
  <c r="Q59" i="4" s="1"/>
  <c r="S59" i="4" s="1"/>
  <c r="U59" i="4" s="1"/>
  <c r="AQ59" i="4" s="1"/>
  <c r="AU59" i="4" s="1"/>
  <c r="AX121" i="14"/>
  <c r="BA121" i="14"/>
  <c r="AX122" i="18"/>
  <c r="BA122" i="18"/>
  <c r="O75" i="7"/>
  <c r="P28" i="24"/>
  <c r="Q28" i="24" s="1"/>
  <c r="S28" i="24" s="1"/>
  <c r="U28" i="24" s="1"/>
  <c r="AQ28" i="24" s="1"/>
  <c r="AU28" i="24" s="1"/>
  <c r="O90" i="19"/>
  <c r="P59" i="1"/>
  <c r="Q59" i="1" s="1"/>
  <c r="S59" i="1" s="1"/>
  <c r="U59" i="1" s="1"/>
  <c r="AQ59" i="1" s="1"/>
  <c r="AU59" i="1" s="1"/>
  <c r="P137" i="11"/>
  <c r="Q137" i="11" s="1"/>
  <c r="S137" i="11" s="1"/>
  <c r="U137" i="11" s="1"/>
  <c r="AT137" i="11" s="1"/>
  <c r="AX137" i="11" s="1"/>
  <c r="P123" i="2"/>
  <c r="Q123" i="2" s="1"/>
  <c r="S123" i="2" s="1"/>
  <c r="U123" i="2" s="1"/>
  <c r="AT123" i="2" s="1"/>
  <c r="O123" i="33"/>
  <c r="P138" i="26"/>
  <c r="Q138" i="26" s="1"/>
  <c r="S138" i="26" s="1"/>
  <c r="U138" i="26" s="1"/>
  <c r="AT138" i="26" s="1"/>
  <c r="AX138" i="26" s="1"/>
  <c r="O124" i="23"/>
  <c r="P27" i="4"/>
  <c r="Q27" i="4" s="1"/>
  <c r="S27" i="4" s="1"/>
  <c r="U27" i="4" s="1"/>
  <c r="AQ27" i="4" s="1"/>
  <c r="AU27" i="4" s="1"/>
  <c r="P60" i="11"/>
  <c r="Q60" i="11" s="1"/>
  <c r="S60" i="11" s="1"/>
  <c r="U60" i="11" s="1"/>
  <c r="AQ60" i="11" s="1"/>
  <c r="AU60" i="11" s="1"/>
  <c r="O61" i="11"/>
  <c r="P27" i="26"/>
  <c r="Q27" i="26" s="1"/>
  <c r="S27" i="26" s="1"/>
  <c r="U27" i="26" s="1"/>
  <c r="AQ27" i="26" s="1"/>
  <c r="AU27" i="26" s="1"/>
  <c r="O28" i="26"/>
  <c r="N30" i="31"/>
  <c r="O30" i="31" s="1"/>
  <c r="O106" i="28"/>
  <c r="O106" i="17"/>
  <c r="P106" i="15"/>
  <c r="Q106" i="15" s="1"/>
  <c r="S106" i="15" s="1"/>
  <c r="U106" i="15" s="1"/>
  <c r="AT106" i="15" s="1"/>
  <c r="AX106" i="15" s="1"/>
  <c r="O107" i="15"/>
  <c r="O137" i="16"/>
  <c r="P91" i="25"/>
  <c r="Q91" i="25" s="1"/>
  <c r="S91" i="25" s="1"/>
  <c r="U91" i="25" s="1"/>
  <c r="AJ91" i="25" s="1"/>
  <c r="AN91" i="25" s="1"/>
  <c r="O92" i="25"/>
  <c r="P74" i="10"/>
  <c r="Q74" i="10" s="1"/>
  <c r="S74" i="10" s="1"/>
  <c r="U74" i="10" s="1"/>
  <c r="AQ74" i="10" s="1"/>
  <c r="AU74" i="10" s="1"/>
  <c r="P29" i="12"/>
  <c r="Q29" i="12" s="1"/>
  <c r="S29" i="12" s="1"/>
  <c r="U29" i="12" s="1"/>
  <c r="AQ29" i="12" s="1"/>
  <c r="AU29" i="12" s="1"/>
  <c r="N30" i="12"/>
  <c r="O30" i="12" s="1"/>
  <c r="P43" i="22"/>
  <c r="Q43" i="22" s="1"/>
  <c r="S43" i="22" s="1"/>
  <c r="U43" i="22" s="1"/>
  <c r="AQ43" i="22" s="1"/>
  <c r="AU43" i="22" s="1"/>
  <c r="P106" i="5"/>
  <c r="Q106" i="5" s="1"/>
  <c r="S106" i="5" s="1"/>
  <c r="U106" i="5" s="1"/>
  <c r="AT106" i="5" s="1"/>
  <c r="AX106" i="5" s="1"/>
  <c r="P59" i="28"/>
  <c r="Q59" i="28" s="1"/>
  <c r="S59" i="28" s="1"/>
  <c r="U59" i="28" s="1"/>
  <c r="AQ59" i="28" s="1"/>
  <c r="AU59" i="28" s="1"/>
  <c r="P91" i="24"/>
  <c r="Q91" i="24" s="1"/>
  <c r="S91" i="24" s="1"/>
  <c r="U91" i="24" s="1"/>
  <c r="AJ91" i="24" s="1"/>
  <c r="AN91" i="24" s="1"/>
  <c r="P90" i="2"/>
  <c r="Q90" i="2" s="1"/>
  <c r="S90" i="2" s="1"/>
  <c r="U90" i="2" s="1"/>
  <c r="AJ90" i="2" s="1"/>
  <c r="AN90" i="2" s="1"/>
  <c r="P137" i="21"/>
  <c r="Q137" i="21" s="1"/>
  <c r="S137" i="21" s="1"/>
  <c r="U137" i="21" s="1"/>
  <c r="AT137" i="21" s="1"/>
  <c r="AX137" i="21" s="1"/>
  <c r="O138" i="21"/>
  <c r="P27" i="15"/>
  <c r="Q27" i="15" s="1"/>
  <c r="S27" i="15" s="1"/>
  <c r="U27" i="15" s="1"/>
  <c r="AQ27" i="15" s="1"/>
  <c r="AU27" i="15" s="1"/>
  <c r="O28" i="15"/>
  <c r="P109" i="24"/>
  <c r="Q109" i="24" s="1"/>
  <c r="S109" i="24" s="1"/>
  <c r="U109" i="24" s="1"/>
  <c r="AT109" i="24" s="1"/>
  <c r="AX109" i="24" s="1"/>
  <c r="O110" i="24"/>
  <c r="P27" i="25"/>
  <c r="Q27" i="25" s="1"/>
  <c r="S27" i="25" s="1"/>
  <c r="U27" i="25" s="1"/>
  <c r="AQ27" i="25" s="1"/>
  <c r="AU27" i="25" s="1"/>
  <c r="P75" i="1"/>
  <c r="Q75" i="1" s="1"/>
  <c r="S75" i="1" s="1"/>
  <c r="U75" i="1" s="1"/>
  <c r="AQ75" i="1" s="1"/>
  <c r="AU75" i="1" s="1"/>
  <c r="O76" i="1"/>
  <c r="AX122" i="33"/>
  <c r="BA122" i="33"/>
  <c r="P43" i="4"/>
  <c r="Q43" i="4" s="1"/>
  <c r="S43" i="4" s="1"/>
  <c r="U43" i="4" s="1"/>
  <c r="AQ43" i="4" s="1"/>
  <c r="AU43" i="4" s="1"/>
  <c r="AX123" i="23"/>
  <c r="BA123" i="23"/>
  <c r="P92" i="13"/>
  <c r="Q92" i="13" s="1"/>
  <c r="S92" i="13" s="1"/>
  <c r="U92" i="13" s="1"/>
  <c r="AJ92" i="13" s="1"/>
  <c r="AN92" i="13" s="1"/>
  <c r="N93" i="13"/>
  <c r="O93" i="13" s="1"/>
  <c r="P122" i="25"/>
  <c r="Q122" i="25" s="1"/>
  <c r="S122" i="25" s="1"/>
  <c r="U122" i="25" s="1"/>
  <c r="AT122" i="25" s="1"/>
  <c r="P43" i="10"/>
  <c r="Q43" i="10" s="1"/>
  <c r="S43" i="10" s="1"/>
  <c r="U43" i="10" s="1"/>
  <c r="AQ43" i="10" s="1"/>
  <c r="AU43" i="10" s="1"/>
  <c r="O44" i="10"/>
  <c r="N30" i="10"/>
  <c r="O30" i="10" s="1"/>
  <c r="P29" i="10"/>
  <c r="Q29" i="10" s="1"/>
  <c r="S29" i="10" s="1"/>
  <c r="U29" i="10" s="1"/>
  <c r="AQ29" i="10" s="1"/>
  <c r="AU29" i="10" s="1"/>
  <c r="P139" i="29"/>
  <c r="Q139" i="29" s="1"/>
  <c r="S139" i="29" s="1"/>
  <c r="U139" i="29" s="1"/>
  <c r="AT139" i="29" s="1"/>
  <c r="AX139" i="29" s="1"/>
  <c r="N140" i="29"/>
  <c r="P74" i="21"/>
  <c r="Q74" i="21" s="1"/>
  <c r="S74" i="21" s="1"/>
  <c r="U74" i="21" s="1"/>
  <c r="AQ74" i="21" s="1"/>
  <c r="AU74" i="21" s="1"/>
  <c r="P106" i="19"/>
  <c r="Q106" i="19" s="1"/>
  <c r="S106" i="19" s="1"/>
  <c r="U106" i="19" s="1"/>
  <c r="AT106" i="19" s="1"/>
  <c r="AX106" i="19" s="1"/>
  <c r="P60" i="33"/>
  <c r="Q60" i="33" s="1"/>
  <c r="S60" i="33" s="1"/>
  <c r="U60" i="33" s="1"/>
  <c r="AQ60" i="33" s="1"/>
  <c r="AU60" i="33" s="1"/>
  <c r="P106" i="30"/>
  <c r="Q106" i="30" s="1"/>
  <c r="S106" i="30" s="1"/>
  <c r="U106" i="30" s="1"/>
  <c r="AT106" i="30" s="1"/>
  <c r="AX106" i="30" s="1"/>
  <c r="O107" i="30"/>
  <c r="P123" i="20"/>
  <c r="Q123" i="20" s="1"/>
  <c r="S123" i="20" s="1"/>
  <c r="U123" i="20" s="1"/>
  <c r="AT123" i="20" s="1"/>
  <c r="N125" i="12"/>
  <c r="P124" i="12"/>
  <c r="Q124" i="12" s="1"/>
  <c r="S124" i="12" s="1"/>
  <c r="U124" i="12" s="1"/>
  <c r="AT124" i="12" s="1"/>
  <c r="O125" i="12"/>
  <c r="P28" i="14"/>
  <c r="Q28" i="14" s="1"/>
  <c r="S28" i="14" s="1"/>
  <c r="U28" i="14" s="1"/>
  <c r="AQ28" i="14" s="1"/>
  <c r="AU28" i="14" s="1"/>
  <c r="O77" i="3"/>
  <c r="AX123" i="27"/>
  <c r="BA123" i="27"/>
  <c r="P76" i="2"/>
  <c r="Q76" i="2" s="1"/>
  <c r="S76" i="2" s="1"/>
  <c r="U76" i="2" s="1"/>
  <c r="AQ76" i="2" s="1"/>
  <c r="AU76" i="2" s="1"/>
  <c r="N77" i="2"/>
  <c r="P43" i="27"/>
  <c r="Q43" i="27" s="1"/>
  <c r="S43" i="27" s="1"/>
  <c r="U43" i="27" s="1"/>
  <c r="AQ43" i="27" s="1"/>
  <c r="AU43" i="27" s="1"/>
  <c r="P75" i="16"/>
  <c r="Q75" i="16" s="1"/>
  <c r="S75" i="16" s="1"/>
  <c r="U75" i="16" s="1"/>
  <c r="AQ75" i="16" s="1"/>
  <c r="AU75" i="16" s="1"/>
  <c r="P122" i="17"/>
  <c r="Q122" i="17" s="1"/>
  <c r="S122" i="17" s="1"/>
  <c r="U122" i="17" s="1"/>
  <c r="AT122" i="17" s="1"/>
  <c r="P107" i="23"/>
  <c r="Q107" i="23" s="1"/>
  <c r="S107" i="23" s="1"/>
  <c r="U107" i="23" s="1"/>
  <c r="AT107" i="23" s="1"/>
  <c r="AX107" i="23" s="1"/>
  <c r="O108" i="23"/>
  <c r="P27" i="20"/>
  <c r="Q27" i="20" s="1"/>
  <c r="S27" i="20" s="1"/>
  <c r="U27" i="20" s="1"/>
  <c r="AQ27" i="20" s="1"/>
  <c r="AU27" i="20" s="1"/>
  <c r="O28" i="20"/>
  <c r="P123" i="19"/>
  <c r="Q123" i="19" s="1"/>
  <c r="S123" i="19" s="1"/>
  <c r="U123" i="19" s="1"/>
  <c r="AT123" i="19" s="1"/>
  <c r="P122" i="28"/>
  <c r="Q122" i="28" s="1"/>
  <c r="S122" i="28" s="1"/>
  <c r="U122" i="28" s="1"/>
  <c r="AT122" i="28" s="1"/>
  <c r="O123" i="28"/>
  <c r="AX121" i="10"/>
  <c r="BA121" i="10"/>
  <c r="P27" i="1"/>
  <c r="Q27" i="1" s="1"/>
  <c r="S27" i="1" s="1"/>
  <c r="U27" i="1" s="1"/>
  <c r="AQ27" i="1" s="1"/>
  <c r="AU27" i="1" s="1"/>
  <c r="P138" i="24"/>
  <c r="Q138" i="24" s="1"/>
  <c r="S138" i="24" s="1"/>
  <c r="U138" i="24" s="1"/>
  <c r="AT138" i="24" s="1"/>
  <c r="AX138" i="24" s="1"/>
  <c r="O139" i="24"/>
  <c r="P30" i="28"/>
  <c r="Q30" i="28" s="1"/>
  <c r="S30" i="28" s="1"/>
  <c r="U30" i="28" s="1"/>
  <c r="AQ30" i="28" s="1"/>
  <c r="AU30" i="28" s="1"/>
  <c r="P62" i="21"/>
  <c r="Q62" i="21" s="1"/>
  <c r="S62" i="21" s="1"/>
  <c r="U62" i="21" s="1"/>
  <c r="AQ62" i="21" s="1"/>
  <c r="AU62" i="21" s="1"/>
  <c r="P139" i="15"/>
  <c r="Q139" i="15" s="1"/>
  <c r="S139" i="15" s="1"/>
  <c r="U139" i="15" s="1"/>
  <c r="AT139" i="15" s="1"/>
  <c r="AX139" i="15" s="1"/>
  <c r="P137" i="10"/>
  <c r="Q137" i="10" s="1"/>
  <c r="S137" i="10" s="1"/>
  <c r="U137" i="10" s="1"/>
  <c r="AT137" i="10" s="1"/>
  <c r="AX137" i="10" s="1"/>
  <c r="P107" i="9"/>
  <c r="Q107" i="9" s="1"/>
  <c r="S107" i="9" s="1"/>
  <c r="U107" i="9" s="1"/>
  <c r="AT107" i="9" s="1"/>
  <c r="AX107" i="9" s="1"/>
  <c r="O108" i="9"/>
  <c r="P74" i="22"/>
  <c r="Q74" i="22" s="1"/>
  <c r="S74" i="22" s="1"/>
  <c r="U74" i="22" s="1"/>
  <c r="AQ74" i="22" s="1"/>
  <c r="AU74" i="22" s="1"/>
  <c r="O75" i="22"/>
  <c r="AX122" i="20"/>
  <c r="BA122" i="20"/>
  <c r="BA123" i="12"/>
  <c r="AX123" i="12"/>
  <c r="P123" i="26"/>
  <c r="Q123" i="26" s="1"/>
  <c r="S123" i="26" s="1"/>
  <c r="U123" i="26" s="1"/>
  <c r="AT123" i="26" s="1"/>
  <c r="O124" i="26"/>
  <c r="P27" i="19"/>
  <c r="Q27" i="19" s="1"/>
  <c r="S27" i="19" s="1"/>
  <c r="U27" i="19" s="1"/>
  <c r="AQ27" i="19" s="1"/>
  <c r="AU27" i="19" s="1"/>
  <c r="O28" i="19"/>
  <c r="P59" i="9"/>
  <c r="Q59" i="9" s="1"/>
  <c r="S59" i="9" s="1"/>
  <c r="U59" i="9" s="1"/>
  <c r="AQ59" i="9" s="1"/>
  <c r="AU59" i="9" s="1"/>
  <c r="P74" i="30"/>
  <c r="Q74" i="30" s="1"/>
  <c r="S74" i="30" s="1"/>
  <c r="U74" i="30" s="1"/>
  <c r="AQ74" i="30" s="1"/>
  <c r="AU74" i="30" s="1"/>
  <c r="N46" i="6"/>
  <c r="O46" i="6" s="1"/>
  <c r="P29" i="13"/>
  <c r="Q29" i="13" s="1"/>
  <c r="S29" i="13" s="1"/>
  <c r="U29" i="13" s="1"/>
  <c r="AQ29" i="13" s="1"/>
  <c r="AU29" i="13" s="1"/>
  <c r="P137" i="13"/>
  <c r="Q137" i="13" s="1"/>
  <c r="S137" i="13" s="1"/>
  <c r="U137" i="13" s="1"/>
  <c r="AT137" i="13" s="1"/>
  <c r="AX137" i="13" s="1"/>
  <c r="P44" i="20"/>
  <c r="Q44" i="20" s="1"/>
  <c r="S44" i="20" s="1"/>
  <c r="U44" i="20" s="1"/>
  <c r="AQ44" i="20" s="1"/>
  <c r="AU44" i="20" s="1"/>
  <c r="O45" i="20"/>
  <c r="N62" i="6"/>
  <c r="O62" i="6" s="1"/>
  <c r="BA122" i="19"/>
  <c r="AX122" i="19"/>
  <c r="BA121" i="28"/>
  <c r="AX121" i="28"/>
  <c r="O137" i="8"/>
  <c r="O108" i="10"/>
  <c r="O122" i="11"/>
  <c r="O139" i="22"/>
  <c r="P75" i="17"/>
  <c r="Q75" i="17" s="1"/>
  <c r="S75" i="17" s="1"/>
  <c r="U75" i="17" s="1"/>
  <c r="AQ75" i="17" s="1"/>
  <c r="AU75" i="17" s="1"/>
  <c r="P76" i="9"/>
  <c r="Q76" i="9" s="1"/>
  <c r="S76" i="9" s="1"/>
  <c r="U76" i="9" s="1"/>
  <c r="AQ76" i="9" s="1"/>
  <c r="AU76" i="9" s="1"/>
  <c r="N77" i="9"/>
  <c r="P28" i="21"/>
  <c r="Q28" i="21" s="1"/>
  <c r="S28" i="21" s="1"/>
  <c r="U28" i="21" s="1"/>
  <c r="AQ28" i="21" s="1"/>
  <c r="AU28" i="21" s="1"/>
  <c r="O106" i="13"/>
  <c r="P44" i="5"/>
  <c r="Q44" i="5" s="1"/>
  <c r="S44" i="5" s="1"/>
  <c r="U44" i="5" s="1"/>
  <c r="AQ44" i="5" s="1"/>
  <c r="AU44" i="5" s="1"/>
  <c r="O45" i="5"/>
  <c r="P60" i="22"/>
  <c r="Q60" i="22" s="1"/>
  <c r="S60" i="22" s="1"/>
  <c r="U60" i="22" s="1"/>
  <c r="AQ60" i="22" s="1"/>
  <c r="AU60" i="22" s="1"/>
  <c r="O61" i="22"/>
  <c r="N46" i="12"/>
  <c r="O46" i="12" s="1"/>
  <c r="O122" i="16"/>
  <c r="O44" i="26"/>
  <c r="BA124" i="29"/>
  <c r="AX124" i="29"/>
  <c r="O60" i="26"/>
  <c r="O44" i="33"/>
  <c r="O30" i="16"/>
  <c r="Q29" i="33"/>
  <c r="S29" i="33" s="1"/>
  <c r="U29" i="33" s="1"/>
  <c r="AQ29" i="33" s="1"/>
  <c r="AU29" i="33" s="1"/>
  <c r="O30" i="33"/>
  <c r="P90" i="26"/>
  <c r="Q90" i="26" s="1"/>
  <c r="S90" i="26" s="1"/>
  <c r="U90" i="26" s="1"/>
  <c r="AJ90" i="26" s="1"/>
  <c r="AN90" i="26" s="1"/>
  <c r="P28" i="9"/>
  <c r="Q28" i="9" s="1"/>
  <c r="S28" i="9" s="1"/>
  <c r="U28" i="9" s="1"/>
  <c r="AQ28" i="9" s="1"/>
  <c r="AU28" i="9" s="1"/>
  <c r="O28" i="3"/>
  <c r="O122" i="30"/>
  <c r="P43" i="19"/>
  <c r="Q43" i="19" s="1"/>
  <c r="S43" i="19" s="1"/>
  <c r="U43" i="19" s="1"/>
  <c r="AQ43" i="19" s="1"/>
  <c r="AU43" i="19" s="1"/>
  <c r="BA121" i="11"/>
  <c r="AX121" i="11"/>
  <c r="P44" i="8"/>
  <c r="Q44" i="8" s="1"/>
  <c r="S44" i="8" s="1"/>
  <c r="U44" i="8" s="1"/>
  <c r="AQ44" i="8" s="1"/>
  <c r="AU44" i="8" s="1"/>
  <c r="P75" i="24"/>
  <c r="Q75" i="24" s="1"/>
  <c r="S75" i="24" s="1"/>
  <c r="U75" i="24" s="1"/>
  <c r="AQ75" i="24" s="1"/>
  <c r="AU75" i="24" s="1"/>
  <c r="N62" i="7"/>
  <c r="P61" i="7"/>
  <c r="Q61" i="7" s="1"/>
  <c r="S61" i="7" s="1"/>
  <c r="U61" i="7" s="1"/>
  <c r="AQ61" i="7" s="1"/>
  <c r="AU61" i="7" s="1"/>
  <c r="O62" i="7"/>
  <c r="O76" i="15"/>
  <c r="O90" i="1"/>
  <c r="BA121" i="16"/>
  <c r="AX121" i="16"/>
  <c r="O90" i="17"/>
  <c r="P62" i="34" l="1"/>
  <c r="Q62" i="34" s="1"/>
  <c r="S62" i="34" s="1"/>
  <c r="U62" i="34" s="1"/>
  <c r="AQ62" i="34" s="1"/>
  <c r="AU62" i="34" s="1"/>
  <c r="O63" i="34"/>
  <c r="P92" i="34"/>
  <c r="Q92" i="34" s="1"/>
  <c r="S92" i="34" s="1"/>
  <c r="U92" i="34" s="1"/>
  <c r="AJ92" i="34" s="1"/>
  <c r="AN92" i="34" s="1"/>
  <c r="N93" i="34"/>
  <c r="O93" i="34" s="1"/>
  <c r="P108" i="34"/>
  <c r="Q108" i="34" s="1"/>
  <c r="S108" i="34" s="1"/>
  <c r="U108" i="34" s="1"/>
  <c r="AT108" i="34" s="1"/>
  <c r="AX108" i="34" s="1"/>
  <c r="N109" i="34"/>
  <c r="O139" i="34"/>
  <c r="BA123" i="34"/>
  <c r="AX123" i="34"/>
  <c r="P45" i="34"/>
  <c r="Q45" i="34" s="1"/>
  <c r="S45" i="34" s="1"/>
  <c r="U45" i="34" s="1"/>
  <c r="AQ45" i="34" s="1"/>
  <c r="AU45" i="34" s="1"/>
  <c r="N46" i="34"/>
  <c r="P28" i="34"/>
  <c r="Q28" i="34" s="1"/>
  <c r="S28" i="34" s="1"/>
  <c r="U28" i="34" s="1"/>
  <c r="AQ28" i="34" s="1"/>
  <c r="AU28" i="34" s="1"/>
  <c r="O76" i="34"/>
  <c r="O124" i="34"/>
  <c r="P93" i="13"/>
  <c r="Q93" i="13" s="1"/>
  <c r="S93" i="13" s="1"/>
  <c r="U93" i="13" s="1"/>
  <c r="AJ93" i="13" s="1"/>
  <c r="AN93" i="13" s="1"/>
  <c r="O94" i="13"/>
  <c r="P46" i="7"/>
  <c r="Q46" i="7" s="1"/>
  <c r="S46" i="7" s="1"/>
  <c r="U46" i="7" s="1"/>
  <c r="AQ46" i="7" s="1"/>
  <c r="AU46" i="7" s="1"/>
  <c r="O47" i="7"/>
  <c r="P46" i="30"/>
  <c r="Q46" i="30" s="1"/>
  <c r="S46" i="30" s="1"/>
  <c r="U46" i="30" s="1"/>
  <c r="AQ46" i="30" s="1"/>
  <c r="AU46" i="30" s="1"/>
  <c r="O47" i="30"/>
  <c r="P140" i="1"/>
  <c r="Q140" i="1" s="1"/>
  <c r="S140" i="1" s="1"/>
  <c r="U140" i="1" s="1"/>
  <c r="AT140" i="1" s="1"/>
  <c r="AX140" i="1" s="1"/>
  <c r="O141" i="1"/>
  <c r="P46" i="6"/>
  <c r="Q46" i="6" s="1"/>
  <c r="S46" i="6" s="1"/>
  <c r="U46" i="6" s="1"/>
  <c r="AQ46" i="6" s="1"/>
  <c r="AU46" i="6" s="1"/>
  <c r="O47" i="6"/>
  <c r="P140" i="30"/>
  <c r="Q140" i="30" s="1"/>
  <c r="S140" i="30" s="1"/>
  <c r="U140" i="30" s="1"/>
  <c r="AT140" i="30" s="1"/>
  <c r="AX140" i="30" s="1"/>
  <c r="O141" i="30"/>
  <c r="P30" i="10"/>
  <c r="Q30" i="10" s="1"/>
  <c r="S30" i="10" s="1"/>
  <c r="U30" i="10" s="1"/>
  <c r="AQ30" i="10" s="1"/>
  <c r="AU30" i="10" s="1"/>
  <c r="O31" i="10"/>
  <c r="P30" i="27"/>
  <c r="Q30" i="27" s="1"/>
  <c r="S30" i="27" s="1"/>
  <c r="U30" i="27" s="1"/>
  <c r="AQ30" i="27" s="1"/>
  <c r="AU30" i="27" s="1"/>
  <c r="O31" i="27"/>
  <c r="P30" i="12"/>
  <c r="Q30" i="12" s="1"/>
  <c r="S30" i="12" s="1"/>
  <c r="U30" i="12" s="1"/>
  <c r="AQ30" i="12" s="1"/>
  <c r="AU30" i="12" s="1"/>
  <c r="O31" i="12"/>
  <c r="P91" i="23"/>
  <c r="Q91" i="23" s="1"/>
  <c r="S91" i="23" s="1"/>
  <c r="U91" i="23" s="1"/>
  <c r="AJ91" i="23" s="1"/>
  <c r="AN91" i="23" s="1"/>
  <c r="P45" i="15"/>
  <c r="Q45" i="15" s="1"/>
  <c r="S45" i="15" s="1"/>
  <c r="U45" i="15" s="1"/>
  <c r="AQ45" i="15" s="1"/>
  <c r="AU45" i="15" s="1"/>
  <c r="N30" i="30"/>
  <c r="P29" i="30"/>
  <c r="Q29" i="30" s="1"/>
  <c r="S29" i="30" s="1"/>
  <c r="U29" i="30" s="1"/>
  <c r="AQ29" i="30" s="1"/>
  <c r="AU29" i="30" s="1"/>
  <c r="O30" i="30"/>
  <c r="BA125" i="29"/>
  <c r="AX125" i="29"/>
  <c r="O91" i="26"/>
  <c r="O60" i="9"/>
  <c r="O76" i="16"/>
  <c r="BA124" i="12"/>
  <c r="AX124" i="12"/>
  <c r="O140" i="29"/>
  <c r="O44" i="4"/>
  <c r="O91" i="2"/>
  <c r="O75" i="10"/>
  <c r="O28" i="4"/>
  <c r="O29" i="24"/>
  <c r="O108" i="31"/>
  <c r="O75" i="23"/>
  <c r="O28" i="29"/>
  <c r="O107" i="29"/>
  <c r="O124" i="1"/>
  <c r="N62" i="18"/>
  <c r="O29" i="8"/>
  <c r="O45" i="11"/>
  <c r="O139" i="17"/>
  <c r="P28" i="22"/>
  <c r="Q28" i="22" s="1"/>
  <c r="S28" i="22" s="1"/>
  <c r="U28" i="22" s="1"/>
  <c r="AQ28" i="22" s="1"/>
  <c r="AU28" i="22" s="1"/>
  <c r="P125" i="10"/>
  <c r="Q125" i="10" s="1"/>
  <c r="S125" i="10" s="1"/>
  <c r="U125" i="10" s="1"/>
  <c r="AT125" i="10" s="1"/>
  <c r="O126" i="10"/>
  <c r="P138" i="28"/>
  <c r="Q138" i="28" s="1"/>
  <c r="S138" i="28" s="1"/>
  <c r="U138" i="28" s="1"/>
  <c r="AT138" i="28" s="1"/>
  <c r="AX138" i="28" s="1"/>
  <c r="O139" i="28"/>
  <c r="O107" i="1"/>
  <c r="AX124" i="22"/>
  <c r="BA124" i="22"/>
  <c r="N77" i="13"/>
  <c r="O77" i="13" s="1"/>
  <c r="P76" i="13"/>
  <c r="Q76" i="13" s="1"/>
  <c r="S76" i="13" s="1"/>
  <c r="U76" i="13" s="1"/>
  <c r="AQ76" i="13" s="1"/>
  <c r="AU76" i="13" s="1"/>
  <c r="P125" i="3"/>
  <c r="Q125" i="3" s="1"/>
  <c r="S125" i="3" s="1"/>
  <c r="U125" i="3" s="1"/>
  <c r="AT125" i="3" s="1"/>
  <c r="O126" i="3"/>
  <c r="N62" i="12"/>
  <c r="P61" i="12"/>
  <c r="Q61" i="12" s="1"/>
  <c r="S61" i="12" s="1"/>
  <c r="U61" i="12" s="1"/>
  <c r="AQ61" i="12" s="1"/>
  <c r="AU61" i="12" s="1"/>
  <c r="O62" i="12"/>
  <c r="P125" i="22"/>
  <c r="Q125" i="22" s="1"/>
  <c r="S125" i="22" s="1"/>
  <c r="U125" i="22" s="1"/>
  <c r="AT125" i="22" s="1"/>
  <c r="O126" i="22"/>
  <c r="P44" i="13"/>
  <c r="Q44" i="13" s="1"/>
  <c r="S44" i="13" s="1"/>
  <c r="U44" i="13" s="1"/>
  <c r="AQ44" i="13" s="1"/>
  <c r="AU44" i="13" s="1"/>
  <c r="O45" i="13"/>
  <c r="AX123" i="1"/>
  <c r="BA123" i="1"/>
  <c r="P61" i="5"/>
  <c r="Q61" i="5" s="1"/>
  <c r="S61" i="5" s="1"/>
  <c r="U61" i="5" s="1"/>
  <c r="AQ61" i="5" s="1"/>
  <c r="AU61" i="5" s="1"/>
  <c r="P92" i="9"/>
  <c r="Q92" i="9" s="1"/>
  <c r="S92" i="9" s="1"/>
  <c r="U92" i="9" s="1"/>
  <c r="AJ92" i="9" s="1"/>
  <c r="AN92" i="9" s="1"/>
  <c r="P46" i="3"/>
  <c r="Q46" i="3" s="1"/>
  <c r="S46" i="3" s="1"/>
  <c r="U46" i="3" s="1"/>
  <c r="AQ46" i="3" s="1"/>
  <c r="AU46" i="3" s="1"/>
  <c r="O47" i="3"/>
  <c r="N109" i="6"/>
  <c r="O109" i="6" s="1"/>
  <c r="P108" i="6"/>
  <c r="Q108" i="6" s="1"/>
  <c r="S108" i="6" s="1"/>
  <c r="U108" i="6" s="1"/>
  <c r="AT108" i="6" s="1"/>
  <c r="AX108" i="6" s="1"/>
  <c r="N93" i="29"/>
  <c r="O93" i="29" s="1"/>
  <c r="P92" i="29"/>
  <c r="Q92" i="29" s="1"/>
  <c r="S92" i="29" s="1"/>
  <c r="U92" i="29" s="1"/>
  <c r="AJ92" i="29" s="1"/>
  <c r="AN92" i="29" s="1"/>
  <c r="P75" i="27"/>
  <c r="Q75" i="27" s="1"/>
  <c r="S75" i="27" s="1"/>
  <c r="U75" i="27" s="1"/>
  <c r="AQ75" i="27" s="1"/>
  <c r="AU75" i="27" s="1"/>
  <c r="O76" i="27"/>
  <c r="P44" i="31"/>
  <c r="Q44" i="31" s="1"/>
  <c r="S44" i="31" s="1"/>
  <c r="U44" i="31" s="1"/>
  <c r="AQ44" i="31" s="1"/>
  <c r="AU44" i="31" s="1"/>
  <c r="O45" i="31"/>
  <c r="P108" i="9"/>
  <c r="Q108" i="9" s="1"/>
  <c r="S108" i="9" s="1"/>
  <c r="U108" i="9" s="1"/>
  <c r="AT108" i="9" s="1"/>
  <c r="AX108" i="9" s="1"/>
  <c r="N109" i="9"/>
  <c r="O109" i="9"/>
  <c r="O76" i="24"/>
  <c r="P30" i="33"/>
  <c r="Q30" i="33" s="1"/>
  <c r="S30" i="33" s="1"/>
  <c r="U30" i="33" s="1"/>
  <c r="AQ30" i="33" s="1"/>
  <c r="AU30" i="33" s="1"/>
  <c r="O29" i="21"/>
  <c r="O138" i="10"/>
  <c r="O44" i="27"/>
  <c r="O124" i="20"/>
  <c r="O92" i="24"/>
  <c r="P92" i="25"/>
  <c r="Q92" i="25" s="1"/>
  <c r="S92" i="25" s="1"/>
  <c r="U92" i="25" s="1"/>
  <c r="AJ92" i="25" s="1"/>
  <c r="AN92" i="25" s="1"/>
  <c r="P92" i="5"/>
  <c r="Q92" i="5" s="1"/>
  <c r="S92" i="5" s="1"/>
  <c r="U92" i="5" s="1"/>
  <c r="AJ92" i="5" s="1"/>
  <c r="AN92" i="5" s="1"/>
  <c r="N125" i="18"/>
  <c r="O125" i="18" s="1"/>
  <c r="P124" i="18"/>
  <c r="Q124" i="18" s="1"/>
  <c r="S124" i="18" s="1"/>
  <c r="U124" i="18" s="1"/>
  <c r="AT124" i="18" s="1"/>
  <c r="P138" i="25"/>
  <c r="Q138" i="25" s="1"/>
  <c r="S138" i="25" s="1"/>
  <c r="U138" i="25" s="1"/>
  <c r="AT138" i="25" s="1"/>
  <c r="AX138" i="25" s="1"/>
  <c r="O139" i="25"/>
  <c r="P139" i="7"/>
  <c r="Q139" i="7" s="1"/>
  <c r="S139" i="7" s="1"/>
  <c r="U139" i="7" s="1"/>
  <c r="AT139" i="7" s="1"/>
  <c r="AX139" i="7" s="1"/>
  <c r="N140" i="7"/>
  <c r="O140" i="7" s="1"/>
  <c r="BA124" i="10"/>
  <c r="AX124" i="10"/>
  <c r="P29" i="23"/>
  <c r="Q29" i="23" s="1"/>
  <c r="S29" i="23" s="1"/>
  <c r="U29" i="23" s="1"/>
  <c r="AQ29" i="23" s="1"/>
  <c r="AU29" i="23" s="1"/>
  <c r="P93" i="3"/>
  <c r="Q93" i="3" s="1"/>
  <c r="S93" i="3" s="1"/>
  <c r="U93" i="3" s="1"/>
  <c r="AJ93" i="3" s="1"/>
  <c r="AN93" i="3" s="1"/>
  <c r="P43" i="29"/>
  <c r="Q43" i="29" s="1"/>
  <c r="S43" i="29" s="1"/>
  <c r="U43" i="29" s="1"/>
  <c r="AQ43" i="29" s="1"/>
  <c r="AU43" i="29" s="1"/>
  <c r="O44" i="29"/>
  <c r="P91" i="22"/>
  <c r="Q91" i="22" s="1"/>
  <c r="S91" i="22" s="1"/>
  <c r="U91" i="22" s="1"/>
  <c r="AJ91" i="22" s="1"/>
  <c r="AN91" i="22" s="1"/>
  <c r="O92" i="22"/>
  <c r="AX122" i="17"/>
  <c r="BA122" i="17"/>
  <c r="P90" i="19"/>
  <c r="Q90" i="19" s="1"/>
  <c r="S90" i="19" s="1"/>
  <c r="U90" i="19" s="1"/>
  <c r="AJ90" i="19" s="1"/>
  <c r="AN90" i="19" s="1"/>
  <c r="O91" i="19"/>
  <c r="P106" i="13"/>
  <c r="Q106" i="13" s="1"/>
  <c r="S106" i="13" s="1"/>
  <c r="U106" i="13" s="1"/>
  <c r="AT106" i="13" s="1"/>
  <c r="AX106" i="13" s="1"/>
  <c r="P28" i="19"/>
  <c r="Q28" i="19" s="1"/>
  <c r="S28" i="19" s="1"/>
  <c r="U28" i="19" s="1"/>
  <c r="AQ28" i="19" s="1"/>
  <c r="AU28" i="19" s="1"/>
  <c r="AX123" i="20"/>
  <c r="BA123" i="20"/>
  <c r="P124" i="23"/>
  <c r="Q124" i="23" s="1"/>
  <c r="S124" i="23" s="1"/>
  <c r="U124" i="23" s="1"/>
  <c r="AT124" i="23" s="1"/>
  <c r="P75" i="7"/>
  <c r="Q75" i="7" s="1"/>
  <c r="S75" i="7" s="1"/>
  <c r="U75" i="7" s="1"/>
  <c r="AQ75" i="7" s="1"/>
  <c r="AU75" i="7" s="1"/>
  <c r="O76" i="7"/>
  <c r="BA123" i="18"/>
  <c r="AX123" i="18"/>
  <c r="O107" i="3"/>
  <c r="O91" i="27"/>
  <c r="O138" i="27"/>
  <c r="O61" i="29"/>
  <c r="O92" i="28"/>
  <c r="O91" i="8"/>
  <c r="P28" i="7"/>
  <c r="Q28" i="7" s="1"/>
  <c r="S28" i="7" s="1"/>
  <c r="U28" i="7" s="1"/>
  <c r="AQ28" i="7" s="1"/>
  <c r="AU28" i="7" s="1"/>
  <c r="P125" i="12"/>
  <c r="Q125" i="12" s="1"/>
  <c r="S125" i="12" s="1"/>
  <c r="U125" i="12" s="1"/>
  <c r="AT125" i="12" s="1"/>
  <c r="O126" i="12"/>
  <c r="O45" i="8"/>
  <c r="P30" i="16"/>
  <c r="Q30" i="16" s="1"/>
  <c r="S30" i="16" s="1"/>
  <c r="U30" i="16" s="1"/>
  <c r="AQ30" i="16" s="1"/>
  <c r="AU30" i="16" s="1"/>
  <c r="O77" i="9"/>
  <c r="P62" i="6"/>
  <c r="Q62" i="6" s="1"/>
  <c r="S62" i="6" s="1"/>
  <c r="U62" i="6" s="1"/>
  <c r="AQ62" i="6" s="1"/>
  <c r="AU62" i="6" s="1"/>
  <c r="O63" i="6"/>
  <c r="O77" i="2"/>
  <c r="O60" i="28"/>
  <c r="P137" i="16"/>
  <c r="Q137" i="16" s="1"/>
  <c r="S137" i="16" s="1"/>
  <c r="U137" i="16" s="1"/>
  <c r="AT137" i="16" s="1"/>
  <c r="AX137" i="16" s="1"/>
  <c r="O138" i="16"/>
  <c r="O139" i="26"/>
  <c r="O109" i="20"/>
  <c r="O61" i="15"/>
  <c r="P60" i="31"/>
  <c r="Q60" i="31" s="1"/>
  <c r="S60" i="31" s="1"/>
  <c r="U60" i="31" s="1"/>
  <c r="AQ60" i="31" s="1"/>
  <c r="AU60" i="31" s="1"/>
  <c r="O60" i="17"/>
  <c r="O76" i="26"/>
  <c r="O108" i="14"/>
  <c r="O139" i="2"/>
  <c r="O44" i="2"/>
  <c r="O124" i="5"/>
  <c r="P109" i="26"/>
  <c r="Q109" i="26" s="1"/>
  <c r="S109" i="26" s="1"/>
  <c r="U109" i="26" s="1"/>
  <c r="AT109" i="26" s="1"/>
  <c r="AX109" i="26" s="1"/>
  <c r="O110" i="26"/>
  <c r="N62" i="27"/>
  <c r="P61" i="27"/>
  <c r="Q61" i="27" s="1"/>
  <c r="S61" i="27" s="1"/>
  <c r="U61" i="27" s="1"/>
  <c r="AQ61" i="27" s="1"/>
  <c r="AU61" i="27" s="1"/>
  <c r="N140" i="15"/>
  <c r="O140" i="15" s="1"/>
  <c r="P123" i="33"/>
  <c r="Q123" i="33" s="1"/>
  <c r="S123" i="33" s="1"/>
  <c r="U123" i="33" s="1"/>
  <c r="AT123" i="33" s="1"/>
  <c r="O124" i="33"/>
  <c r="P122" i="14"/>
  <c r="Q122" i="14" s="1"/>
  <c r="S122" i="14" s="1"/>
  <c r="U122" i="14" s="1"/>
  <c r="AT122" i="14" s="1"/>
  <c r="O123" i="14"/>
  <c r="P28" i="2"/>
  <c r="Q28" i="2" s="1"/>
  <c r="S28" i="2" s="1"/>
  <c r="U28" i="2" s="1"/>
  <c r="AQ28" i="2" s="1"/>
  <c r="AU28" i="2" s="1"/>
  <c r="P140" i="3"/>
  <c r="Q140" i="3" s="1"/>
  <c r="S140" i="3" s="1"/>
  <c r="U140" i="3" s="1"/>
  <c r="AT140" i="3" s="1"/>
  <c r="AX140" i="3" s="1"/>
  <c r="O141" i="3"/>
  <c r="P123" i="13"/>
  <c r="Q123" i="13" s="1"/>
  <c r="S123" i="13" s="1"/>
  <c r="U123" i="13" s="1"/>
  <c r="AT123" i="13" s="1"/>
  <c r="P139" i="9"/>
  <c r="Q139" i="9" s="1"/>
  <c r="S139" i="9" s="1"/>
  <c r="U139" i="9" s="1"/>
  <c r="AT139" i="9" s="1"/>
  <c r="AX139" i="9" s="1"/>
  <c r="N140" i="31"/>
  <c r="O140" i="31" s="1"/>
  <c r="P77" i="5"/>
  <c r="Q77" i="5" s="1"/>
  <c r="S77" i="5" s="1"/>
  <c r="U77" i="5" s="1"/>
  <c r="AQ77" i="5" s="1"/>
  <c r="AU77" i="5" s="1"/>
  <c r="P106" i="21"/>
  <c r="Q106" i="21" s="1"/>
  <c r="S106" i="21" s="1"/>
  <c r="U106" i="21" s="1"/>
  <c r="AT106" i="21" s="1"/>
  <c r="AX106" i="21" s="1"/>
  <c r="O107" i="21"/>
  <c r="P60" i="13"/>
  <c r="Q60" i="13" s="1"/>
  <c r="S60" i="13" s="1"/>
  <c r="U60" i="13" s="1"/>
  <c r="AQ60" i="13" s="1"/>
  <c r="AU60" i="13" s="1"/>
  <c r="P138" i="23"/>
  <c r="Q138" i="23" s="1"/>
  <c r="S138" i="23" s="1"/>
  <c r="U138" i="23" s="1"/>
  <c r="AT138" i="23" s="1"/>
  <c r="AX138" i="23" s="1"/>
  <c r="O139" i="23"/>
  <c r="P30" i="5"/>
  <c r="Q30" i="5" s="1"/>
  <c r="S30" i="5" s="1"/>
  <c r="U30" i="5" s="1"/>
  <c r="AQ30" i="5" s="1"/>
  <c r="AU30" i="5" s="1"/>
  <c r="P60" i="3"/>
  <c r="Q60" i="3" s="1"/>
  <c r="S60" i="3" s="1"/>
  <c r="U60" i="3" s="1"/>
  <c r="AQ60" i="3" s="1"/>
  <c r="AU60" i="3" s="1"/>
  <c r="O61" i="3"/>
  <c r="P139" i="19"/>
  <c r="Q139" i="19" s="1"/>
  <c r="S139" i="19" s="1"/>
  <c r="U139" i="19" s="1"/>
  <c r="AT139" i="19" s="1"/>
  <c r="AX139" i="19" s="1"/>
  <c r="N140" i="19"/>
  <c r="O140" i="19"/>
  <c r="P62" i="7"/>
  <c r="Q62" i="7" s="1"/>
  <c r="S62" i="7" s="1"/>
  <c r="U62" i="7" s="1"/>
  <c r="AQ62" i="7" s="1"/>
  <c r="AU62" i="7" s="1"/>
  <c r="O63" i="7"/>
  <c r="BA123" i="15"/>
  <c r="AX123" i="15"/>
  <c r="P45" i="20"/>
  <c r="Q45" i="20" s="1"/>
  <c r="S45" i="20" s="1"/>
  <c r="U45" i="20" s="1"/>
  <c r="AQ45" i="20" s="1"/>
  <c r="AU45" i="20" s="1"/>
  <c r="P123" i="28"/>
  <c r="Q123" i="28" s="1"/>
  <c r="S123" i="28" s="1"/>
  <c r="U123" i="28" s="1"/>
  <c r="AT123" i="28" s="1"/>
  <c r="P76" i="1"/>
  <c r="Q76" i="1" s="1"/>
  <c r="S76" i="1" s="1"/>
  <c r="U76" i="1" s="1"/>
  <c r="AQ76" i="1" s="1"/>
  <c r="AU76" i="1" s="1"/>
  <c r="N77" i="1"/>
  <c r="O77" i="1"/>
  <c r="P107" i="15"/>
  <c r="Q107" i="15" s="1"/>
  <c r="S107" i="15" s="1"/>
  <c r="U107" i="15" s="1"/>
  <c r="AT107" i="15" s="1"/>
  <c r="AX107" i="15" s="1"/>
  <c r="P107" i="8"/>
  <c r="Q107" i="8" s="1"/>
  <c r="S107" i="8" s="1"/>
  <c r="U107" i="8" s="1"/>
  <c r="AT107" i="8" s="1"/>
  <c r="AX107" i="8" s="1"/>
  <c r="O108" i="8"/>
  <c r="AX123" i="26"/>
  <c r="BA123" i="26"/>
  <c r="AX122" i="28"/>
  <c r="BA122" i="28"/>
  <c r="P44" i="10"/>
  <c r="Q44" i="10" s="1"/>
  <c r="S44" i="10" s="1"/>
  <c r="U44" i="10" s="1"/>
  <c r="AQ44" i="10" s="1"/>
  <c r="AU44" i="10" s="1"/>
  <c r="O45" i="10"/>
  <c r="O124" i="19"/>
  <c r="O28" i="25"/>
  <c r="P106" i="17"/>
  <c r="Q106" i="17" s="1"/>
  <c r="S106" i="17" s="1"/>
  <c r="U106" i="17" s="1"/>
  <c r="AT106" i="17" s="1"/>
  <c r="AX106" i="17" s="1"/>
  <c r="O107" i="17"/>
  <c r="O124" i="31"/>
  <c r="N62" i="8"/>
  <c r="O62" i="8" s="1"/>
  <c r="P74" i="11"/>
  <c r="Q74" i="11" s="1"/>
  <c r="S74" i="11" s="1"/>
  <c r="U74" i="11" s="1"/>
  <c r="AQ74" i="11" s="1"/>
  <c r="AU74" i="11" s="1"/>
  <c r="O75" i="11"/>
  <c r="N109" i="25"/>
  <c r="O109" i="25" s="1"/>
  <c r="BA122" i="13"/>
  <c r="AX122" i="13"/>
  <c r="O138" i="12"/>
  <c r="O75" i="28"/>
  <c r="O29" i="17"/>
  <c r="O91" i="6"/>
  <c r="O108" i="16"/>
  <c r="P59" i="16"/>
  <c r="Q59" i="16" s="1"/>
  <c r="S59" i="16" s="1"/>
  <c r="U59" i="16" s="1"/>
  <c r="AQ59" i="16" s="1"/>
  <c r="AU59" i="16" s="1"/>
  <c r="O60" i="16"/>
  <c r="P45" i="18"/>
  <c r="Q45" i="18" s="1"/>
  <c r="S45" i="18" s="1"/>
  <c r="U45" i="18" s="1"/>
  <c r="AQ45" i="18" s="1"/>
  <c r="AU45" i="18" s="1"/>
  <c r="P61" i="19"/>
  <c r="Q61" i="19" s="1"/>
  <c r="S61" i="19" s="1"/>
  <c r="U61" i="19" s="1"/>
  <c r="AQ61" i="19" s="1"/>
  <c r="AU61" i="19" s="1"/>
  <c r="P124" i="26"/>
  <c r="Q124" i="26" s="1"/>
  <c r="S124" i="26" s="1"/>
  <c r="U124" i="26" s="1"/>
  <c r="AT124" i="26" s="1"/>
  <c r="P60" i="26"/>
  <c r="Q60" i="26" s="1"/>
  <c r="S60" i="26" s="1"/>
  <c r="U60" i="26" s="1"/>
  <c r="AQ60" i="26" s="1"/>
  <c r="AU60" i="26" s="1"/>
  <c r="O61" i="26"/>
  <c r="O44" i="19"/>
  <c r="O76" i="17"/>
  <c r="O138" i="13"/>
  <c r="O63" i="21"/>
  <c r="AX123" i="19"/>
  <c r="BA123" i="19"/>
  <c r="O61" i="33"/>
  <c r="O123" i="25"/>
  <c r="O107" i="5"/>
  <c r="P106" i="28"/>
  <c r="Q106" i="28" s="1"/>
  <c r="S106" i="28" s="1"/>
  <c r="U106" i="28" s="1"/>
  <c r="AT106" i="28" s="1"/>
  <c r="AX106" i="28" s="1"/>
  <c r="O124" i="2"/>
  <c r="AX123" i="31"/>
  <c r="BA123" i="31"/>
  <c r="P44" i="1"/>
  <c r="Q44" i="1" s="1"/>
  <c r="S44" i="1" s="1"/>
  <c r="U44" i="1" s="1"/>
  <c r="AQ44" i="1" s="1"/>
  <c r="AU44" i="1" s="1"/>
  <c r="O91" i="33"/>
  <c r="O91" i="16"/>
  <c r="O139" i="33"/>
  <c r="P123" i="4"/>
  <c r="Q123" i="4" s="1"/>
  <c r="S123" i="4" s="1"/>
  <c r="U123" i="4" s="1"/>
  <c r="AT123" i="4" s="1"/>
  <c r="O124" i="4"/>
  <c r="P28" i="18"/>
  <c r="Q28" i="18" s="1"/>
  <c r="S28" i="18" s="1"/>
  <c r="U28" i="18" s="1"/>
  <c r="AQ28" i="18" s="1"/>
  <c r="AU28" i="18" s="1"/>
  <c r="O29" i="18"/>
  <c r="P75" i="20"/>
  <c r="Q75" i="20" s="1"/>
  <c r="S75" i="20" s="1"/>
  <c r="U75" i="20" s="1"/>
  <c r="AQ75" i="20" s="1"/>
  <c r="AU75" i="20" s="1"/>
  <c r="BA122" i="25"/>
  <c r="AX122" i="25"/>
  <c r="P30" i="31"/>
  <c r="Q30" i="31" s="1"/>
  <c r="S30" i="31" s="1"/>
  <c r="U30" i="31" s="1"/>
  <c r="AQ30" i="31" s="1"/>
  <c r="AU30" i="31" s="1"/>
  <c r="O31" i="31"/>
  <c r="BA123" i="2"/>
  <c r="AX123" i="2"/>
  <c r="N77" i="19"/>
  <c r="O77" i="19" s="1"/>
  <c r="P76" i="19"/>
  <c r="Q76" i="19" s="1"/>
  <c r="S76" i="19" s="1"/>
  <c r="U76" i="19" s="1"/>
  <c r="AQ76" i="19" s="1"/>
  <c r="AU76" i="19" s="1"/>
  <c r="P29" i="6"/>
  <c r="Q29" i="6" s="1"/>
  <c r="S29" i="6" s="1"/>
  <c r="U29" i="6" s="1"/>
  <c r="AQ29" i="6" s="1"/>
  <c r="AU29" i="6" s="1"/>
  <c r="P122" i="9"/>
  <c r="Q122" i="9" s="1"/>
  <c r="S122" i="9" s="1"/>
  <c r="U122" i="9" s="1"/>
  <c r="AT122" i="9" s="1"/>
  <c r="P76" i="33"/>
  <c r="Q76" i="33" s="1"/>
  <c r="S76" i="33" s="1"/>
  <c r="U76" i="33" s="1"/>
  <c r="AQ76" i="33" s="1"/>
  <c r="AU76" i="33" s="1"/>
  <c r="P62" i="30"/>
  <c r="Q62" i="30" s="1"/>
  <c r="S62" i="30" s="1"/>
  <c r="U62" i="30" s="1"/>
  <c r="AQ62" i="30" s="1"/>
  <c r="AU62" i="30" s="1"/>
  <c r="O63" i="30"/>
  <c r="P60" i="14"/>
  <c r="Q60" i="14" s="1"/>
  <c r="S60" i="14" s="1"/>
  <c r="U60" i="14" s="1"/>
  <c r="AQ60" i="14" s="1"/>
  <c r="AU60" i="14" s="1"/>
  <c r="O61" i="14"/>
  <c r="P124" i="27"/>
  <c r="Q124" i="27" s="1"/>
  <c r="S124" i="27" s="1"/>
  <c r="U124" i="27" s="1"/>
  <c r="AT124" i="27" s="1"/>
  <c r="P46" i="23"/>
  <c r="Q46" i="23" s="1"/>
  <c r="S46" i="23" s="1"/>
  <c r="U46" i="23" s="1"/>
  <c r="AQ46" i="23" s="1"/>
  <c r="AU46" i="23" s="1"/>
  <c r="BA122" i="4"/>
  <c r="AX122" i="4"/>
  <c r="P46" i="24"/>
  <c r="Q46" i="24" s="1"/>
  <c r="S46" i="24" s="1"/>
  <c r="U46" i="24" s="1"/>
  <c r="AQ46" i="24" s="1"/>
  <c r="AU46" i="24" s="1"/>
  <c r="O47" i="24"/>
  <c r="P107" i="30"/>
  <c r="Q107" i="30" s="1"/>
  <c r="S107" i="30" s="1"/>
  <c r="U107" i="30" s="1"/>
  <c r="AT107" i="30" s="1"/>
  <c r="AX107" i="30" s="1"/>
  <c r="P90" i="17"/>
  <c r="Q90" i="17" s="1"/>
  <c r="S90" i="17" s="1"/>
  <c r="U90" i="17" s="1"/>
  <c r="AJ90" i="17" s="1"/>
  <c r="AN90" i="17" s="1"/>
  <c r="P28" i="20"/>
  <c r="Q28" i="20" s="1"/>
  <c r="S28" i="20" s="1"/>
  <c r="U28" i="20" s="1"/>
  <c r="AQ28" i="20" s="1"/>
  <c r="AU28" i="20" s="1"/>
  <c r="P110" i="24"/>
  <c r="Q110" i="24" s="1"/>
  <c r="S110" i="24" s="1"/>
  <c r="U110" i="24" s="1"/>
  <c r="AT110" i="24" s="1"/>
  <c r="AX110" i="24" s="1"/>
  <c r="N140" i="22"/>
  <c r="P139" i="22"/>
  <c r="Q139" i="22" s="1"/>
  <c r="S139" i="22" s="1"/>
  <c r="U139" i="22" s="1"/>
  <c r="AT139" i="22" s="1"/>
  <c r="AX139" i="22" s="1"/>
  <c r="O140" i="22"/>
  <c r="O30" i="13"/>
  <c r="O31" i="28"/>
  <c r="P77" i="3"/>
  <c r="Q77" i="3" s="1"/>
  <c r="S77" i="3" s="1"/>
  <c r="U77" i="3" s="1"/>
  <c r="AQ77" i="3" s="1"/>
  <c r="AU77" i="3" s="1"/>
  <c r="O78" i="3"/>
  <c r="O44" i="22"/>
  <c r="O138" i="11"/>
  <c r="O60" i="4"/>
  <c r="O92" i="7"/>
  <c r="N77" i="4"/>
  <c r="O77" i="4" s="1"/>
  <c r="O75" i="25"/>
  <c r="O108" i="12"/>
  <c r="O44" i="9"/>
  <c r="O124" i="24"/>
  <c r="O91" i="21"/>
  <c r="O124" i="7"/>
  <c r="O44" i="14"/>
  <c r="P90" i="18"/>
  <c r="Q90" i="18" s="1"/>
  <c r="S90" i="18" s="1"/>
  <c r="U90" i="18" s="1"/>
  <c r="AJ90" i="18" s="1"/>
  <c r="AN90" i="18" s="1"/>
  <c r="O91" i="18"/>
  <c r="O123" i="6"/>
  <c r="N109" i="27"/>
  <c r="P108" i="27"/>
  <c r="Q108" i="27" s="1"/>
  <c r="S108" i="27" s="1"/>
  <c r="U108" i="27" s="1"/>
  <c r="AT108" i="27" s="1"/>
  <c r="AX108" i="27" s="1"/>
  <c r="O109" i="27"/>
  <c r="P75" i="22"/>
  <c r="Q75" i="22" s="1"/>
  <c r="S75" i="22" s="1"/>
  <c r="U75" i="22" s="1"/>
  <c r="AQ75" i="22" s="1"/>
  <c r="AU75" i="22" s="1"/>
  <c r="O76" i="22"/>
  <c r="P28" i="26"/>
  <c r="Q28" i="26" s="1"/>
  <c r="S28" i="26" s="1"/>
  <c r="U28" i="26" s="1"/>
  <c r="AQ28" i="26" s="1"/>
  <c r="AU28" i="26" s="1"/>
  <c r="O29" i="26"/>
  <c r="P138" i="18"/>
  <c r="Q138" i="18" s="1"/>
  <c r="S138" i="18" s="1"/>
  <c r="U138" i="18" s="1"/>
  <c r="AT138" i="18" s="1"/>
  <c r="AX138" i="18" s="1"/>
  <c r="P110" i="2"/>
  <c r="Q110" i="2" s="1"/>
  <c r="S110" i="2" s="1"/>
  <c r="U110" i="2" s="1"/>
  <c r="AT110" i="2" s="1"/>
  <c r="AX110" i="2" s="1"/>
  <c r="P60" i="24"/>
  <c r="Q60" i="24" s="1"/>
  <c r="S60" i="24" s="1"/>
  <c r="U60" i="24" s="1"/>
  <c r="AQ60" i="24" s="1"/>
  <c r="AU60" i="24" s="1"/>
  <c r="O61" i="24"/>
  <c r="P108" i="7"/>
  <c r="Q108" i="7" s="1"/>
  <c r="S108" i="7" s="1"/>
  <c r="U108" i="7" s="1"/>
  <c r="AT108" i="7" s="1"/>
  <c r="AX108" i="7" s="1"/>
  <c r="N109" i="7"/>
  <c r="O109" i="7"/>
  <c r="P140" i="20"/>
  <c r="Q140" i="20" s="1"/>
  <c r="S140" i="20" s="1"/>
  <c r="U140" i="20" s="1"/>
  <c r="AT140" i="20" s="1"/>
  <c r="AX140" i="20" s="1"/>
  <c r="O141" i="20"/>
  <c r="BA123" i="24"/>
  <c r="AX123" i="24"/>
  <c r="AX123" i="7"/>
  <c r="BA123" i="7"/>
  <c r="P138" i="6"/>
  <c r="Q138" i="6" s="1"/>
  <c r="S138" i="6" s="1"/>
  <c r="U138" i="6" s="1"/>
  <c r="AT138" i="6" s="1"/>
  <c r="AX138" i="6" s="1"/>
  <c r="O139" i="6"/>
  <c r="AX122" i="6"/>
  <c r="BA122" i="6"/>
  <c r="P75" i="18"/>
  <c r="Q75" i="18" s="1"/>
  <c r="S75" i="18" s="1"/>
  <c r="U75" i="18" s="1"/>
  <c r="AQ75" i="18" s="1"/>
  <c r="AU75" i="18" s="1"/>
  <c r="O76" i="18"/>
  <c r="N93" i="15"/>
  <c r="P92" i="15"/>
  <c r="Q92" i="15" s="1"/>
  <c r="S92" i="15" s="1"/>
  <c r="U92" i="15" s="1"/>
  <c r="AJ92" i="15" s="1"/>
  <c r="AN92" i="15" s="1"/>
  <c r="AX123" i="5"/>
  <c r="BA123" i="5"/>
  <c r="P108" i="23"/>
  <c r="Q108" i="23" s="1"/>
  <c r="S108" i="23" s="1"/>
  <c r="U108" i="23" s="1"/>
  <c r="AT108" i="23" s="1"/>
  <c r="AX108" i="23" s="1"/>
  <c r="P46" i="12"/>
  <c r="Q46" i="12" s="1"/>
  <c r="S46" i="12" s="1"/>
  <c r="U46" i="12" s="1"/>
  <c r="AQ46" i="12" s="1"/>
  <c r="AU46" i="12" s="1"/>
  <c r="O47" i="12"/>
  <c r="P108" i="10"/>
  <c r="Q108" i="10" s="1"/>
  <c r="S108" i="10" s="1"/>
  <c r="U108" i="10" s="1"/>
  <c r="AT108" i="10" s="1"/>
  <c r="AX108" i="10" s="1"/>
  <c r="N30" i="13"/>
  <c r="P139" i="24"/>
  <c r="Q139" i="24" s="1"/>
  <c r="S139" i="24" s="1"/>
  <c r="U139" i="24" s="1"/>
  <c r="AT139" i="24" s="1"/>
  <c r="AX139" i="24" s="1"/>
  <c r="O29" i="14"/>
  <c r="O107" i="19"/>
  <c r="O60" i="1"/>
  <c r="N62" i="20"/>
  <c r="O62" i="20" s="1"/>
  <c r="O108" i="11"/>
  <c r="O107" i="4"/>
  <c r="O108" i="33"/>
  <c r="O61" i="10"/>
  <c r="P60" i="2"/>
  <c r="Q60" i="2" s="1"/>
  <c r="S60" i="2" s="1"/>
  <c r="U60" i="2" s="1"/>
  <c r="AQ60" i="2" s="1"/>
  <c r="AU60" i="2" s="1"/>
  <c r="O61" i="25"/>
  <c r="O92" i="4"/>
  <c r="O77" i="29"/>
  <c r="N140" i="4"/>
  <c r="O140" i="4" s="1"/>
  <c r="P90" i="31"/>
  <c r="Q90" i="31" s="1"/>
  <c r="S90" i="31" s="1"/>
  <c r="U90" i="31" s="1"/>
  <c r="AJ90" i="31" s="1"/>
  <c r="AN90" i="31" s="1"/>
  <c r="O91" i="31"/>
  <c r="O76" i="14"/>
  <c r="P45" i="5"/>
  <c r="Q45" i="5" s="1"/>
  <c r="S45" i="5" s="1"/>
  <c r="U45" i="5" s="1"/>
  <c r="AQ45" i="5" s="1"/>
  <c r="AU45" i="5" s="1"/>
  <c r="N46" i="5"/>
  <c r="O46" i="5"/>
  <c r="P44" i="33"/>
  <c r="Q44" i="33" s="1"/>
  <c r="S44" i="33" s="1"/>
  <c r="U44" i="33" s="1"/>
  <c r="AQ44" i="33" s="1"/>
  <c r="AU44" i="33" s="1"/>
  <c r="O45" i="33"/>
  <c r="P44" i="26"/>
  <c r="Q44" i="26" s="1"/>
  <c r="S44" i="26" s="1"/>
  <c r="U44" i="26" s="1"/>
  <c r="AQ44" i="26" s="1"/>
  <c r="AU44" i="26" s="1"/>
  <c r="O45" i="26"/>
  <c r="P122" i="16"/>
  <c r="Q122" i="16" s="1"/>
  <c r="S122" i="16" s="1"/>
  <c r="U122" i="16" s="1"/>
  <c r="AT122" i="16" s="1"/>
  <c r="O123" i="16"/>
  <c r="P28" i="15"/>
  <c r="Q28" i="15" s="1"/>
  <c r="S28" i="15" s="1"/>
  <c r="U28" i="15" s="1"/>
  <c r="AQ28" i="15" s="1"/>
  <c r="AU28" i="15" s="1"/>
  <c r="P90" i="1"/>
  <c r="Q90" i="1" s="1"/>
  <c r="S90" i="1" s="1"/>
  <c r="U90" i="1" s="1"/>
  <c r="AJ90" i="1" s="1"/>
  <c r="AN90" i="1" s="1"/>
  <c r="O91" i="1"/>
  <c r="P76" i="15"/>
  <c r="Q76" i="15" s="1"/>
  <c r="S76" i="15" s="1"/>
  <c r="U76" i="15" s="1"/>
  <c r="AQ76" i="15" s="1"/>
  <c r="AU76" i="15" s="1"/>
  <c r="N62" i="22"/>
  <c r="O62" i="22" s="1"/>
  <c r="P61" i="22"/>
  <c r="Q61" i="22" s="1"/>
  <c r="S61" i="22" s="1"/>
  <c r="U61" i="22" s="1"/>
  <c r="AQ61" i="22" s="1"/>
  <c r="AU61" i="22" s="1"/>
  <c r="P138" i="21"/>
  <c r="Q138" i="21" s="1"/>
  <c r="S138" i="21" s="1"/>
  <c r="U138" i="21" s="1"/>
  <c r="AT138" i="21" s="1"/>
  <c r="AX138" i="21" s="1"/>
  <c r="O139" i="21"/>
  <c r="P61" i="11"/>
  <c r="Q61" i="11" s="1"/>
  <c r="S61" i="11" s="1"/>
  <c r="U61" i="11" s="1"/>
  <c r="AQ61" i="11" s="1"/>
  <c r="AU61" i="11" s="1"/>
  <c r="N62" i="11"/>
  <c r="O62" i="11" s="1"/>
  <c r="P106" i="22"/>
  <c r="Q106" i="22" s="1"/>
  <c r="S106" i="22" s="1"/>
  <c r="U106" i="22" s="1"/>
  <c r="AT106" i="22" s="1"/>
  <c r="AX106" i="22" s="1"/>
  <c r="O107" i="22"/>
  <c r="P46" i="16"/>
  <c r="Q46" i="16" s="1"/>
  <c r="S46" i="16" s="1"/>
  <c r="U46" i="16" s="1"/>
  <c r="AQ46" i="16" s="1"/>
  <c r="AU46" i="16" s="1"/>
  <c r="O47" i="16"/>
  <c r="O109" i="18"/>
  <c r="P75" i="31"/>
  <c r="Q75" i="31" s="1"/>
  <c r="S75" i="31" s="1"/>
  <c r="U75" i="31" s="1"/>
  <c r="AQ75" i="31" s="1"/>
  <c r="AU75" i="31" s="1"/>
  <c r="P138" i="5"/>
  <c r="Q138" i="5" s="1"/>
  <c r="S138" i="5" s="1"/>
  <c r="U138" i="5" s="1"/>
  <c r="AT138" i="5" s="1"/>
  <c r="AX138" i="5" s="1"/>
  <c r="O139" i="5"/>
  <c r="P92" i="11"/>
  <c r="Q92" i="11" s="1"/>
  <c r="S92" i="11" s="1"/>
  <c r="U92" i="11" s="1"/>
  <c r="AJ92" i="11" s="1"/>
  <c r="AN92" i="11" s="1"/>
  <c r="N93" i="11"/>
  <c r="O93" i="11"/>
  <c r="P124" i="21"/>
  <c r="Q124" i="21" s="1"/>
  <c r="S124" i="21" s="1"/>
  <c r="U124" i="21" s="1"/>
  <c r="AT124" i="21" s="1"/>
  <c r="P43" i="25"/>
  <c r="Q43" i="25" s="1"/>
  <c r="S43" i="25" s="1"/>
  <c r="U43" i="25" s="1"/>
  <c r="AQ43" i="25" s="1"/>
  <c r="AU43" i="25" s="1"/>
  <c r="O44" i="25"/>
  <c r="P123" i="8"/>
  <c r="Q123" i="8" s="1"/>
  <c r="S123" i="8" s="1"/>
  <c r="U123" i="8" s="1"/>
  <c r="AT123" i="8" s="1"/>
  <c r="O124" i="8"/>
  <c r="P45" i="17"/>
  <c r="Q45" i="17" s="1"/>
  <c r="S45" i="17" s="1"/>
  <c r="U45" i="17" s="1"/>
  <c r="AQ45" i="17" s="1"/>
  <c r="AU45" i="17" s="1"/>
  <c r="P122" i="11"/>
  <c r="Q122" i="11" s="1"/>
  <c r="S122" i="11" s="1"/>
  <c r="U122" i="11" s="1"/>
  <c r="AT122" i="11" s="1"/>
  <c r="P122" i="30"/>
  <c r="Q122" i="30" s="1"/>
  <c r="S122" i="30" s="1"/>
  <c r="U122" i="30" s="1"/>
  <c r="AT122" i="30" s="1"/>
  <c r="P28" i="3"/>
  <c r="Q28" i="3" s="1"/>
  <c r="S28" i="3" s="1"/>
  <c r="U28" i="3" s="1"/>
  <c r="AQ28" i="3" s="1"/>
  <c r="AU28" i="3" s="1"/>
  <c r="O29" i="3"/>
  <c r="O29" i="9"/>
  <c r="P137" i="8"/>
  <c r="Q137" i="8" s="1"/>
  <c r="S137" i="8" s="1"/>
  <c r="U137" i="8" s="1"/>
  <c r="AT137" i="8" s="1"/>
  <c r="AX137" i="8" s="1"/>
  <c r="O138" i="8"/>
  <c r="O75" i="30"/>
  <c r="O28" i="1"/>
  <c r="O123" i="17"/>
  <c r="O75" i="21"/>
  <c r="O76" i="6"/>
  <c r="O91" i="14"/>
  <c r="N77" i="8"/>
  <c r="O77" i="8" s="1"/>
  <c r="O45" i="21"/>
  <c r="N109" i="18"/>
  <c r="O60" i="23"/>
  <c r="O62" i="18"/>
  <c r="O92" i="30"/>
  <c r="O91" i="20"/>
  <c r="O139" i="14"/>
  <c r="O124" i="15"/>
  <c r="O75" i="12"/>
  <c r="O29" i="11"/>
  <c r="N77" i="29"/>
  <c r="O92" i="12"/>
  <c r="O44" i="28"/>
  <c r="O94" i="10"/>
  <c r="O126" i="29"/>
  <c r="P93" i="34" l="1"/>
  <c r="Q93" i="34" s="1"/>
  <c r="S93" i="34" s="1"/>
  <c r="U93" i="34" s="1"/>
  <c r="AJ93" i="34" s="1"/>
  <c r="AN93" i="34" s="1"/>
  <c r="O94" i="34"/>
  <c r="P139" i="34"/>
  <c r="Q139" i="34" s="1"/>
  <c r="S139" i="34" s="1"/>
  <c r="U139" i="34" s="1"/>
  <c r="AT139" i="34" s="1"/>
  <c r="AX139" i="34" s="1"/>
  <c r="O109" i="34"/>
  <c r="P124" i="34"/>
  <c r="Q124" i="34" s="1"/>
  <c r="S124" i="34" s="1"/>
  <c r="U124" i="34" s="1"/>
  <c r="AT124" i="34" s="1"/>
  <c r="P76" i="34"/>
  <c r="Q76" i="34" s="1"/>
  <c r="S76" i="34" s="1"/>
  <c r="U76" i="34" s="1"/>
  <c r="AQ76" i="34" s="1"/>
  <c r="AU76" i="34" s="1"/>
  <c r="O29" i="34"/>
  <c r="O46" i="34"/>
  <c r="P63" i="34"/>
  <c r="Q63" i="34" s="1"/>
  <c r="S63" i="34" s="1"/>
  <c r="U63" i="34" s="1"/>
  <c r="AQ63" i="34" s="1"/>
  <c r="AU63" i="34" s="1"/>
  <c r="O64" i="34"/>
  <c r="P77" i="8"/>
  <c r="Q77" i="8" s="1"/>
  <c r="S77" i="8" s="1"/>
  <c r="U77" i="8" s="1"/>
  <c r="AQ77" i="8" s="1"/>
  <c r="AU77" i="8" s="1"/>
  <c r="O78" i="8"/>
  <c r="P77" i="4"/>
  <c r="Q77" i="4" s="1"/>
  <c r="S77" i="4" s="1"/>
  <c r="U77" i="4" s="1"/>
  <c r="AQ77" i="4" s="1"/>
  <c r="AU77" i="4" s="1"/>
  <c r="O78" i="4"/>
  <c r="P140" i="31"/>
  <c r="Q140" i="31" s="1"/>
  <c r="S140" i="31" s="1"/>
  <c r="U140" i="31" s="1"/>
  <c r="AT140" i="31" s="1"/>
  <c r="AX140" i="31" s="1"/>
  <c r="O141" i="31"/>
  <c r="P140" i="7"/>
  <c r="Q140" i="7" s="1"/>
  <c r="S140" i="7" s="1"/>
  <c r="U140" i="7" s="1"/>
  <c r="AT140" i="7" s="1"/>
  <c r="AX140" i="7" s="1"/>
  <c r="O141" i="7"/>
  <c r="P62" i="22"/>
  <c r="Q62" i="22" s="1"/>
  <c r="S62" i="22" s="1"/>
  <c r="U62" i="22" s="1"/>
  <c r="AQ62" i="22" s="1"/>
  <c r="AU62" i="22" s="1"/>
  <c r="O63" i="22"/>
  <c r="P140" i="4"/>
  <c r="Q140" i="4" s="1"/>
  <c r="S140" i="4" s="1"/>
  <c r="U140" i="4" s="1"/>
  <c r="AT140" i="4" s="1"/>
  <c r="AX140" i="4" s="1"/>
  <c r="O141" i="4"/>
  <c r="P93" i="29"/>
  <c r="Q93" i="29" s="1"/>
  <c r="S93" i="29" s="1"/>
  <c r="U93" i="29" s="1"/>
  <c r="AJ93" i="29" s="1"/>
  <c r="AN93" i="29" s="1"/>
  <c r="O94" i="29"/>
  <c r="P125" i="18"/>
  <c r="Q125" i="18" s="1"/>
  <c r="S125" i="18" s="1"/>
  <c r="U125" i="18" s="1"/>
  <c r="AT125" i="18" s="1"/>
  <c r="P109" i="6"/>
  <c r="Q109" i="6" s="1"/>
  <c r="S109" i="6" s="1"/>
  <c r="U109" i="6" s="1"/>
  <c r="AT109" i="6" s="1"/>
  <c r="AX109" i="6" s="1"/>
  <c r="P140" i="15"/>
  <c r="Q140" i="15" s="1"/>
  <c r="S140" i="15" s="1"/>
  <c r="U140" i="15" s="1"/>
  <c r="AT140" i="15" s="1"/>
  <c r="AX140" i="15" s="1"/>
  <c r="P77" i="13"/>
  <c r="Q77" i="13" s="1"/>
  <c r="S77" i="13" s="1"/>
  <c r="U77" i="13" s="1"/>
  <c r="AQ77" i="13" s="1"/>
  <c r="AU77" i="13" s="1"/>
  <c r="O78" i="13"/>
  <c r="P62" i="20"/>
  <c r="Q62" i="20" s="1"/>
  <c r="S62" i="20" s="1"/>
  <c r="U62" i="20" s="1"/>
  <c r="AQ62" i="20" s="1"/>
  <c r="AU62" i="20" s="1"/>
  <c r="P77" i="19"/>
  <c r="Q77" i="19" s="1"/>
  <c r="S77" i="19" s="1"/>
  <c r="U77" i="19" s="1"/>
  <c r="AQ77" i="19" s="1"/>
  <c r="AU77" i="19" s="1"/>
  <c r="P62" i="11"/>
  <c r="Q62" i="11" s="1"/>
  <c r="S62" i="11" s="1"/>
  <c r="U62" i="11" s="1"/>
  <c r="AQ62" i="11" s="1"/>
  <c r="AU62" i="11" s="1"/>
  <c r="O63" i="11"/>
  <c r="P75" i="23"/>
  <c r="Q75" i="23" s="1"/>
  <c r="S75" i="23" s="1"/>
  <c r="U75" i="23" s="1"/>
  <c r="AQ75" i="23" s="1"/>
  <c r="AU75" i="23" s="1"/>
  <c r="O76" i="23"/>
  <c r="P126" i="12"/>
  <c r="Q126" i="12" s="1"/>
  <c r="S126" i="12" s="1"/>
  <c r="U126" i="12" s="1"/>
  <c r="AT126" i="12" s="1"/>
  <c r="O127" i="12"/>
  <c r="P124" i="15"/>
  <c r="Q124" i="15" s="1"/>
  <c r="S124" i="15" s="1"/>
  <c r="U124" i="15" s="1"/>
  <c r="AT124" i="15" s="1"/>
  <c r="P139" i="21"/>
  <c r="Q139" i="21" s="1"/>
  <c r="S139" i="21" s="1"/>
  <c r="U139" i="21" s="1"/>
  <c r="AT139" i="21" s="1"/>
  <c r="AX139" i="21" s="1"/>
  <c r="N140" i="21"/>
  <c r="O140" i="21"/>
  <c r="N125" i="7"/>
  <c r="O125" i="7" s="1"/>
  <c r="P124" i="7"/>
  <c r="Q124" i="7" s="1"/>
  <c r="S124" i="7" s="1"/>
  <c r="U124" i="7" s="1"/>
  <c r="AT124" i="7" s="1"/>
  <c r="O91" i="17"/>
  <c r="P61" i="14"/>
  <c r="Q61" i="14" s="1"/>
  <c r="S61" i="14" s="1"/>
  <c r="U61" i="14" s="1"/>
  <c r="AQ61" i="14" s="1"/>
  <c r="AU61" i="14" s="1"/>
  <c r="N30" i="18"/>
  <c r="P29" i="18"/>
  <c r="Q29" i="18" s="1"/>
  <c r="S29" i="18" s="1"/>
  <c r="U29" i="18" s="1"/>
  <c r="AQ29" i="18" s="1"/>
  <c r="AU29" i="18" s="1"/>
  <c r="O30" i="18"/>
  <c r="P124" i="2"/>
  <c r="Q124" i="2" s="1"/>
  <c r="S124" i="2" s="1"/>
  <c r="U124" i="2" s="1"/>
  <c r="AT124" i="2" s="1"/>
  <c r="P29" i="17"/>
  <c r="Q29" i="17" s="1"/>
  <c r="S29" i="17" s="1"/>
  <c r="U29" i="17" s="1"/>
  <c r="AQ29" i="17" s="1"/>
  <c r="AU29" i="17" s="1"/>
  <c r="N125" i="19"/>
  <c r="P124" i="19"/>
  <c r="Q124" i="19" s="1"/>
  <c r="S124" i="19" s="1"/>
  <c r="U124" i="19" s="1"/>
  <c r="AT124" i="19" s="1"/>
  <c r="AX123" i="28"/>
  <c r="BA123" i="28"/>
  <c r="BA123" i="13"/>
  <c r="AX123" i="13"/>
  <c r="P91" i="27"/>
  <c r="Q91" i="27" s="1"/>
  <c r="S91" i="27" s="1"/>
  <c r="U91" i="27" s="1"/>
  <c r="AJ91" i="27" s="1"/>
  <c r="AN91" i="27" s="1"/>
  <c r="O31" i="33"/>
  <c r="P60" i="9"/>
  <c r="Q60" i="9" s="1"/>
  <c r="S60" i="9" s="1"/>
  <c r="U60" i="9" s="1"/>
  <c r="AQ60" i="9" s="1"/>
  <c r="AU60" i="9" s="1"/>
  <c r="O61" i="9"/>
  <c r="N77" i="7"/>
  <c r="O77" i="7" s="1"/>
  <c r="P76" i="7"/>
  <c r="Q76" i="7" s="1"/>
  <c r="S76" i="7" s="1"/>
  <c r="U76" i="7" s="1"/>
  <c r="AQ76" i="7" s="1"/>
  <c r="AU76" i="7" s="1"/>
  <c r="P124" i="8"/>
  <c r="Q124" i="8" s="1"/>
  <c r="S124" i="8" s="1"/>
  <c r="U124" i="8" s="1"/>
  <c r="AT124" i="8" s="1"/>
  <c r="P139" i="5"/>
  <c r="Q139" i="5" s="1"/>
  <c r="S139" i="5" s="1"/>
  <c r="U139" i="5" s="1"/>
  <c r="AT139" i="5" s="1"/>
  <c r="AX139" i="5" s="1"/>
  <c r="P61" i="10"/>
  <c r="Q61" i="10" s="1"/>
  <c r="S61" i="10" s="1"/>
  <c r="U61" i="10" s="1"/>
  <c r="AQ61" i="10" s="1"/>
  <c r="AU61" i="10" s="1"/>
  <c r="N140" i="24"/>
  <c r="O140" i="24" s="1"/>
  <c r="P91" i="21"/>
  <c r="Q91" i="21" s="1"/>
  <c r="S91" i="21" s="1"/>
  <c r="U91" i="21" s="1"/>
  <c r="AJ91" i="21" s="1"/>
  <c r="AN91" i="21" s="1"/>
  <c r="O92" i="21"/>
  <c r="P78" i="3"/>
  <c r="Q78" i="3" s="1"/>
  <c r="S78" i="3" s="1"/>
  <c r="U78" i="3" s="1"/>
  <c r="AQ78" i="3" s="1"/>
  <c r="AU78" i="3" s="1"/>
  <c r="O107" i="28"/>
  <c r="P139" i="23"/>
  <c r="Q139" i="23" s="1"/>
  <c r="S139" i="23" s="1"/>
  <c r="U139" i="23" s="1"/>
  <c r="AT139" i="23" s="1"/>
  <c r="AX139" i="23" s="1"/>
  <c r="P141" i="3"/>
  <c r="Q141" i="3" s="1"/>
  <c r="S141" i="3" s="1"/>
  <c r="U141" i="3" s="1"/>
  <c r="AT141" i="3" s="1"/>
  <c r="AX141" i="3" s="1"/>
  <c r="O142" i="3"/>
  <c r="N62" i="15"/>
  <c r="P61" i="15"/>
  <c r="Q61" i="15" s="1"/>
  <c r="S61" i="15" s="1"/>
  <c r="U61" i="15" s="1"/>
  <c r="AQ61" i="15" s="1"/>
  <c r="AU61" i="15" s="1"/>
  <c r="P45" i="8"/>
  <c r="Q45" i="8" s="1"/>
  <c r="S45" i="8" s="1"/>
  <c r="U45" i="8" s="1"/>
  <c r="AQ45" i="8" s="1"/>
  <c r="AU45" i="8" s="1"/>
  <c r="P107" i="3"/>
  <c r="Q107" i="3" s="1"/>
  <c r="S107" i="3" s="1"/>
  <c r="U107" i="3" s="1"/>
  <c r="AT107" i="3" s="1"/>
  <c r="AX107" i="3" s="1"/>
  <c r="O108" i="3"/>
  <c r="P45" i="13"/>
  <c r="Q45" i="13" s="1"/>
  <c r="S45" i="13" s="1"/>
  <c r="U45" i="13" s="1"/>
  <c r="AQ45" i="13" s="1"/>
  <c r="AU45" i="13" s="1"/>
  <c r="N46" i="13"/>
  <c r="P124" i="1"/>
  <c r="Q124" i="1" s="1"/>
  <c r="S124" i="1" s="1"/>
  <c r="U124" i="1" s="1"/>
  <c r="AT124" i="1" s="1"/>
  <c r="P76" i="22"/>
  <c r="Q76" i="22" s="1"/>
  <c r="S76" i="22" s="1"/>
  <c r="U76" i="22" s="1"/>
  <c r="AQ76" i="22" s="1"/>
  <c r="AU76" i="22" s="1"/>
  <c r="N77" i="22"/>
  <c r="P139" i="26"/>
  <c r="Q139" i="26" s="1"/>
  <c r="S139" i="26" s="1"/>
  <c r="U139" i="26" s="1"/>
  <c r="AT139" i="26" s="1"/>
  <c r="AX139" i="26" s="1"/>
  <c r="N140" i="26"/>
  <c r="P75" i="30"/>
  <c r="Q75" i="30" s="1"/>
  <c r="S75" i="30" s="1"/>
  <c r="U75" i="30" s="1"/>
  <c r="AQ75" i="30" s="1"/>
  <c r="AU75" i="30" s="1"/>
  <c r="O76" i="30"/>
  <c r="P138" i="8"/>
  <c r="Q138" i="8" s="1"/>
  <c r="S138" i="8" s="1"/>
  <c r="U138" i="8" s="1"/>
  <c r="AT138" i="8" s="1"/>
  <c r="AX138" i="8" s="1"/>
  <c r="O139" i="8"/>
  <c r="P91" i="20"/>
  <c r="Q91" i="20" s="1"/>
  <c r="S91" i="20" s="1"/>
  <c r="U91" i="20" s="1"/>
  <c r="AJ91" i="20" s="1"/>
  <c r="AN91" i="20" s="1"/>
  <c r="BA123" i="8"/>
  <c r="AX123" i="8"/>
  <c r="P45" i="33"/>
  <c r="Q45" i="33" s="1"/>
  <c r="S45" i="33" s="1"/>
  <c r="U45" i="33" s="1"/>
  <c r="AQ45" i="33" s="1"/>
  <c r="AU45" i="33" s="1"/>
  <c r="N46" i="33"/>
  <c r="O46" i="33"/>
  <c r="N109" i="33"/>
  <c r="O109" i="33" s="1"/>
  <c r="P108" i="33"/>
  <c r="Q108" i="33" s="1"/>
  <c r="S108" i="33" s="1"/>
  <c r="U108" i="33" s="1"/>
  <c r="AT108" i="33" s="1"/>
  <c r="AX108" i="33" s="1"/>
  <c r="N77" i="18"/>
  <c r="P76" i="18"/>
  <c r="Q76" i="18" s="1"/>
  <c r="S76" i="18" s="1"/>
  <c r="U76" i="18" s="1"/>
  <c r="AQ76" i="18" s="1"/>
  <c r="AU76" i="18" s="1"/>
  <c r="P141" i="20"/>
  <c r="Q141" i="20" s="1"/>
  <c r="S141" i="20" s="1"/>
  <c r="U141" i="20" s="1"/>
  <c r="AT141" i="20" s="1"/>
  <c r="AX141" i="20" s="1"/>
  <c r="O142" i="20"/>
  <c r="P29" i="26"/>
  <c r="Q29" i="26" s="1"/>
  <c r="S29" i="26" s="1"/>
  <c r="U29" i="26" s="1"/>
  <c r="AQ29" i="26" s="1"/>
  <c r="AU29" i="26" s="1"/>
  <c r="P124" i="24"/>
  <c r="Q124" i="24" s="1"/>
  <c r="S124" i="24" s="1"/>
  <c r="U124" i="24" s="1"/>
  <c r="AT124" i="24" s="1"/>
  <c r="N125" i="24"/>
  <c r="O125" i="24"/>
  <c r="P124" i="4"/>
  <c r="Q124" i="4" s="1"/>
  <c r="S124" i="4" s="1"/>
  <c r="U124" i="4" s="1"/>
  <c r="AT124" i="4" s="1"/>
  <c r="AX124" i="26"/>
  <c r="BA124" i="26"/>
  <c r="P75" i="28"/>
  <c r="Q75" i="28" s="1"/>
  <c r="S75" i="28" s="1"/>
  <c r="U75" i="28" s="1"/>
  <c r="AQ75" i="28" s="1"/>
  <c r="AU75" i="28" s="1"/>
  <c r="O76" i="28"/>
  <c r="P45" i="10"/>
  <c r="Q45" i="10" s="1"/>
  <c r="S45" i="10" s="1"/>
  <c r="U45" i="10" s="1"/>
  <c r="AQ45" i="10" s="1"/>
  <c r="AU45" i="10" s="1"/>
  <c r="P110" i="26"/>
  <c r="Q110" i="26" s="1"/>
  <c r="S110" i="26" s="1"/>
  <c r="U110" i="26" s="1"/>
  <c r="AT110" i="26" s="1"/>
  <c r="AX110" i="26" s="1"/>
  <c r="O111" i="26"/>
  <c r="P109" i="20"/>
  <c r="Q109" i="20" s="1"/>
  <c r="S109" i="20" s="1"/>
  <c r="U109" i="20" s="1"/>
  <c r="AT109" i="20" s="1"/>
  <c r="AX109" i="20" s="1"/>
  <c r="O110" i="20"/>
  <c r="N30" i="23"/>
  <c r="O30" i="23" s="1"/>
  <c r="N77" i="24"/>
  <c r="P76" i="24"/>
  <c r="Q76" i="24" s="1"/>
  <c r="S76" i="24" s="1"/>
  <c r="U76" i="24" s="1"/>
  <c r="AQ76" i="24" s="1"/>
  <c r="AU76" i="24" s="1"/>
  <c r="P107" i="29"/>
  <c r="Q107" i="29" s="1"/>
  <c r="S107" i="29" s="1"/>
  <c r="U107" i="29" s="1"/>
  <c r="AT107" i="29" s="1"/>
  <c r="AX107" i="29" s="1"/>
  <c r="P123" i="25"/>
  <c r="Q123" i="25" s="1"/>
  <c r="S123" i="25" s="1"/>
  <c r="U123" i="25" s="1"/>
  <c r="AT123" i="25" s="1"/>
  <c r="N140" i="14"/>
  <c r="P139" i="14"/>
  <c r="Q139" i="14" s="1"/>
  <c r="S139" i="14" s="1"/>
  <c r="U139" i="14" s="1"/>
  <c r="AT139" i="14" s="1"/>
  <c r="AX139" i="14" s="1"/>
  <c r="O140" i="14"/>
  <c r="P92" i="30"/>
  <c r="Q92" i="30" s="1"/>
  <c r="S92" i="30" s="1"/>
  <c r="U92" i="30" s="1"/>
  <c r="AJ92" i="30" s="1"/>
  <c r="AN92" i="30" s="1"/>
  <c r="P29" i="9"/>
  <c r="Q29" i="9" s="1"/>
  <c r="S29" i="9" s="1"/>
  <c r="U29" i="9" s="1"/>
  <c r="AQ29" i="9" s="1"/>
  <c r="AU29" i="9" s="1"/>
  <c r="O76" i="31"/>
  <c r="P107" i="4"/>
  <c r="Q107" i="4" s="1"/>
  <c r="S107" i="4" s="1"/>
  <c r="U107" i="4" s="1"/>
  <c r="AT107" i="4" s="1"/>
  <c r="AX107" i="4" s="1"/>
  <c r="P44" i="9"/>
  <c r="Q44" i="9" s="1"/>
  <c r="S44" i="9" s="1"/>
  <c r="U44" i="9" s="1"/>
  <c r="AQ44" i="9" s="1"/>
  <c r="AU44" i="9" s="1"/>
  <c r="O45" i="9"/>
  <c r="P31" i="28"/>
  <c r="Q31" i="28" s="1"/>
  <c r="S31" i="28" s="1"/>
  <c r="U31" i="28" s="1"/>
  <c r="AQ31" i="28" s="1"/>
  <c r="AU31" i="28" s="1"/>
  <c r="O32" i="28"/>
  <c r="O108" i="30"/>
  <c r="AX123" i="4"/>
  <c r="BA123" i="4"/>
  <c r="P107" i="5"/>
  <c r="Q107" i="5" s="1"/>
  <c r="S107" i="5" s="1"/>
  <c r="U107" i="5" s="1"/>
  <c r="AT107" i="5" s="1"/>
  <c r="AX107" i="5" s="1"/>
  <c r="N125" i="26"/>
  <c r="O125" i="26" s="1"/>
  <c r="P138" i="12"/>
  <c r="Q138" i="12" s="1"/>
  <c r="S138" i="12" s="1"/>
  <c r="U138" i="12" s="1"/>
  <c r="AT138" i="12" s="1"/>
  <c r="AX138" i="12" s="1"/>
  <c r="N46" i="20"/>
  <c r="O46" i="20" s="1"/>
  <c r="O61" i="13"/>
  <c r="O29" i="2"/>
  <c r="O107" i="13"/>
  <c r="N93" i="5"/>
  <c r="O93" i="5" s="1"/>
  <c r="P107" i="1"/>
  <c r="Q107" i="1" s="1"/>
  <c r="S107" i="1" s="1"/>
  <c r="U107" i="1" s="1"/>
  <c r="AT107" i="1" s="1"/>
  <c r="AX107" i="1" s="1"/>
  <c r="O108" i="1"/>
  <c r="P28" i="29"/>
  <c r="Q28" i="29" s="1"/>
  <c r="S28" i="29" s="1"/>
  <c r="U28" i="29" s="1"/>
  <c r="AQ28" i="29" s="1"/>
  <c r="AU28" i="29" s="1"/>
  <c r="P91" i="26"/>
  <c r="Q91" i="26" s="1"/>
  <c r="S91" i="26" s="1"/>
  <c r="U91" i="26" s="1"/>
  <c r="AJ91" i="26" s="1"/>
  <c r="AN91" i="26" s="1"/>
  <c r="O92" i="26"/>
  <c r="P108" i="12"/>
  <c r="Q108" i="12" s="1"/>
  <c r="S108" i="12" s="1"/>
  <c r="U108" i="12" s="1"/>
  <c r="AT108" i="12" s="1"/>
  <c r="AX108" i="12" s="1"/>
  <c r="N62" i="33"/>
  <c r="P61" i="33"/>
  <c r="Q61" i="33" s="1"/>
  <c r="S61" i="33" s="1"/>
  <c r="U61" i="33" s="1"/>
  <c r="AQ61" i="33" s="1"/>
  <c r="AU61" i="33" s="1"/>
  <c r="O62" i="33"/>
  <c r="P123" i="14"/>
  <c r="Q123" i="14" s="1"/>
  <c r="S123" i="14" s="1"/>
  <c r="U123" i="14" s="1"/>
  <c r="AT123" i="14" s="1"/>
  <c r="O124" i="14"/>
  <c r="P47" i="24"/>
  <c r="Q47" i="24" s="1"/>
  <c r="S47" i="24" s="1"/>
  <c r="U47" i="24" s="1"/>
  <c r="AQ47" i="24" s="1"/>
  <c r="AU47" i="24" s="1"/>
  <c r="O48" i="24"/>
  <c r="N62" i="19"/>
  <c r="O62" i="19" s="1"/>
  <c r="P63" i="7"/>
  <c r="Q63" i="7" s="1"/>
  <c r="S63" i="7" s="1"/>
  <c r="U63" i="7" s="1"/>
  <c r="AQ63" i="7" s="1"/>
  <c r="AU63" i="7" s="1"/>
  <c r="BA122" i="14"/>
  <c r="AX122" i="14"/>
  <c r="P44" i="2"/>
  <c r="Q44" i="2" s="1"/>
  <c r="S44" i="2" s="1"/>
  <c r="U44" i="2" s="1"/>
  <c r="AQ44" i="2" s="1"/>
  <c r="AU44" i="2" s="1"/>
  <c r="O45" i="2"/>
  <c r="BA125" i="12"/>
  <c r="AX125" i="12"/>
  <c r="N93" i="25"/>
  <c r="O93" i="25" s="1"/>
  <c r="BA125" i="22"/>
  <c r="AX125" i="22"/>
  <c r="P139" i="28"/>
  <c r="Q139" i="28" s="1"/>
  <c r="S139" i="28" s="1"/>
  <c r="U139" i="28" s="1"/>
  <c r="AT139" i="28" s="1"/>
  <c r="AX139" i="28" s="1"/>
  <c r="P29" i="24"/>
  <c r="Q29" i="24" s="1"/>
  <c r="S29" i="24" s="1"/>
  <c r="U29" i="24" s="1"/>
  <c r="AQ29" i="24" s="1"/>
  <c r="AU29" i="24" s="1"/>
  <c r="P31" i="12"/>
  <c r="Q31" i="12" s="1"/>
  <c r="S31" i="12" s="1"/>
  <c r="U31" i="12" s="1"/>
  <c r="AQ31" i="12" s="1"/>
  <c r="AU31" i="12" s="1"/>
  <c r="P31" i="10"/>
  <c r="Q31" i="10" s="1"/>
  <c r="S31" i="10" s="1"/>
  <c r="U31" i="10" s="1"/>
  <c r="AQ31" i="10" s="1"/>
  <c r="AU31" i="10" s="1"/>
  <c r="P47" i="30"/>
  <c r="Q47" i="30" s="1"/>
  <c r="S47" i="30" s="1"/>
  <c r="U47" i="30" s="1"/>
  <c r="AQ47" i="30" s="1"/>
  <c r="AU47" i="30" s="1"/>
  <c r="AX124" i="21"/>
  <c r="BA124" i="21"/>
  <c r="P47" i="16"/>
  <c r="Q47" i="16" s="1"/>
  <c r="S47" i="16" s="1"/>
  <c r="U47" i="16" s="1"/>
  <c r="AQ47" i="16" s="1"/>
  <c r="AU47" i="16" s="1"/>
  <c r="O48" i="16"/>
  <c r="N77" i="15"/>
  <c r="O77" i="15" s="1"/>
  <c r="P76" i="14"/>
  <c r="Q76" i="14" s="1"/>
  <c r="S76" i="14" s="1"/>
  <c r="U76" i="14" s="1"/>
  <c r="AQ76" i="14" s="1"/>
  <c r="AU76" i="14" s="1"/>
  <c r="P91" i="33"/>
  <c r="Q91" i="33" s="1"/>
  <c r="S91" i="33" s="1"/>
  <c r="U91" i="33" s="1"/>
  <c r="AJ91" i="33" s="1"/>
  <c r="AN91" i="33" s="1"/>
  <c r="P109" i="25"/>
  <c r="Q109" i="25" s="1"/>
  <c r="S109" i="25" s="1"/>
  <c r="U109" i="25" s="1"/>
  <c r="AT109" i="25" s="1"/>
  <c r="AX109" i="25" s="1"/>
  <c r="O110" i="25"/>
  <c r="O78" i="5"/>
  <c r="P60" i="28"/>
  <c r="Q60" i="28" s="1"/>
  <c r="S60" i="28" s="1"/>
  <c r="U60" i="28" s="1"/>
  <c r="AQ60" i="28" s="1"/>
  <c r="AU60" i="28" s="1"/>
  <c r="O61" i="28"/>
  <c r="O29" i="7"/>
  <c r="N93" i="24"/>
  <c r="P92" i="24"/>
  <c r="Q92" i="24" s="1"/>
  <c r="S92" i="24" s="1"/>
  <c r="U92" i="24" s="1"/>
  <c r="AJ92" i="24" s="1"/>
  <c r="AN92" i="24" s="1"/>
  <c r="O93" i="24"/>
  <c r="P45" i="31"/>
  <c r="Q45" i="31" s="1"/>
  <c r="S45" i="31" s="1"/>
  <c r="U45" i="31" s="1"/>
  <c r="AQ45" i="31" s="1"/>
  <c r="AU45" i="31" s="1"/>
  <c r="P28" i="4"/>
  <c r="Q28" i="4" s="1"/>
  <c r="S28" i="4" s="1"/>
  <c r="U28" i="4" s="1"/>
  <c r="AQ28" i="4" s="1"/>
  <c r="AU28" i="4" s="1"/>
  <c r="O29" i="4"/>
  <c r="P30" i="30"/>
  <c r="Q30" i="30" s="1"/>
  <c r="S30" i="30" s="1"/>
  <c r="U30" i="30" s="1"/>
  <c r="AQ30" i="30" s="1"/>
  <c r="AU30" i="30" s="1"/>
  <c r="O31" i="30"/>
  <c r="N109" i="10"/>
  <c r="O109" i="10" s="1"/>
  <c r="P31" i="31"/>
  <c r="Q31" i="31" s="1"/>
  <c r="S31" i="31" s="1"/>
  <c r="U31" i="31" s="1"/>
  <c r="AQ31" i="31" s="1"/>
  <c r="AU31" i="31" s="1"/>
  <c r="O32" i="31"/>
  <c r="N125" i="5"/>
  <c r="P124" i="5"/>
  <c r="Q124" i="5" s="1"/>
  <c r="S124" i="5" s="1"/>
  <c r="U124" i="5" s="1"/>
  <c r="AT124" i="5" s="1"/>
  <c r="P91" i="1"/>
  <c r="Q91" i="1" s="1"/>
  <c r="S91" i="1" s="1"/>
  <c r="U91" i="1" s="1"/>
  <c r="AJ91" i="1" s="1"/>
  <c r="AN91" i="1" s="1"/>
  <c r="O92" i="1"/>
  <c r="P91" i="31"/>
  <c r="Q91" i="31" s="1"/>
  <c r="S91" i="31" s="1"/>
  <c r="U91" i="31" s="1"/>
  <c r="AJ91" i="31" s="1"/>
  <c r="AN91" i="31" s="1"/>
  <c r="O92" i="31"/>
  <c r="P75" i="25"/>
  <c r="Q75" i="25" s="1"/>
  <c r="S75" i="25" s="1"/>
  <c r="U75" i="25" s="1"/>
  <c r="AQ75" i="25" s="1"/>
  <c r="AU75" i="25" s="1"/>
  <c r="O76" i="25"/>
  <c r="P75" i="11"/>
  <c r="Q75" i="11" s="1"/>
  <c r="S75" i="11" s="1"/>
  <c r="U75" i="11" s="1"/>
  <c r="AQ75" i="11" s="1"/>
  <c r="AU75" i="11" s="1"/>
  <c r="O76" i="11"/>
  <c r="N109" i="8"/>
  <c r="P108" i="8"/>
  <c r="Q108" i="8" s="1"/>
  <c r="S108" i="8" s="1"/>
  <c r="U108" i="8" s="1"/>
  <c r="AT108" i="8" s="1"/>
  <c r="AX108" i="8" s="1"/>
  <c r="P140" i="19"/>
  <c r="Q140" i="19" s="1"/>
  <c r="S140" i="19" s="1"/>
  <c r="U140" i="19" s="1"/>
  <c r="AT140" i="19" s="1"/>
  <c r="AX140" i="19" s="1"/>
  <c r="O141" i="19"/>
  <c r="P124" i="33"/>
  <c r="Q124" i="33" s="1"/>
  <c r="S124" i="33" s="1"/>
  <c r="U124" i="33" s="1"/>
  <c r="AT124" i="33" s="1"/>
  <c r="N140" i="2"/>
  <c r="O140" i="2" s="1"/>
  <c r="P139" i="2"/>
  <c r="Q139" i="2" s="1"/>
  <c r="S139" i="2" s="1"/>
  <c r="U139" i="2" s="1"/>
  <c r="AT139" i="2" s="1"/>
  <c r="AX139" i="2" s="1"/>
  <c r="BA124" i="23"/>
  <c r="AX124" i="23"/>
  <c r="P126" i="10"/>
  <c r="Q126" i="10" s="1"/>
  <c r="S126" i="10" s="1"/>
  <c r="U126" i="10" s="1"/>
  <c r="AT126" i="10" s="1"/>
  <c r="P75" i="10"/>
  <c r="Q75" i="10" s="1"/>
  <c r="S75" i="10" s="1"/>
  <c r="U75" i="10" s="1"/>
  <c r="AQ75" i="10" s="1"/>
  <c r="AU75" i="10" s="1"/>
  <c r="O76" i="10"/>
  <c r="P141" i="30"/>
  <c r="Q141" i="30" s="1"/>
  <c r="S141" i="30" s="1"/>
  <c r="U141" i="30" s="1"/>
  <c r="AT141" i="30" s="1"/>
  <c r="AX141" i="30" s="1"/>
  <c r="P47" i="7"/>
  <c r="Q47" i="7" s="1"/>
  <c r="S47" i="7" s="1"/>
  <c r="U47" i="7" s="1"/>
  <c r="AQ47" i="7" s="1"/>
  <c r="AU47" i="7" s="1"/>
  <c r="O48" i="7"/>
  <c r="P139" i="33"/>
  <c r="Q139" i="33" s="1"/>
  <c r="S139" i="33" s="1"/>
  <c r="U139" i="33" s="1"/>
  <c r="AT139" i="33" s="1"/>
  <c r="AX139" i="33" s="1"/>
  <c r="N140" i="33"/>
  <c r="P62" i="18"/>
  <c r="Q62" i="18" s="1"/>
  <c r="S62" i="18" s="1"/>
  <c r="U62" i="18" s="1"/>
  <c r="AQ62" i="18" s="1"/>
  <c r="AU62" i="18" s="1"/>
  <c r="P30" i="13"/>
  <c r="Q30" i="13" s="1"/>
  <c r="S30" i="13" s="1"/>
  <c r="U30" i="13" s="1"/>
  <c r="AQ30" i="13" s="1"/>
  <c r="AU30" i="13" s="1"/>
  <c r="O31" i="13"/>
  <c r="P91" i="19"/>
  <c r="Q91" i="19" s="1"/>
  <c r="S91" i="19" s="1"/>
  <c r="U91" i="19" s="1"/>
  <c r="AJ91" i="19" s="1"/>
  <c r="AN91" i="19" s="1"/>
  <c r="P47" i="3"/>
  <c r="Q47" i="3" s="1"/>
  <c r="S47" i="3" s="1"/>
  <c r="U47" i="3" s="1"/>
  <c r="AQ47" i="3" s="1"/>
  <c r="AU47" i="3" s="1"/>
  <c r="O48" i="3"/>
  <c r="N140" i="6"/>
  <c r="P139" i="6"/>
  <c r="Q139" i="6" s="1"/>
  <c r="S139" i="6" s="1"/>
  <c r="U139" i="6" s="1"/>
  <c r="AT139" i="6" s="1"/>
  <c r="AX139" i="6" s="1"/>
  <c r="O140" i="6"/>
  <c r="P61" i="24"/>
  <c r="Q61" i="24" s="1"/>
  <c r="S61" i="24" s="1"/>
  <c r="U61" i="24" s="1"/>
  <c r="AQ61" i="24" s="1"/>
  <c r="AU61" i="24" s="1"/>
  <c r="N62" i="24"/>
  <c r="O62" i="24" s="1"/>
  <c r="P63" i="21"/>
  <c r="Q63" i="21" s="1"/>
  <c r="S63" i="21" s="1"/>
  <c r="U63" i="21" s="1"/>
  <c r="AQ63" i="21" s="1"/>
  <c r="AU63" i="21" s="1"/>
  <c r="O64" i="21"/>
  <c r="N46" i="18"/>
  <c r="O46" i="18" s="1"/>
  <c r="AX123" i="33"/>
  <c r="BA123" i="33"/>
  <c r="P77" i="2"/>
  <c r="Q77" i="2" s="1"/>
  <c r="S77" i="2" s="1"/>
  <c r="U77" i="2" s="1"/>
  <c r="AQ77" i="2" s="1"/>
  <c r="AU77" i="2" s="1"/>
  <c r="P91" i="8"/>
  <c r="Q91" i="8" s="1"/>
  <c r="S91" i="8" s="1"/>
  <c r="U91" i="8" s="1"/>
  <c r="AJ91" i="8" s="1"/>
  <c r="AN91" i="8" s="1"/>
  <c r="O92" i="8"/>
  <c r="N125" i="23"/>
  <c r="O125" i="23" s="1"/>
  <c r="P92" i="22"/>
  <c r="Q92" i="22" s="1"/>
  <c r="S92" i="22" s="1"/>
  <c r="U92" i="22" s="1"/>
  <c r="AJ92" i="22" s="1"/>
  <c r="AN92" i="22" s="1"/>
  <c r="N93" i="9"/>
  <c r="O93" i="9" s="1"/>
  <c r="P62" i="12"/>
  <c r="Q62" i="12" s="1"/>
  <c r="S62" i="12" s="1"/>
  <c r="U62" i="12" s="1"/>
  <c r="AQ62" i="12" s="1"/>
  <c r="AU62" i="12" s="1"/>
  <c r="O63" i="12"/>
  <c r="AX125" i="10"/>
  <c r="BA125" i="10"/>
  <c r="P91" i="2"/>
  <c r="Q91" i="2" s="1"/>
  <c r="S91" i="2" s="1"/>
  <c r="U91" i="2" s="1"/>
  <c r="AJ91" i="2" s="1"/>
  <c r="AN91" i="2" s="1"/>
  <c r="O92" i="2"/>
  <c r="P44" i="25"/>
  <c r="Q44" i="25" s="1"/>
  <c r="S44" i="25" s="1"/>
  <c r="U44" i="25" s="1"/>
  <c r="AQ44" i="25" s="1"/>
  <c r="AU44" i="25" s="1"/>
  <c r="P108" i="11"/>
  <c r="Q108" i="11" s="1"/>
  <c r="S108" i="11" s="1"/>
  <c r="U108" i="11" s="1"/>
  <c r="AT108" i="11" s="1"/>
  <c r="AX108" i="11" s="1"/>
  <c r="P138" i="16"/>
  <c r="Q138" i="16" s="1"/>
  <c r="S138" i="16" s="1"/>
  <c r="U138" i="16" s="1"/>
  <c r="AT138" i="16" s="1"/>
  <c r="AX138" i="16" s="1"/>
  <c r="P126" i="22"/>
  <c r="Q126" i="22" s="1"/>
  <c r="S126" i="22" s="1"/>
  <c r="U126" i="22" s="1"/>
  <c r="AT126" i="22" s="1"/>
  <c r="O123" i="30"/>
  <c r="P93" i="11"/>
  <c r="Q93" i="11" s="1"/>
  <c r="S93" i="11" s="1"/>
  <c r="U93" i="11" s="1"/>
  <c r="AJ93" i="11" s="1"/>
  <c r="AN93" i="11" s="1"/>
  <c r="O94" i="11"/>
  <c r="P94" i="10"/>
  <c r="Q94" i="10" s="1"/>
  <c r="S94" i="10" s="1"/>
  <c r="U94" i="10" s="1"/>
  <c r="AJ94" i="10" s="1"/>
  <c r="AN94" i="10" s="1"/>
  <c r="P91" i="14"/>
  <c r="Q91" i="14" s="1"/>
  <c r="S91" i="14" s="1"/>
  <c r="U91" i="14" s="1"/>
  <c r="AJ91" i="14" s="1"/>
  <c r="AN91" i="14" s="1"/>
  <c r="O123" i="11"/>
  <c r="O29" i="15"/>
  <c r="P60" i="1"/>
  <c r="Q60" i="1" s="1"/>
  <c r="S60" i="1" s="1"/>
  <c r="U60" i="1" s="1"/>
  <c r="AQ60" i="1" s="1"/>
  <c r="AU60" i="1" s="1"/>
  <c r="O61" i="1"/>
  <c r="N109" i="23"/>
  <c r="O109" i="23" s="1"/>
  <c r="O111" i="24"/>
  <c r="N77" i="33"/>
  <c r="O77" i="33" s="1"/>
  <c r="O45" i="1"/>
  <c r="P62" i="8"/>
  <c r="Q62" i="8" s="1"/>
  <c r="S62" i="8" s="1"/>
  <c r="U62" i="8" s="1"/>
  <c r="AQ62" i="8" s="1"/>
  <c r="AU62" i="8" s="1"/>
  <c r="O63" i="8"/>
  <c r="O108" i="15"/>
  <c r="P124" i="20"/>
  <c r="Q124" i="20" s="1"/>
  <c r="S124" i="20" s="1"/>
  <c r="U124" i="20" s="1"/>
  <c r="AT124" i="20" s="1"/>
  <c r="O29" i="22"/>
  <c r="P44" i="4"/>
  <c r="Q44" i="4" s="1"/>
  <c r="S44" i="4" s="1"/>
  <c r="U44" i="4" s="1"/>
  <c r="AQ44" i="4" s="1"/>
  <c r="AU44" i="4" s="1"/>
  <c r="O45" i="4"/>
  <c r="P63" i="30"/>
  <c r="Q63" i="30" s="1"/>
  <c r="S63" i="30" s="1"/>
  <c r="U63" i="30" s="1"/>
  <c r="AQ63" i="30" s="1"/>
  <c r="AU63" i="30" s="1"/>
  <c r="O64" i="30"/>
  <c r="P108" i="31"/>
  <c r="Q108" i="31" s="1"/>
  <c r="S108" i="31" s="1"/>
  <c r="U108" i="31" s="1"/>
  <c r="AT108" i="31" s="1"/>
  <c r="AX108" i="31" s="1"/>
  <c r="P140" i="22"/>
  <c r="Q140" i="22" s="1"/>
  <c r="S140" i="22" s="1"/>
  <c r="U140" i="22" s="1"/>
  <c r="AT140" i="22" s="1"/>
  <c r="AX140" i="22" s="1"/>
  <c r="AX122" i="11"/>
  <c r="BA122" i="11"/>
  <c r="O111" i="2"/>
  <c r="P123" i="6"/>
  <c r="Q123" i="6" s="1"/>
  <c r="S123" i="6" s="1"/>
  <c r="U123" i="6" s="1"/>
  <c r="AT123" i="6" s="1"/>
  <c r="O47" i="23"/>
  <c r="O123" i="9"/>
  <c r="O76" i="20"/>
  <c r="P138" i="13"/>
  <c r="Q138" i="13" s="1"/>
  <c r="S138" i="13" s="1"/>
  <c r="U138" i="13" s="1"/>
  <c r="AT138" i="13" s="1"/>
  <c r="AX138" i="13" s="1"/>
  <c r="P124" i="31"/>
  <c r="Q124" i="31" s="1"/>
  <c r="S124" i="31" s="1"/>
  <c r="U124" i="31" s="1"/>
  <c r="AT124" i="31" s="1"/>
  <c r="N125" i="31"/>
  <c r="O125" i="31"/>
  <c r="N62" i="3"/>
  <c r="P61" i="3"/>
  <c r="Q61" i="3" s="1"/>
  <c r="S61" i="3" s="1"/>
  <c r="U61" i="3" s="1"/>
  <c r="AQ61" i="3" s="1"/>
  <c r="AU61" i="3" s="1"/>
  <c r="N109" i="14"/>
  <c r="P108" i="14"/>
  <c r="Q108" i="14" s="1"/>
  <c r="S108" i="14" s="1"/>
  <c r="U108" i="14" s="1"/>
  <c r="AT108" i="14" s="1"/>
  <c r="AX108" i="14" s="1"/>
  <c r="P44" i="29"/>
  <c r="Q44" i="29" s="1"/>
  <c r="S44" i="29" s="1"/>
  <c r="U44" i="29" s="1"/>
  <c r="AQ44" i="29" s="1"/>
  <c r="AU44" i="29" s="1"/>
  <c r="P44" i="27"/>
  <c r="Q44" i="27" s="1"/>
  <c r="S44" i="27" s="1"/>
  <c r="U44" i="27" s="1"/>
  <c r="AQ44" i="27" s="1"/>
  <c r="AU44" i="27" s="1"/>
  <c r="O45" i="27"/>
  <c r="P76" i="27"/>
  <c r="Q76" i="27" s="1"/>
  <c r="S76" i="27" s="1"/>
  <c r="U76" i="27" s="1"/>
  <c r="AQ76" i="27" s="1"/>
  <c r="AU76" i="27" s="1"/>
  <c r="P140" i="29"/>
  <c r="Q140" i="29" s="1"/>
  <c r="S140" i="29" s="1"/>
  <c r="U140" i="29" s="1"/>
  <c r="AT140" i="29" s="1"/>
  <c r="AX140" i="29" s="1"/>
  <c r="O141" i="29"/>
  <c r="P31" i="27"/>
  <c r="Q31" i="27" s="1"/>
  <c r="S31" i="27" s="1"/>
  <c r="U31" i="27" s="1"/>
  <c r="AQ31" i="27" s="1"/>
  <c r="AU31" i="27" s="1"/>
  <c r="P46" i="5"/>
  <c r="Q46" i="5" s="1"/>
  <c r="S46" i="5" s="1"/>
  <c r="U46" i="5" s="1"/>
  <c r="AQ46" i="5" s="1"/>
  <c r="AU46" i="5" s="1"/>
  <c r="O47" i="5"/>
  <c r="P109" i="9"/>
  <c r="Q109" i="9" s="1"/>
  <c r="S109" i="9" s="1"/>
  <c r="U109" i="9" s="1"/>
  <c r="AT109" i="9" s="1"/>
  <c r="AX109" i="9" s="1"/>
  <c r="O110" i="9"/>
  <c r="P109" i="7"/>
  <c r="Q109" i="7" s="1"/>
  <c r="S109" i="7" s="1"/>
  <c r="U109" i="7" s="1"/>
  <c r="AT109" i="7" s="1"/>
  <c r="AX109" i="7" s="1"/>
  <c r="O110" i="7"/>
  <c r="P109" i="18"/>
  <c r="Q109" i="18" s="1"/>
  <c r="S109" i="18" s="1"/>
  <c r="U109" i="18" s="1"/>
  <c r="AT109" i="18" s="1"/>
  <c r="AX109" i="18" s="1"/>
  <c r="P47" i="12"/>
  <c r="Q47" i="12" s="1"/>
  <c r="S47" i="12" s="1"/>
  <c r="U47" i="12" s="1"/>
  <c r="AQ47" i="12" s="1"/>
  <c r="AU47" i="12" s="1"/>
  <c r="P126" i="29"/>
  <c r="Q126" i="29" s="1"/>
  <c r="S126" i="29" s="1"/>
  <c r="U126" i="29" s="1"/>
  <c r="AT126" i="29" s="1"/>
  <c r="O127" i="29"/>
  <c r="P123" i="16"/>
  <c r="Q123" i="16" s="1"/>
  <c r="S123" i="16" s="1"/>
  <c r="U123" i="16" s="1"/>
  <c r="AT123" i="16" s="1"/>
  <c r="O124" i="16"/>
  <c r="P107" i="19"/>
  <c r="Q107" i="19" s="1"/>
  <c r="S107" i="19" s="1"/>
  <c r="U107" i="19" s="1"/>
  <c r="AT107" i="19" s="1"/>
  <c r="AX107" i="19" s="1"/>
  <c r="P91" i="18"/>
  <c r="Q91" i="18" s="1"/>
  <c r="S91" i="18" s="1"/>
  <c r="U91" i="18" s="1"/>
  <c r="AJ91" i="18" s="1"/>
  <c r="AN91" i="18" s="1"/>
  <c r="P92" i="7"/>
  <c r="Q92" i="7" s="1"/>
  <c r="S92" i="7" s="1"/>
  <c r="U92" i="7" s="1"/>
  <c r="AJ92" i="7" s="1"/>
  <c r="AN92" i="7" s="1"/>
  <c r="BA122" i="9"/>
  <c r="AX122" i="9"/>
  <c r="P76" i="17"/>
  <c r="Q76" i="17" s="1"/>
  <c r="S76" i="17" s="1"/>
  <c r="U76" i="17" s="1"/>
  <c r="AQ76" i="17" s="1"/>
  <c r="AU76" i="17" s="1"/>
  <c r="P60" i="16"/>
  <c r="Q60" i="16" s="1"/>
  <c r="S60" i="16" s="1"/>
  <c r="U60" i="16" s="1"/>
  <c r="AQ60" i="16" s="1"/>
  <c r="AU60" i="16" s="1"/>
  <c r="O61" i="16"/>
  <c r="P77" i="1"/>
  <c r="Q77" i="1" s="1"/>
  <c r="S77" i="1" s="1"/>
  <c r="U77" i="1" s="1"/>
  <c r="AQ77" i="1" s="1"/>
  <c r="AU77" i="1" s="1"/>
  <c r="P63" i="6"/>
  <c r="Q63" i="6" s="1"/>
  <c r="S63" i="6" s="1"/>
  <c r="U63" i="6" s="1"/>
  <c r="AQ63" i="6" s="1"/>
  <c r="AU63" i="6" s="1"/>
  <c r="P92" i="28"/>
  <c r="Q92" i="28" s="1"/>
  <c r="S92" i="28" s="1"/>
  <c r="U92" i="28" s="1"/>
  <c r="AJ92" i="28" s="1"/>
  <c r="AN92" i="28" s="1"/>
  <c r="P139" i="25"/>
  <c r="Q139" i="25" s="1"/>
  <c r="S139" i="25" s="1"/>
  <c r="U139" i="25" s="1"/>
  <c r="AT139" i="25" s="1"/>
  <c r="AX139" i="25" s="1"/>
  <c r="N140" i="25"/>
  <c r="O140" i="25" s="1"/>
  <c r="N62" i="5"/>
  <c r="O62" i="5" s="1"/>
  <c r="P126" i="3"/>
  <c r="Q126" i="3" s="1"/>
  <c r="S126" i="3" s="1"/>
  <c r="U126" i="3" s="1"/>
  <c r="AT126" i="3" s="1"/>
  <c r="O127" i="3"/>
  <c r="P139" i="17"/>
  <c r="Q139" i="17" s="1"/>
  <c r="S139" i="17" s="1"/>
  <c r="U139" i="17" s="1"/>
  <c r="AT139" i="17" s="1"/>
  <c r="AX139" i="17" s="1"/>
  <c r="P94" i="13"/>
  <c r="Q94" i="13" s="1"/>
  <c r="S94" i="13" s="1"/>
  <c r="U94" i="13" s="1"/>
  <c r="AJ94" i="13" s="1"/>
  <c r="AN94" i="13" s="1"/>
  <c r="P91" i="16"/>
  <c r="Q91" i="16" s="1"/>
  <c r="S91" i="16" s="1"/>
  <c r="U91" i="16" s="1"/>
  <c r="AJ91" i="16" s="1"/>
  <c r="AN91" i="16" s="1"/>
  <c r="O92" i="16"/>
  <c r="P60" i="23"/>
  <c r="Q60" i="23" s="1"/>
  <c r="S60" i="23" s="1"/>
  <c r="U60" i="23" s="1"/>
  <c r="AQ60" i="23" s="1"/>
  <c r="AU60" i="23" s="1"/>
  <c r="O61" i="23"/>
  <c r="P109" i="27"/>
  <c r="Q109" i="27" s="1"/>
  <c r="S109" i="27" s="1"/>
  <c r="U109" i="27" s="1"/>
  <c r="AT109" i="27" s="1"/>
  <c r="AX109" i="27" s="1"/>
  <c r="O110" i="27"/>
  <c r="P45" i="21"/>
  <c r="Q45" i="21" s="1"/>
  <c r="S45" i="21" s="1"/>
  <c r="U45" i="21" s="1"/>
  <c r="AQ45" i="21" s="1"/>
  <c r="AU45" i="21" s="1"/>
  <c r="N46" i="21"/>
  <c r="O46" i="21"/>
  <c r="P107" i="22"/>
  <c r="Q107" i="22" s="1"/>
  <c r="S107" i="22" s="1"/>
  <c r="U107" i="22" s="1"/>
  <c r="AT107" i="22" s="1"/>
  <c r="AX107" i="22" s="1"/>
  <c r="P92" i="12"/>
  <c r="Q92" i="12" s="1"/>
  <c r="S92" i="12" s="1"/>
  <c r="U92" i="12" s="1"/>
  <c r="AJ92" i="12" s="1"/>
  <c r="AN92" i="12" s="1"/>
  <c r="P77" i="29"/>
  <c r="Q77" i="29" s="1"/>
  <c r="S77" i="29" s="1"/>
  <c r="U77" i="29" s="1"/>
  <c r="AQ77" i="29" s="1"/>
  <c r="AU77" i="29" s="1"/>
  <c r="P75" i="21"/>
  <c r="Q75" i="21" s="1"/>
  <c r="S75" i="21" s="1"/>
  <c r="U75" i="21" s="1"/>
  <c r="AQ75" i="21" s="1"/>
  <c r="AU75" i="21" s="1"/>
  <c r="AX122" i="16"/>
  <c r="BA122" i="16"/>
  <c r="P92" i="4"/>
  <c r="Q92" i="4" s="1"/>
  <c r="S92" i="4" s="1"/>
  <c r="U92" i="4" s="1"/>
  <c r="AJ92" i="4" s="1"/>
  <c r="AN92" i="4" s="1"/>
  <c r="P29" i="14"/>
  <c r="Q29" i="14" s="1"/>
  <c r="S29" i="14" s="1"/>
  <c r="U29" i="14" s="1"/>
  <c r="AQ29" i="14" s="1"/>
  <c r="AU29" i="14" s="1"/>
  <c r="P60" i="4"/>
  <c r="Q60" i="4" s="1"/>
  <c r="S60" i="4" s="1"/>
  <c r="U60" i="4" s="1"/>
  <c r="AQ60" i="4" s="1"/>
  <c r="AU60" i="4" s="1"/>
  <c r="O61" i="4"/>
  <c r="O29" i="20"/>
  <c r="O125" i="27"/>
  <c r="P44" i="19"/>
  <c r="Q44" i="19" s="1"/>
  <c r="S44" i="19" s="1"/>
  <c r="U44" i="19" s="1"/>
  <c r="AQ44" i="19" s="1"/>
  <c r="AU44" i="19" s="1"/>
  <c r="O45" i="19"/>
  <c r="P107" i="17"/>
  <c r="Q107" i="17" s="1"/>
  <c r="S107" i="17" s="1"/>
  <c r="U107" i="17" s="1"/>
  <c r="AT107" i="17" s="1"/>
  <c r="AX107" i="17" s="1"/>
  <c r="O108" i="17"/>
  <c r="P76" i="26"/>
  <c r="Q76" i="26" s="1"/>
  <c r="S76" i="26" s="1"/>
  <c r="U76" i="26" s="1"/>
  <c r="AQ76" i="26" s="1"/>
  <c r="AU76" i="26" s="1"/>
  <c r="N77" i="26"/>
  <c r="P61" i="29"/>
  <c r="Q61" i="29" s="1"/>
  <c r="S61" i="29" s="1"/>
  <c r="U61" i="29" s="1"/>
  <c r="AQ61" i="29" s="1"/>
  <c r="AU61" i="29" s="1"/>
  <c r="P138" i="10"/>
  <c r="Q138" i="10" s="1"/>
  <c r="S138" i="10" s="1"/>
  <c r="U138" i="10" s="1"/>
  <c r="AT138" i="10" s="1"/>
  <c r="AX138" i="10" s="1"/>
  <c r="BA125" i="3"/>
  <c r="AX125" i="3"/>
  <c r="P45" i="11"/>
  <c r="Q45" i="11" s="1"/>
  <c r="S45" i="11" s="1"/>
  <c r="U45" i="11" s="1"/>
  <c r="AQ45" i="11" s="1"/>
  <c r="AU45" i="11" s="1"/>
  <c r="N46" i="15"/>
  <c r="O46" i="15" s="1"/>
  <c r="P29" i="3"/>
  <c r="Q29" i="3" s="1"/>
  <c r="S29" i="3" s="1"/>
  <c r="U29" i="3" s="1"/>
  <c r="AQ29" i="3" s="1"/>
  <c r="AU29" i="3" s="1"/>
  <c r="P107" i="21"/>
  <c r="Q107" i="21" s="1"/>
  <c r="S107" i="21" s="1"/>
  <c r="U107" i="21" s="1"/>
  <c r="AT107" i="21" s="1"/>
  <c r="AX107" i="21" s="1"/>
  <c r="O108" i="21"/>
  <c r="P141" i="1"/>
  <c r="Q141" i="1" s="1"/>
  <c r="S141" i="1" s="1"/>
  <c r="U141" i="1" s="1"/>
  <c r="AT141" i="1" s="1"/>
  <c r="AX141" i="1" s="1"/>
  <c r="BA122" i="30"/>
  <c r="AX122" i="30"/>
  <c r="P44" i="28"/>
  <c r="Q44" i="28" s="1"/>
  <c r="S44" i="28" s="1"/>
  <c r="U44" i="28" s="1"/>
  <c r="AQ44" i="28" s="1"/>
  <c r="AU44" i="28" s="1"/>
  <c r="P123" i="17"/>
  <c r="Q123" i="17" s="1"/>
  <c r="S123" i="17" s="1"/>
  <c r="U123" i="17" s="1"/>
  <c r="AT123" i="17" s="1"/>
  <c r="O124" i="17"/>
  <c r="P45" i="26"/>
  <c r="Q45" i="26" s="1"/>
  <c r="S45" i="26" s="1"/>
  <c r="U45" i="26" s="1"/>
  <c r="AQ45" i="26" s="1"/>
  <c r="AU45" i="26" s="1"/>
  <c r="N46" i="26"/>
  <c r="O46" i="26"/>
  <c r="P61" i="25"/>
  <c r="Q61" i="25" s="1"/>
  <c r="S61" i="25" s="1"/>
  <c r="U61" i="25" s="1"/>
  <c r="AQ61" i="25" s="1"/>
  <c r="AU61" i="25" s="1"/>
  <c r="P138" i="11"/>
  <c r="Q138" i="11" s="1"/>
  <c r="S138" i="11" s="1"/>
  <c r="U138" i="11" s="1"/>
  <c r="AT138" i="11" s="1"/>
  <c r="AX138" i="11" s="1"/>
  <c r="AX124" i="27"/>
  <c r="BA124" i="27"/>
  <c r="N62" i="26"/>
  <c r="P61" i="26"/>
  <c r="Q61" i="26" s="1"/>
  <c r="S61" i="26" s="1"/>
  <c r="U61" i="26" s="1"/>
  <c r="AQ61" i="26" s="1"/>
  <c r="AU61" i="26" s="1"/>
  <c r="O62" i="26"/>
  <c r="P108" i="16"/>
  <c r="Q108" i="16" s="1"/>
  <c r="S108" i="16" s="1"/>
  <c r="U108" i="16" s="1"/>
  <c r="AT108" i="16" s="1"/>
  <c r="AX108" i="16" s="1"/>
  <c r="N140" i="9"/>
  <c r="O140" i="9" s="1"/>
  <c r="O62" i="27"/>
  <c r="P60" i="17"/>
  <c r="Q60" i="17" s="1"/>
  <c r="S60" i="17" s="1"/>
  <c r="U60" i="17" s="1"/>
  <c r="AQ60" i="17" s="1"/>
  <c r="AU60" i="17" s="1"/>
  <c r="O61" i="17"/>
  <c r="P77" i="9"/>
  <c r="Q77" i="9" s="1"/>
  <c r="S77" i="9" s="1"/>
  <c r="U77" i="9" s="1"/>
  <c r="AQ77" i="9" s="1"/>
  <c r="AU77" i="9" s="1"/>
  <c r="O94" i="3"/>
  <c r="P29" i="8"/>
  <c r="Q29" i="8" s="1"/>
  <c r="S29" i="8" s="1"/>
  <c r="U29" i="8" s="1"/>
  <c r="AQ29" i="8" s="1"/>
  <c r="AU29" i="8" s="1"/>
  <c r="P76" i="16"/>
  <c r="Q76" i="16" s="1"/>
  <c r="S76" i="16" s="1"/>
  <c r="U76" i="16" s="1"/>
  <c r="AQ76" i="16" s="1"/>
  <c r="AU76" i="16" s="1"/>
  <c r="P47" i="6"/>
  <c r="Q47" i="6" s="1"/>
  <c r="S47" i="6" s="1"/>
  <c r="U47" i="6" s="1"/>
  <c r="AQ47" i="6" s="1"/>
  <c r="AU47" i="6" s="1"/>
  <c r="O48" i="6"/>
  <c r="N125" i="21"/>
  <c r="O125" i="21" s="1"/>
  <c r="N77" i="6"/>
  <c r="P76" i="6"/>
  <c r="Q76" i="6" s="1"/>
  <c r="S76" i="6" s="1"/>
  <c r="U76" i="6" s="1"/>
  <c r="AQ76" i="6" s="1"/>
  <c r="AU76" i="6" s="1"/>
  <c r="P29" i="11"/>
  <c r="Q29" i="11" s="1"/>
  <c r="S29" i="11" s="1"/>
  <c r="U29" i="11" s="1"/>
  <c r="AQ29" i="11" s="1"/>
  <c r="AU29" i="11" s="1"/>
  <c r="P75" i="12"/>
  <c r="Q75" i="12" s="1"/>
  <c r="S75" i="12" s="1"/>
  <c r="U75" i="12" s="1"/>
  <c r="AQ75" i="12" s="1"/>
  <c r="AU75" i="12" s="1"/>
  <c r="O76" i="12"/>
  <c r="P28" i="1"/>
  <c r="Q28" i="1" s="1"/>
  <c r="S28" i="1" s="1"/>
  <c r="U28" i="1" s="1"/>
  <c r="AQ28" i="1" s="1"/>
  <c r="AU28" i="1" s="1"/>
  <c r="N46" i="17"/>
  <c r="O46" i="17" s="1"/>
  <c r="O61" i="2"/>
  <c r="O93" i="15"/>
  <c r="O139" i="18"/>
  <c r="P44" i="14"/>
  <c r="Q44" i="14" s="1"/>
  <c r="S44" i="14" s="1"/>
  <c r="U44" i="14" s="1"/>
  <c r="AQ44" i="14" s="1"/>
  <c r="AU44" i="14" s="1"/>
  <c r="P44" i="22"/>
  <c r="Q44" i="22" s="1"/>
  <c r="S44" i="22" s="1"/>
  <c r="U44" i="22" s="1"/>
  <c r="AQ44" i="22" s="1"/>
  <c r="AU44" i="22" s="1"/>
  <c r="N125" i="27"/>
  <c r="N30" i="6"/>
  <c r="O30" i="6" s="1"/>
  <c r="P91" i="6"/>
  <c r="Q91" i="6" s="1"/>
  <c r="S91" i="6" s="1"/>
  <c r="U91" i="6" s="1"/>
  <c r="AJ91" i="6" s="1"/>
  <c r="AN91" i="6" s="1"/>
  <c r="P28" i="25"/>
  <c r="Q28" i="25" s="1"/>
  <c r="S28" i="25" s="1"/>
  <c r="U28" i="25" s="1"/>
  <c r="AQ28" i="25" s="1"/>
  <c r="AU28" i="25" s="1"/>
  <c r="O29" i="25"/>
  <c r="O124" i="28"/>
  <c r="O31" i="5"/>
  <c r="O124" i="13"/>
  <c r="O61" i="31"/>
  <c r="O31" i="16"/>
  <c r="P138" i="27"/>
  <c r="Q138" i="27" s="1"/>
  <c r="S138" i="27" s="1"/>
  <c r="U138" i="27" s="1"/>
  <c r="AT138" i="27" s="1"/>
  <c r="AX138" i="27" s="1"/>
  <c r="O29" i="19"/>
  <c r="BA124" i="18"/>
  <c r="AX124" i="18"/>
  <c r="N30" i="21"/>
  <c r="P29" i="21"/>
  <c r="Q29" i="21" s="1"/>
  <c r="S29" i="21" s="1"/>
  <c r="U29" i="21" s="1"/>
  <c r="AQ29" i="21" s="1"/>
  <c r="AU29" i="21" s="1"/>
  <c r="O30" i="21"/>
  <c r="O92" i="23"/>
  <c r="P29" i="34" l="1"/>
  <c r="Q29" i="34" s="1"/>
  <c r="S29" i="34" s="1"/>
  <c r="U29" i="34" s="1"/>
  <c r="AQ29" i="34" s="1"/>
  <c r="AU29" i="34" s="1"/>
  <c r="N77" i="34"/>
  <c r="O77" i="34" s="1"/>
  <c r="BA124" i="34"/>
  <c r="AX124" i="34"/>
  <c r="N125" i="34"/>
  <c r="O125" i="34" s="1"/>
  <c r="P109" i="34"/>
  <c r="Q109" i="34" s="1"/>
  <c r="S109" i="34" s="1"/>
  <c r="U109" i="34" s="1"/>
  <c r="AT109" i="34" s="1"/>
  <c r="AX109" i="34" s="1"/>
  <c r="O110" i="34"/>
  <c r="O140" i="34"/>
  <c r="N140" i="34"/>
  <c r="P94" i="34"/>
  <c r="Q94" i="34" s="1"/>
  <c r="S94" i="34" s="1"/>
  <c r="U94" i="34" s="1"/>
  <c r="AJ94" i="34" s="1"/>
  <c r="AN94" i="34" s="1"/>
  <c r="O95" i="34"/>
  <c r="P64" i="34"/>
  <c r="Q64" i="34" s="1"/>
  <c r="S64" i="34" s="1"/>
  <c r="U64" i="34" s="1"/>
  <c r="AQ64" i="34" s="1"/>
  <c r="AU64" i="34" s="1"/>
  <c r="O65" i="34"/>
  <c r="P46" i="34"/>
  <c r="Q46" i="34" s="1"/>
  <c r="S46" i="34" s="1"/>
  <c r="U46" i="34" s="1"/>
  <c r="AQ46" i="34" s="1"/>
  <c r="AU46" i="34" s="1"/>
  <c r="P46" i="20"/>
  <c r="Q46" i="20" s="1"/>
  <c r="S46" i="20" s="1"/>
  <c r="U46" i="20" s="1"/>
  <c r="AQ46" i="20" s="1"/>
  <c r="AU46" i="20" s="1"/>
  <c r="O47" i="20"/>
  <c r="P125" i="7"/>
  <c r="Q125" i="7" s="1"/>
  <c r="S125" i="7" s="1"/>
  <c r="U125" i="7" s="1"/>
  <c r="AT125" i="7" s="1"/>
  <c r="O126" i="7"/>
  <c r="P62" i="24"/>
  <c r="Q62" i="24" s="1"/>
  <c r="S62" i="24" s="1"/>
  <c r="U62" i="24" s="1"/>
  <c r="AQ62" i="24" s="1"/>
  <c r="AU62" i="24" s="1"/>
  <c r="O63" i="24"/>
  <c r="P125" i="26"/>
  <c r="Q125" i="26" s="1"/>
  <c r="S125" i="26" s="1"/>
  <c r="U125" i="26" s="1"/>
  <c r="AT125" i="26" s="1"/>
  <c r="O126" i="26"/>
  <c r="P140" i="25"/>
  <c r="Q140" i="25" s="1"/>
  <c r="S140" i="25" s="1"/>
  <c r="U140" i="25" s="1"/>
  <c r="AT140" i="25" s="1"/>
  <c r="AX140" i="25" s="1"/>
  <c r="P140" i="2"/>
  <c r="Q140" i="2" s="1"/>
  <c r="S140" i="2" s="1"/>
  <c r="U140" i="2" s="1"/>
  <c r="AT140" i="2" s="1"/>
  <c r="AX140" i="2" s="1"/>
  <c r="O141" i="2"/>
  <c r="P125" i="23"/>
  <c r="Q125" i="23" s="1"/>
  <c r="S125" i="23" s="1"/>
  <c r="U125" i="23" s="1"/>
  <c r="AT125" i="23" s="1"/>
  <c r="O126" i="23"/>
  <c r="P140" i="24"/>
  <c r="Q140" i="24" s="1"/>
  <c r="S140" i="24" s="1"/>
  <c r="U140" i="24" s="1"/>
  <c r="AT140" i="24" s="1"/>
  <c r="AX140" i="24" s="1"/>
  <c r="O141" i="24"/>
  <c r="P30" i="23"/>
  <c r="Q30" i="23" s="1"/>
  <c r="S30" i="23" s="1"/>
  <c r="U30" i="23" s="1"/>
  <c r="AQ30" i="23" s="1"/>
  <c r="AU30" i="23" s="1"/>
  <c r="O31" i="23"/>
  <c r="P46" i="17"/>
  <c r="Q46" i="17" s="1"/>
  <c r="S46" i="17" s="1"/>
  <c r="U46" i="17" s="1"/>
  <c r="AQ46" i="17" s="1"/>
  <c r="AU46" i="17" s="1"/>
  <c r="O47" i="17"/>
  <c r="P109" i="10"/>
  <c r="Q109" i="10" s="1"/>
  <c r="S109" i="10" s="1"/>
  <c r="U109" i="10" s="1"/>
  <c r="AT109" i="10" s="1"/>
  <c r="AX109" i="10" s="1"/>
  <c r="O110" i="10"/>
  <c r="P109" i="33"/>
  <c r="Q109" i="33" s="1"/>
  <c r="S109" i="33" s="1"/>
  <c r="U109" i="33" s="1"/>
  <c r="AT109" i="33" s="1"/>
  <c r="AX109" i="33" s="1"/>
  <c r="P62" i="5"/>
  <c r="Q62" i="5" s="1"/>
  <c r="S62" i="5" s="1"/>
  <c r="U62" i="5" s="1"/>
  <c r="AQ62" i="5" s="1"/>
  <c r="AU62" i="5" s="1"/>
  <c r="O63" i="5"/>
  <c r="P77" i="7"/>
  <c r="Q77" i="7" s="1"/>
  <c r="S77" i="7" s="1"/>
  <c r="U77" i="7" s="1"/>
  <c r="AQ77" i="7" s="1"/>
  <c r="AU77" i="7" s="1"/>
  <c r="O78" i="7"/>
  <c r="P46" i="18"/>
  <c r="Q46" i="18" s="1"/>
  <c r="S46" i="18" s="1"/>
  <c r="U46" i="18" s="1"/>
  <c r="AQ46" i="18" s="1"/>
  <c r="AU46" i="18" s="1"/>
  <c r="O47" i="18"/>
  <c r="P140" i="9"/>
  <c r="Q140" i="9" s="1"/>
  <c r="S140" i="9" s="1"/>
  <c r="U140" i="9" s="1"/>
  <c r="AT140" i="9" s="1"/>
  <c r="AX140" i="9" s="1"/>
  <c r="O141" i="9"/>
  <c r="P141" i="29"/>
  <c r="Q141" i="29" s="1"/>
  <c r="S141" i="29" s="1"/>
  <c r="U141" i="29" s="1"/>
  <c r="AT141" i="29" s="1"/>
  <c r="AX141" i="29" s="1"/>
  <c r="O142" i="29"/>
  <c r="P62" i="19"/>
  <c r="Q62" i="19" s="1"/>
  <c r="S62" i="19" s="1"/>
  <c r="U62" i="19" s="1"/>
  <c r="AQ62" i="19" s="1"/>
  <c r="AU62" i="19" s="1"/>
  <c r="O63" i="19"/>
  <c r="P123" i="30"/>
  <c r="Q123" i="30" s="1"/>
  <c r="S123" i="30" s="1"/>
  <c r="U123" i="30" s="1"/>
  <c r="AT123" i="30" s="1"/>
  <c r="O124" i="30"/>
  <c r="P125" i="24"/>
  <c r="Q125" i="24" s="1"/>
  <c r="S125" i="24" s="1"/>
  <c r="U125" i="24" s="1"/>
  <c r="AT125" i="24" s="1"/>
  <c r="O126" i="24"/>
  <c r="P31" i="33"/>
  <c r="Q31" i="33" s="1"/>
  <c r="S31" i="33" s="1"/>
  <c r="U31" i="33" s="1"/>
  <c r="AQ31" i="33" s="1"/>
  <c r="AU31" i="33" s="1"/>
  <c r="O45" i="22"/>
  <c r="N30" i="11"/>
  <c r="O139" i="11"/>
  <c r="N62" i="29"/>
  <c r="N93" i="12"/>
  <c r="O92" i="14"/>
  <c r="O78" i="2"/>
  <c r="O140" i="26"/>
  <c r="N46" i="8"/>
  <c r="O79" i="3"/>
  <c r="O125" i="19"/>
  <c r="P61" i="16"/>
  <c r="Q61" i="16" s="1"/>
  <c r="S61" i="16" s="1"/>
  <c r="U61" i="16" s="1"/>
  <c r="AQ61" i="16" s="1"/>
  <c r="AU61" i="16" s="1"/>
  <c r="N62" i="16"/>
  <c r="O62" i="16"/>
  <c r="P125" i="21"/>
  <c r="Q125" i="21" s="1"/>
  <c r="S125" i="21" s="1"/>
  <c r="U125" i="21" s="1"/>
  <c r="AT125" i="21" s="1"/>
  <c r="O126" i="21"/>
  <c r="P125" i="31"/>
  <c r="Q125" i="31" s="1"/>
  <c r="S125" i="31" s="1"/>
  <c r="U125" i="31" s="1"/>
  <c r="AT125" i="31" s="1"/>
  <c r="O126" i="31"/>
  <c r="N109" i="21"/>
  <c r="P108" i="21"/>
  <c r="Q108" i="21" s="1"/>
  <c r="S108" i="21" s="1"/>
  <c r="U108" i="21" s="1"/>
  <c r="AT108" i="21" s="1"/>
  <c r="AX108" i="21" s="1"/>
  <c r="P47" i="5"/>
  <c r="Q47" i="5" s="1"/>
  <c r="S47" i="5" s="1"/>
  <c r="U47" i="5" s="1"/>
  <c r="AQ47" i="5" s="1"/>
  <c r="AU47" i="5" s="1"/>
  <c r="O48" i="5"/>
  <c r="AX124" i="20"/>
  <c r="BA124" i="20"/>
  <c r="P48" i="3"/>
  <c r="Q48" i="3" s="1"/>
  <c r="S48" i="3" s="1"/>
  <c r="U48" i="3" s="1"/>
  <c r="AQ48" i="3" s="1"/>
  <c r="AU48" i="3" s="1"/>
  <c r="O49" i="3"/>
  <c r="P76" i="10"/>
  <c r="Q76" i="10" s="1"/>
  <c r="S76" i="10" s="1"/>
  <c r="U76" i="10" s="1"/>
  <c r="AQ76" i="10" s="1"/>
  <c r="AU76" i="10" s="1"/>
  <c r="P32" i="31"/>
  <c r="Q32" i="31" s="1"/>
  <c r="S32" i="31" s="1"/>
  <c r="U32" i="31" s="1"/>
  <c r="AQ32" i="31" s="1"/>
  <c r="AU32" i="31" s="1"/>
  <c r="O33" i="31"/>
  <c r="P29" i="7"/>
  <c r="Q29" i="7" s="1"/>
  <c r="S29" i="7" s="1"/>
  <c r="U29" i="7" s="1"/>
  <c r="AQ29" i="7" s="1"/>
  <c r="AU29" i="7" s="1"/>
  <c r="P92" i="26"/>
  <c r="Q92" i="26" s="1"/>
  <c r="S92" i="26" s="1"/>
  <c r="U92" i="26" s="1"/>
  <c r="AJ92" i="26" s="1"/>
  <c r="AN92" i="26" s="1"/>
  <c r="BA124" i="19"/>
  <c r="AX124" i="19"/>
  <c r="AX124" i="7"/>
  <c r="BA124" i="7"/>
  <c r="O126" i="18"/>
  <c r="P141" i="4"/>
  <c r="Q141" i="4" s="1"/>
  <c r="S141" i="4" s="1"/>
  <c r="U141" i="4" s="1"/>
  <c r="AT141" i="4" s="1"/>
  <c r="AX141" i="4" s="1"/>
  <c r="P61" i="31"/>
  <c r="Q61" i="31" s="1"/>
  <c r="S61" i="31" s="1"/>
  <c r="U61" i="31" s="1"/>
  <c r="AQ61" i="31" s="1"/>
  <c r="AU61" i="31" s="1"/>
  <c r="P127" i="3"/>
  <c r="Q127" i="3" s="1"/>
  <c r="S127" i="3" s="1"/>
  <c r="U127" i="3" s="1"/>
  <c r="AT127" i="3" s="1"/>
  <c r="O128" i="3"/>
  <c r="P31" i="30"/>
  <c r="Q31" i="30" s="1"/>
  <c r="S31" i="30" s="1"/>
  <c r="U31" i="30" s="1"/>
  <c r="AQ31" i="30" s="1"/>
  <c r="AU31" i="30" s="1"/>
  <c r="P142" i="3"/>
  <c r="Q142" i="3" s="1"/>
  <c r="S142" i="3" s="1"/>
  <c r="U142" i="3" s="1"/>
  <c r="AT142" i="3" s="1"/>
  <c r="AX142" i="3" s="1"/>
  <c r="O143" i="3"/>
  <c r="P46" i="26"/>
  <c r="Q46" i="26" s="1"/>
  <c r="S46" i="26" s="1"/>
  <c r="U46" i="26" s="1"/>
  <c r="AQ46" i="26" s="1"/>
  <c r="AU46" i="26" s="1"/>
  <c r="O47" i="26"/>
  <c r="P29" i="19"/>
  <c r="Q29" i="19" s="1"/>
  <c r="S29" i="19" s="1"/>
  <c r="U29" i="19" s="1"/>
  <c r="AQ29" i="19" s="1"/>
  <c r="AU29" i="19" s="1"/>
  <c r="N30" i="19"/>
  <c r="N62" i="17"/>
  <c r="P61" i="17"/>
  <c r="Q61" i="17" s="1"/>
  <c r="S61" i="17" s="1"/>
  <c r="U61" i="17" s="1"/>
  <c r="AQ61" i="17" s="1"/>
  <c r="AU61" i="17" s="1"/>
  <c r="O62" i="17"/>
  <c r="O139" i="27"/>
  <c r="O45" i="14"/>
  <c r="O77" i="6"/>
  <c r="O108" i="22"/>
  <c r="O78" i="1"/>
  <c r="O108" i="19"/>
  <c r="O62" i="3"/>
  <c r="N125" i="20"/>
  <c r="O125" i="20" s="1"/>
  <c r="O95" i="10"/>
  <c r="P92" i="2"/>
  <c r="Q92" i="2" s="1"/>
  <c r="S92" i="2" s="1"/>
  <c r="U92" i="2" s="1"/>
  <c r="AJ92" i="2" s="1"/>
  <c r="AN92" i="2" s="1"/>
  <c r="N77" i="11"/>
  <c r="O77" i="11" s="1"/>
  <c r="P76" i="11"/>
  <c r="Q76" i="11" s="1"/>
  <c r="S76" i="11" s="1"/>
  <c r="U76" i="11" s="1"/>
  <c r="AQ76" i="11" s="1"/>
  <c r="AU76" i="11" s="1"/>
  <c r="N62" i="28"/>
  <c r="P61" i="28"/>
  <c r="Q61" i="28" s="1"/>
  <c r="S61" i="28" s="1"/>
  <c r="U61" i="28" s="1"/>
  <c r="AQ61" i="28" s="1"/>
  <c r="AU61" i="28" s="1"/>
  <c r="O62" i="28"/>
  <c r="N77" i="14"/>
  <c r="O77" i="14" s="1"/>
  <c r="N30" i="24"/>
  <c r="O30" i="24" s="1"/>
  <c r="N30" i="9"/>
  <c r="O30" i="9" s="1"/>
  <c r="O125" i="4"/>
  <c r="O62" i="15"/>
  <c r="P92" i="21"/>
  <c r="Q92" i="21" s="1"/>
  <c r="S92" i="21" s="1"/>
  <c r="U92" i="21" s="1"/>
  <c r="AJ92" i="21" s="1"/>
  <c r="AN92" i="21" s="1"/>
  <c r="P63" i="11"/>
  <c r="Q63" i="11" s="1"/>
  <c r="S63" i="11" s="1"/>
  <c r="U63" i="11" s="1"/>
  <c r="AQ63" i="11" s="1"/>
  <c r="AU63" i="11" s="1"/>
  <c r="O64" i="11"/>
  <c r="AX125" i="18"/>
  <c r="BA125" i="18"/>
  <c r="P108" i="30"/>
  <c r="Q108" i="30" s="1"/>
  <c r="S108" i="30" s="1"/>
  <c r="U108" i="30" s="1"/>
  <c r="AT108" i="30" s="1"/>
  <c r="AX108" i="30" s="1"/>
  <c r="N62" i="25"/>
  <c r="O62" i="25" s="1"/>
  <c r="N140" i="28"/>
  <c r="O140" i="28" s="1"/>
  <c r="P62" i="27"/>
  <c r="Q62" i="27" s="1"/>
  <c r="S62" i="27" s="1"/>
  <c r="U62" i="27" s="1"/>
  <c r="AQ62" i="27" s="1"/>
  <c r="AU62" i="27" s="1"/>
  <c r="O63" i="27"/>
  <c r="O77" i="26"/>
  <c r="N140" i="17"/>
  <c r="O140" i="17" s="1"/>
  <c r="O32" i="27"/>
  <c r="O141" i="22"/>
  <c r="P108" i="15"/>
  <c r="Q108" i="15" s="1"/>
  <c r="S108" i="15" s="1"/>
  <c r="U108" i="15" s="1"/>
  <c r="AT108" i="15" s="1"/>
  <c r="AX108" i="15" s="1"/>
  <c r="O92" i="19"/>
  <c r="O127" i="10"/>
  <c r="P77" i="15"/>
  <c r="Q77" i="15" s="1"/>
  <c r="S77" i="15" s="1"/>
  <c r="U77" i="15" s="1"/>
  <c r="AQ77" i="15" s="1"/>
  <c r="AU77" i="15" s="1"/>
  <c r="O78" i="15"/>
  <c r="O64" i="7"/>
  <c r="O29" i="29"/>
  <c r="N125" i="4"/>
  <c r="O77" i="22"/>
  <c r="P94" i="11"/>
  <c r="Q94" i="11" s="1"/>
  <c r="S94" i="11" s="1"/>
  <c r="U94" i="11" s="1"/>
  <c r="AJ94" i="11" s="1"/>
  <c r="AN94" i="11" s="1"/>
  <c r="O95" i="11"/>
  <c r="P48" i="16"/>
  <c r="Q48" i="16" s="1"/>
  <c r="S48" i="16" s="1"/>
  <c r="U48" i="16" s="1"/>
  <c r="AQ48" i="16" s="1"/>
  <c r="AU48" i="16" s="1"/>
  <c r="O49" i="16"/>
  <c r="P108" i="17"/>
  <c r="Q108" i="17" s="1"/>
  <c r="S108" i="17" s="1"/>
  <c r="U108" i="17" s="1"/>
  <c r="AT108" i="17" s="1"/>
  <c r="AX108" i="17" s="1"/>
  <c r="P31" i="13"/>
  <c r="Q31" i="13" s="1"/>
  <c r="S31" i="13" s="1"/>
  <c r="U31" i="13" s="1"/>
  <c r="AQ31" i="13" s="1"/>
  <c r="AU31" i="13" s="1"/>
  <c r="P110" i="27"/>
  <c r="Q110" i="27" s="1"/>
  <c r="S110" i="27" s="1"/>
  <c r="U110" i="27" s="1"/>
  <c r="AT110" i="27" s="1"/>
  <c r="AX110" i="27" s="1"/>
  <c r="O111" i="27"/>
  <c r="AX126" i="29"/>
  <c r="BA126" i="29"/>
  <c r="BA124" i="31"/>
  <c r="AX124" i="31"/>
  <c r="N109" i="31"/>
  <c r="O109" i="31" s="1"/>
  <c r="P77" i="33"/>
  <c r="Q77" i="33" s="1"/>
  <c r="S77" i="33" s="1"/>
  <c r="U77" i="33" s="1"/>
  <c r="AQ77" i="33" s="1"/>
  <c r="AU77" i="33" s="1"/>
  <c r="P29" i="4"/>
  <c r="Q29" i="4" s="1"/>
  <c r="S29" i="4" s="1"/>
  <c r="U29" i="4" s="1"/>
  <c r="AQ29" i="4" s="1"/>
  <c r="AU29" i="4" s="1"/>
  <c r="P48" i="24"/>
  <c r="Q48" i="24" s="1"/>
  <c r="S48" i="24" s="1"/>
  <c r="U48" i="24" s="1"/>
  <c r="AQ48" i="24" s="1"/>
  <c r="AU48" i="24" s="1"/>
  <c r="O49" i="24"/>
  <c r="P93" i="5"/>
  <c r="Q93" i="5" s="1"/>
  <c r="S93" i="5" s="1"/>
  <c r="U93" i="5" s="1"/>
  <c r="AJ93" i="5" s="1"/>
  <c r="AN93" i="5" s="1"/>
  <c r="P45" i="9"/>
  <c r="Q45" i="9" s="1"/>
  <c r="S45" i="9" s="1"/>
  <c r="U45" i="9" s="1"/>
  <c r="AQ45" i="9" s="1"/>
  <c r="AU45" i="9" s="1"/>
  <c r="N46" i="9"/>
  <c r="O46" i="9"/>
  <c r="P140" i="14"/>
  <c r="Q140" i="14" s="1"/>
  <c r="S140" i="14" s="1"/>
  <c r="U140" i="14" s="1"/>
  <c r="AT140" i="14" s="1"/>
  <c r="AX140" i="14" s="1"/>
  <c r="O141" i="14"/>
  <c r="AX124" i="1"/>
  <c r="BA124" i="1"/>
  <c r="N62" i="10"/>
  <c r="O62" i="10" s="1"/>
  <c r="BA124" i="2"/>
  <c r="AX124" i="2"/>
  <c r="P139" i="18"/>
  <c r="Q139" i="18" s="1"/>
  <c r="S139" i="18" s="1"/>
  <c r="U139" i="18" s="1"/>
  <c r="AT139" i="18" s="1"/>
  <c r="AX139" i="18" s="1"/>
  <c r="BA126" i="10"/>
  <c r="AX126" i="10"/>
  <c r="N30" i="14"/>
  <c r="O30" i="14" s="1"/>
  <c r="P124" i="28"/>
  <c r="Q124" i="28" s="1"/>
  <c r="S124" i="28" s="1"/>
  <c r="U124" i="28" s="1"/>
  <c r="AT124" i="28" s="1"/>
  <c r="N109" i="16"/>
  <c r="O109" i="16" s="1"/>
  <c r="N93" i="4"/>
  <c r="O93" i="4" s="1"/>
  <c r="N77" i="17"/>
  <c r="O77" i="17" s="1"/>
  <c r="O48" i="12"/>
  <c r="O139" i="13"/>
  <c r="P111" i="24"/>
  <c r="Q111" i="24" s="1"/>
  <c r="S111" i="24" s="1"/>
  <c r="U111" i="24" s="1"/>
  <c r="AT111" i="24" s="1"/>
  <c r="AX111" i="24" s="1"/>
  <c r="O112" i="24"/>
  <c r="O127" i="22"/>
  <c r="P93" i="9"/>
  <c r="Q93" i="9" s="1"/>
  <c r="S93" i="9" s="1"/>
  <c r="U93" i="9" s="1"/>
  <c r="AJ93" i="9" s="1"/>
  <c r="AN93" i="9" s="1"/>
  <c r="O63" i="18"/>
  <c r="O92" i="33"/>
  <c r="P93" i="25"/>
  <c r="Q93" i="25" s="1"/>
  <c r="S93" i="25" s="1"/>
  <c r="U93" i="25" s="1"/>
  <c r="AJ93" i="25" s="1"/>
  <c r="AN93" i="25" s="1"/>
  <c r="O94" i="25"/>
  <c r="P107" i="13"/>
  <c r="Q107" i="13" s="1"/>
  <c r="S107" i="13" s="1"/>
  <c r="U107" i="13" s="1"/>
  <c r="AT107" i="13" s="1"/>
  <c r="AX107" i="13" s="1"/>
  <c r="O108" i="13"/>
  <c r="BA124" i="24"/>
  <c r="AX124" i="24"/>
  <c r="N125" i="1"/>
  <c r="O125" i="1" s="1"/>
  <c r="N140" i="23"/>
  <c r="O140" i="23" s="1"/>
  <c r="O140" i="5"/>
  <c r="O92" i="27"/>
  <c r="N125" i="2"/>
  <c r="O125" i="2" s="1"/>
  <c r="O78" i="19"/>
  <c r="O141" i="15"/>
  <c r="P141" i="7"/>
  <c r="Q141" i="7" s="1"/>
  <c r="S141" i="7" s="1"/>
  <c r="U141" i="7" s="1"/>
  <c r="AT141" i="7" s="1"/>
  <c r="AX141" i="7" s="1"/>
  <c r="P46" i="33"/>
  <c r="Q46" i="33" s="1"/>
  <c r="S46" i="33" s="1"/>
  <c r="U46" i="33" s="1"/>
  <c r="AQ46" i="33" s="1"/>
  <c r="AU46" i="33" s="1"/>
  <c r="O47" i="33"/>
  <c r="P108" i="1"/>
  <c r="Q108" i="1" s="1"/>
  <c r="S108" i="1" s="1"/>
  <c r="U108" i="1" s="1"/>
  <c r="AT108" i="1" s="1"/>
  <c r="AX108" i="1" s="1"/>
  <c r="P94" i="29"/>
  <c r="Q94" i="29" s="1"/>
  <c r="S94" i="29" s="1"/>
  <c r="U94" i="29" s="1"/>
  <c r="AJ94" i="29" s="1"/>
  <c r="AN94" i="29" s="1"/>
  <c r="P127" i="29"/>
  <c r="Q127" i="29" s="1"/>
  <c r="S127" i="29" s="1"/>
  <c r="U127" i="29" s="1"/>
  <c r="AT127" i="29" s="1"/>
  <c r="P63" i="12"/>
  <c r="Q63" i="12" s="1"/>
  <c r="S63" i="12" s="1"/>
  <c r="U63" i="12" s="1"/>
  <c r="AQ63" i="12" s="1"/>
  <c r="AU63" i="12" s="1"/>
  <c r="N125" i="17"/>
  <c r="P124" i="17"/>
  <c r="Q124" i="17" s="1"/>
  <c r="S124" i="17" s="1"/>
  <c r="U124" i="17" s="1"/>
  <c r="AT124" i="17" s="1"/>
  <c r="P45" i="19"/>
  <c r="Q45" i="19" s="1"/>
  <c r="S45" i="19" s="1"/>
  <c r="U45" i="19" s="1"/>
  <c r="AQ45" i="19" s="1"/>
  <c r="AU45" i="19" s="1"/>
  <c r="N62" i="23"/>
  <c r="O62" i="23" s="1"/>
  <c r="P61" i="23"/>
  <c r="Q61" i="23" s="1"/>
  <c r="S61" i="23" s="1"/>
  <c r="U61" i="23" s="1"/>
  <c r="AQ61" i="23" s="1"/>
  <c r="AU61" i="23" s="1"/>
  <c r="P64" i="30"/>
  <c r="Q64" i="30" s="1"/>
  <c r="S64" i="30" s="1"/>
  <c r="U64" i="30" s="1"/>
  <c r="AQ64" i="30" s="1"/>
  <c r="AU64" i="30" s="1"/>
  <c r="O65" i="30"/>
  <c r="BA126" i="22"/>
  <c r="AX126" i="22"/>
  <c r="P92" i="31"/>
  <c r="Q92" i="31" s="1"/>
  <c r="S92" i="31" s="1"/>
  <c r="U92" i="31" s="1"/>
  <c r="AJ92" i="31" s="1"/>
  <c r="AN92" i="31" s="1"/>
  <c r="P124" i="14"/>
  <c r="Q124" i="14" s="1"/>
  <c r="S124" i="14" s="1"/>
  <c r="U124" i="14" s="1"/>
  <c r="AT124" i="14" s="1"/>
  <c r="N30" i="2"/>
  <c r="O30" i="2" s="1"/>
  <c r="P29" i="2"/>
  <c r="Q29" i="2" s="1"/>
  <c r="S29" i="2" s="1"/>
  <c r="U29" i="2" s="1"/>
  <c r="AQ29" i="2" s="1"/>
  <c r="AU29" i="2" s="1"/>
  <c r="P30" i="18"/>
  <c r="Q30" i="18" s="1"/>
  <c r="S30" i="18" s="1"/>
  <c r="U30" i="18" s="1"/>
  <c r="AQ30" i="18" s="1"/>
  <c r="AU30" i="18" s="1"/>
  <c r="O31" i="18"/>
  <c r="BA124" i="15"/>
  <c r="AX124" i="15"/>
  <c r="P110" i="20"/>
  <c r="Q110" i="20" s="1"/>
  <c r="S110" i="20" s="1"/>
  <c r="U110" i="20" s="1"/>
  <c r="AT110" i="20" s="1"/>
  <c r="AX110" i="20" s="1"/>
  <c r="P140" i="21"/>
  <c r="Q140" i="21" s="1"/>
  <c r="S140" i="21" s="1"/>
  <c r="U140" i="21" s="1"/>
  <c r="AT140" i="21" s="1"/>
  <c r="AX140" i="21" s="1"/>
  <c r="O141" i="21"/>
  <c r="P45" i="1"/>
  <c r="Q45" i="1" s="1"/>
  <c r="S45" i="1" s="1"/>
  <c r="U45" i="1" s="1"/>
  <c r="AQ45" i="1" s="1"/>
  <c r="AU45" i="1" s="1"/>
  <c r="N46" i="1"/>
  <c r="O46" i="1" s="1"/>
  <c r="N62" i="2"/>
  <c r="P61" i="2"/>
  <c r="Q61" i="2" s="1"/>
  <c r="S61" i="2" s="1"/>
  <c r="U61" i="2" s="1"/>
  <c r="AQ61" i="2" s="1"/>
  <c r="AU61" i="2" s="1"/>
  <c r="O29" i="1"/>
  <c r="N77" i="16"/>
  <c r="O77" i="16" s="1"/>
  <c r="AX123" i="17"/>
  <c r="BA123" i="17"/>
  <c r="N46" i="11"/>
  <c r="O46" i="11" s="1"/>
  <c r="O110" i="18"/>
  <c r="N77" i="27"/>
  <c r="O77" i="27" s="1"/>
  <c r="N77" i="20"/>
  <c r="P76" i="20"/>
  <c r="Q76" i="20" s="1"/>
  <c r="S76" i="20" s="1"/>
  <c r="U76" i="20" s="1"/>
  <c r="AQ76" i="20" s="1"/>
  <c r="AU76" i="20" s="1"/>
  <c r="P109" i="23"/>
  <c r="Q109" i="23" s="1"/>
  <c r="S109" i="23" s="1"/>
  <c r="U109" i="23" s="1"/>
  <c r="AT109" i="23" s="1"/>
  <c r="AX109" i="23" s="1"/>
  <c r="O110" i="23"/>
  <c r="O139" i="16"/>
  <c r="O140" i="33"/>
  <c r="O46" i="31"/>
  <c r="O48" i="30"/>
  <c r="BA123" i="14"/>
  <c r="AX123" i="14"/>
  <c r="P61" i="13"/>
  <c r="Q61" i="13" s="1"/>
  <c r="S61" i="13" s="1"/>
  <c r="U61" i="13" s="1"/>
  <c r="AQ61" i="13" s="1"/>
  <c r="AU61" i="13" s="1"/>
  <c r="O124" i="25"/>
  <c r="N30" i="26"/>
  <c r="O30" i="26" s="1"/>
  <c r="O92" i="20"/>
  <c r="O46" i="13"/>
  <c r="N140" i="5"/>
  <c r="N125" i="15"/>
  <c r="O125" i="15" s="1"/>
  <c r="O63" i="20"/>
  <c r="P141" i="31"/>
  <c r="Q141" i="31" s="1"/>
  <c r="S141" i="31" s="1"/>
  <c r="U141" i="31" s="1"/>
  <c r="AT141" i="31" s="1"/>
  <c r="AX141" i="31" s="1"/>
  <c r="O142" i="31"/>
  <c r="BA124" i="4"/>
  <c r="AX124" i="4"/>
  <c r="AX126" i="3"/>
  <c r="BA126" i="3"/>
  <c r="P111" i="26"/>
  <c r="Q111" i="26" s="1"/>
  <c r="S111" i="26" s="1"/>
  <c r="U111" i="26" s="1"/>
  <c r="AT111" i="26" s="1"/>
  <c r="AX111" i="26" s="1"/>
  <c r="P46" i="15"/>
  <c r="Q46" i="15" s="1"/>
  <c r="S46" i="15" s="1"/>
  <c r="U46" i="15" s="1"/>
  <c r="AQ46" i="15" s="1"/>
  <c r="AU46" i="15" s="1"/>
  <c r="P92" i="23"/>
  <c r="Q92" i="23" s="1"/>
  <c r="S92" i="23" s="1"/>
  <c r="U92" i="23" s="1"/>
  <c r="AJ92" i="23" s="1"/>
  <c r="AN92" i="23" s="1"/>
  <c r="O92" i="6"/>
  <c r="O45" i="28"/>
  <c r="O76" i="21"/>
  <c r="N93" i="16"/>
  <c r="O93" i="16" s="1"/>
  <c r="P92" i="16"/>
  <c r="Q92" i="16" s="1"/>
  <c r="S92" i="16" s="1"/>
  <c r="U92" i="16" s="1"/>
  <c r="AJ92" i="16" s="1"/>
  <c r="AN92" i="16" s="1"/>
  <c r="N46" i="27"/>
  <c r="O46" i="27" s="1"/>
  <c r="P45" i="27"/>
  <c r="Q45" i="27" s="1"/>
  <c r="S45" i="27" s="1"/>
  <c r="U45" i="27" s="1"/>
  <c r="AQ45" i="27" s="1"/>
  <c r="AU45" i="27" s="1"/>
  <c r="P123" i="9"/>
  <c r="Q123" i="9" s="1"/>
  <c r="S123" i="9" s="1"/>
  <c r="U123" i="9" s="1"/>
  <c r="AT123" i="9" s="1"/>
  <c r="O124" i="9"/>
  <c r="P45" i="4"/>
  <c r="Q45" i="4" s="1"/>
  <c r="S45" i="4" s="1"/>
  <c r="U45" i="4" s="1"/>
  <c r="AQ45" i="4" s="1"/>
  <c r="AU45" i="4" s="1"/>
  <c r="P61" i="1"/>
  <c r="Q61" i="1" s="1"/>
  <c r="S61" i="1" s="1"/>
  <c r="U61" i="1" s="1"/>
  <c r="AQ61" i="1" s="1"/>
  <c r="AU61" i="1" s="1"/>
  <c r="N62" i="1"/>
  <c r="O62" i="1"/>
  <c r="P140" i="6"/>
  <c r="Q140" i="6" s="1"/>
  <c r="S140" i="6" s="1"/>
  <c r="U140" i="6" s="1"/>
  <c r="AT140" i="6" s="1"/>
  <c r="AX140" i="6" s="1"/>
  <c r="O141" i="6"/>
  <c r="BA124" i="33"/>
  <c r="AX124" i="33"/>
  <c r="P92" i="1"/>
  <c r="Q92" i="1" s="1"/>
  <c r="S92" i="1" s="1"/>
  <c r="U92" i="1" s="1"/>
  <c r="AJ92" i="1" s="1"/>
  <c r="AN92" i="1" s="1"/>
  <c r="P62" i="33"/>
  <c r="Q62" i="33" s="1"/>
  <c r="S62" i="33" s="1"/>
  <c r="U62" i="33" s="1"/>
  <c r="AQ62" i="33" s="1"/>
  <c r="AU62" i="33" s="1"/>
  <c r="O63" i="33"/>
  <c r="AX123" i="25"/>
  <c r="BA123" i="25"/>
  <c r="P127" i="12"/>
  <c r="Q127" i="12" s="1"/>
  <c r="S127" i="12" s="1"/>
  <c r="U127" i="12" s="1"/>
  <c r="AT127" i="12" s="1"/>
  <c r="O128" i="12"/>
  <c r="P31" i="16"/>
  <c r="Q31" i="16" s="1"/>
  <c r="S31" i="16" s="1"/>
  <c r="U31" i="16" s="1"/>
  <c r="AQ31" i="16" s="1"/>
  <c r="AU31" i="16" s="1"/>
  <c r="O32" i="16"/>
  <c r="P124" i="16"/>
  <c r="Q124" i="16" s="1"/>
  <c r="S124" i="16" s="1"/>
  <c r="U124" i="16" s="1"/>
  <c r="AT124" i="16" s="1"/>
  <c r="N30" i="3"/>
  <c r="O30" i="3" s="1"/>
  <c r="P76" i="25"/>
  <c r="Q76" i="25" s="1"/>
  <c r="S76" i="25" s="1"/>
  <c r="U76" i="25" s="1"/>
  <c r="AQ76" i="25" s="1"/>
  <c r="AU76" i="25" s="1"/>
  <c r="P125" i="27"/>
  <c r="Q125" i="27" s="1"/>
  <c r="S125" i="27" s="1"/>
  <c r="U125" i="27" s="1"/>
  <c r="AT125" i="27" s="1"/>
  <c r="O126" i="27"/>
  <c r="P110" i="7"/>
  <c r="Q110" i="7" s="1"/>
  <c r="S110" i="7" s="1"/>
  <c r="U110" i="7" s="1"/>
  <c r="AT110" i="7" s="1"/>
  <c r="AX110" i="7" s="1"/>
  <c r="P47" i="23"/>
  <c r="Q47" i="23" s="1"/>
  <c r="S47" i="23" s="1"/>
  <c r="U47" i="23" s="1"/>
  <c r="AQ47" i="23" s="1"/>
  <c r="AU47" i="23" s="1"/>
  <c r="N93" i="22"/>
  <c r="O93" i="22" s="1"/>
  <c r="N125" i="33"/>
  <c r="O125" i="33" s="1"/>
  <c r="N46" i="31"/>
  <c r="O32" i="10"/>
  <c r="O139" i="12"/>
  <c r="O108" i="4"/>
  <c r="O108" i="29"/>
  <c r="N46" i="10"/>
  <c r="O46" i="10" s="1"/>
  <c r="P142" i="20"/>
  <c r="Q142" i="20" s="1"/>
  <c r="S142" i="20" s="1"/>
  <c r="U142" i="20" s="1"/>
  <c r="AT142" i="20" s="1"/>
  <c r="AX142" i="20" s="1"/>
  <c r="P139" i="8"/>
  <c r="Q139" i="8" s="1"/>
  <c r="S139" i="8" s="1"/>
  <c r="U139" i="8" s="1"/>
  <c r="AT139" i="8" s="1"/>
  <c r="AX139" i="8" s="1"/>
  <c r="P107" i="28"/>
  <c r="Q107" i="28" s="1"/>
  <c r="S107" i="28" s="1"/>
  <c r="U107" i="28" s="1"/>
  <c r="AT107" i="28" s="1"/>
  <c r="AX107" i="28" s="1"/>
  <c r="O108" i="28"/>
  <c r="AX124" i="8"/>
  <c r="BA124" i="8"/>
  <c r="AX126" i="12"/>
  <c r="BA126" i="12"/>
  <c r="P78" i="4"/>
  <c r="Q78" i="4" s="1"/>
  <c r="S78" i="4" s="1"/>
  <c r="U78" i="4" s="1"/>
  <c r="AQ78" i="4" s="1"/>
  <c r="AU78" i="4" s="1"/>
  <c r="O79" i="4"/>
  <c r="P46" i="21"/>
  <c r="Q46" i="21" s="1"/>
  <c r="S46" i="21" s="1"/>
  <c r="U46" i="21" s="1"/>
  <c r="AQ46" i="21" s="1"/>
  <c r="AU46" i="21" s="1"/>
  <c r="P63" i="8"/>
  <c r="Q63" i="8" s="1"/>
  <c r="S63" i="8" s="1"/>
  <c r="U63" i="8" s="1"/>
  <c r="AQ63" i="8" s="1"/>
  <c r="AU63" i="8" s="1"/>
  <c r="O64" i="8"/>
  <c r="P78" i="5"/>
  <c r="Q78" i="5" s="1"/>
  <c r="S78" i="5" s="1"/>
  <c r="U78" i="5" s="1"/>
  <c r="AQ78" i="5" s="1"/>
  <c r="AU78" i="5" s="1"/>
  <c r="O79" i="5"/>
  <c r="P32" i="28"/>
  <c r="Q32" i="28" s="1"/>
  <c r="S32" i="28" s="1"/>
  <c r="U32" i="28" s="1"/>
  <c r="AQ32" i="28" s="1"/>
  <c r="AU32" i="28" s="1"/>
  <c r="O33" i="28"/>
  <c r="N30" i="17"/>
  <c r="O30" i="17" s="1"/>
  <c r="P48" i="6"/>
  <c r="Q48" i="6" s="1"/>
  <c r="S48" i="6" s="1"/>
  <c r="U48" i="6" s="1"/>
  <c r="AQ48" i="6" s="1"/>
  <c r="AU48" i="6" s="1"/>
  <c r="P64" i="21"/>
  <c r="Q64" i="21" s="1"/>
  <c r="S64" i="21" s="1"/>
  <c r="U64" i="21" s="1"/>
  <c r="AQ64" i="21" s="1"/>
  <c r="AU64" i="21" s="1"/>
  <c r="O65" i="21"/>
  <c r="P78" i="13"/>
  <c r="Q78" i="13" s="1"/>
  <c r="S78" i="13" s="1"/>
  <c r="U78" i="13" s="1"/>
  <c r="AQ78" i="13" s="1"/>
  <c r="AU78" i="13" s="1"/>
  <c r="O79" i="13"/>
  <c r="N30" i="8"/>
  <c r="O30" i="8" s="1"/>
  <c r="O139" i="10"/>
  <c r="P29" i="20"/>
  <c r="Q29" i="20" s="1"/>
  <c r="S29" i="20" s="1"/>
  <c r="U29" i="20" s="1"/>
  <c r="AQ29" i="20" s="1"/>
  <c r="AU29" i="20" s="1"/>
  <c r="N30" i="20"/>
  <c r="O30" i="20"/>
  <c r="O78" i="29"/>
  <c r="N93" i="28"/>
  <c r="O93" i="28" s="1"/>
  <c r="N93" i="7"/>
  <c r="O93" i="7" s="1"/>
  <c r="O45" i="29"/>
  <c r="O124" i="6"/>
  <c r="N30" i="22"/>
  <c r="P29" i="22"/>
  <c r="Q29" i="22" s="1"/>
  <c r="S29" i="22" s="1"/>
  <c r="U29" i="22" s="1"/>
  <c r="AQ29" i="22" s="1"/>
  <c r="AU29" i="22" s="1"/>
  <c r="P29" i="15"/>
  <c r="Q29" i="15" s="1"/>
  <c r="S29" i="15" s="1"/>
  <c r="U29" i="15" s="1"/>
  <c r="AQ29" i="15" s="1"/>
  <c r="AU29" i="15" s="1"/>
  <c r="N30" i="15"/>
  <c r="O30" i="15" s="1"/>
  <c r="N109" i="11"/>
  <c r="O109" i="11" s="1"/>
  <c r="P48" i="7"/>
  <c r="Q48" i="7" s="1"/>
  <c r="S48" i="7" s="1"/>
  <c r="U48" i="7" s="1"/>
  <c r="AQ48" i="7" s="1"/>
  <c r="AU48" i="7" s="1"/>
  <c r="O49" i="7"/>
  <c r="P141" i="19"/>
  <c r="Q141" i="19" s="1"/>
  <c r="S141" i="19" s="1"/>
  <c r="U141" i="19" s="1"/>
  <c r="AT141" i="19" s="1"/>
  <c r="AX141" i="19" s="1"/>
  <c r="O142" i="19"/>
  <c r="P93" i="24"/>
  <c r="Q93" i="24" s="1"/>
  <c r="S93" i="24" s="1"/>
  <c r="U93" i="24" s="1"/>
  <c r="AJ93" i="24" s="1"/>
  <c r="AN93" i="24" s="1"/>
  <c r="P76" i="28"/>
  <c r="Q76" i="28" s="1"/>
  <c r="S76" i="28" s="1"/>
  <c r="U76" i="28" s="1"/>
  <c r="AQ76" i="28" s="1"/>
  <c r="AU76" i="28" s="1"/>
  <c r="N109" i="3"/>
  <c r="O109" i="3" s="1"/>
  <c r="P108" i="3"/>
  <c r="Q108" i="3" s="1"/>
  <c r="S108" i="3" s="1"/>
  <c r="U108" i="3" s="1"/>
  <c r="AT108" i="3" s="1"/>
  <c r="AX108" i="3" s="1"/>
  <c r="N125" i="8"/>
  <c r="O125" i="8" s="1"/>
  <c r="P76" i="23"/>
  <c r="Q76" i="23" s="1"/>
  <c r="S76" i="23" s="1"/>
  <c r="U76" i="23" s="1"/>
  <c r="AQ76" i="23" s="1"/>
  <c r="AU76" i="23" s="1"/>
  <c r="N77" i="23"/>
  <c r="O77" i="23" s="1"/>
  <c r="P61" i="9"/>
  <c r="Q61" i="9" s="1"/>
  <c r="S61" i="9" s="1"/>
  <c r="U61" i="9" s="1"/>
  <c r="AQ61" i="9" s="1"/>
  <c r="AU61" i="9" s="1"/>
  <c r="AX123" i="16"/>
  <c r="BA123" i="16"/>
  <c r="P110" i="25"/>
  <c r="Q110" i="25" s="1"/>
  <c r="S110" i="25" s="1"/>
  <c r="U110" i="25" s="1"/>
  <c r="AT110" i="25" s="1"/>
  <c r="AX110" i="25" s="1"/>
  <c r="N93" i="30"/>
  <c r="O93" i="30" s="1"/>
  <c r="P124" i="13"/>
  <c r="Q124" i="13" s="1"/>
  <c r="S124" i="13" s="1"/>
  <c r="U124" i="13" s="1"/>
  <c r="AT124" i="13" s="1"/>
  <c r="P63" i="22"/>
  <c r="Q63" i="22" s="1"/>
  <c r="S63" i="22" s="1"/>
  <c r="U63" i="22" s="1"/>
  <c r="AQ63" i="22" s="1"/>
  <c r="AU63" i="22" s="1"/>
  <c r="O64" i="22"/>
  <c r="N30" i="25"/>
  <c r="P29" i="25"/>
  <c r="Q29" i="25" s="1"/>
  <c r="S29" i="25" s="1"/>
  <c r="U29" i="25" s="1"/>
  <c r="AQ29" i="25" s="1"/>
  <c r="AU29" i="25" s="1"/>
  <c r="P62" i="26"/>
  <c r="Q62" i="26" s="1"/>
  <c r="S62" i="26" s="1"/>
  <c r="U62" i="26" s="1"/>
  <c r="AQ62" i="26" s="1"/>
  <c r="AU62" i="26" s="1"/>
  <c r="O63" i="26"/>
  <c r="P76" i="12"/>
  <c r="Q76" i="12" s="1"/>
  <c r="S76" i="12" s="1"/>
  <c r="U76" i="12" s="1"/>
  <c r="AQ76" i="12" s="1"/>
  <c r="AU76" i="12" s="1"/>
  <c r="N77" i="12"/>
  <c r="O77" i="12"/>
  <c r="P110" i="9"/>
  <c r="Q110" i="9" s="1"/>
  <c r="S110" i="9" s="1"/>
  <c r="U110" i="9" s="1"/>
  <c r="AT110" i="9" s="1"/>
  <c r="AX110" i="9" s="1"/>
  <c r="BA123" i="6"/>
  <c r="AX123" i="6"/>
  <c r="N93" i="8"/>
  <c r="P92" i="8"/>
  <c r="Q92" i="8" s="1"/>
  <c r="S92" i="8" s="1"/>
  <c r="U92" i="8" s="1"/>
  <c r="AJ92" i="8" s="1"/>
  <c r="AN92" i="8" s="1"/>
  <c r="O125" i="5"/>
  <c r="O32" i="12"/>
  <c r="P45" i="2"/>
  <c r="Q45" i="2" s="1"/>
  <c r="S45" i="2" s="1"/>
  <c r="U45" i="2" s="1"/>
  <c r="AQ45" i="2" s="1"/>
  <c r="AU45" i="2" s="1"/>
  <c r="N46" i="2"/>
  <c r="O46" i="2" s="1"/>
  <c r="O77" i="18"/>
  <c r="N77" i="30"/>
  <c r="P76" i="30"/>
  <c r="Q76" i="30" s="1"/>
  <c r="S76" i="30" s="1"/>
  <c r="U76" i="30" s="1"/>
  <c r="AQ76" i="30" s="1"/>
  <c r="AU76" i="30" s="1"/>
  <c r="N62" i="14"/>
  <c r="O62" i="14" s="1"/>
  <c r="O110" i="6"/>
  <c r="P78" i="8"/>
  <c r="Q78" i="8" s="1"/>
  <c r="S78" i="8" s="1"/>
  <c r="U78" i="8" s="1"/>
  <c r="AQ78" i="8" s="1"/>
  <c r="AU78" i="8" s="1"/>
  <c r="O79" i="8"/>
  <c r="P93" i="15"/>
  <c r="Q93" i="15" s="1"/>
  <c r="S93" i="15" s="1"/>
  <c r="U93" i="15" s="1"/>
  <c r="AJ93" i="15" s="1"/>
  <c r="AN93" i="15" s="1"/>
  <c r="O94" i="15"/>
  <c r="P31" i="5"/>
  <c r="Q31" i="5" s="1"/>
  <c r="S31" i="5" s="1"/>
  <c r="U31" i="5" s="1"/>
  <c r="AQ31" i="5" s="1"/>
  <c r="AU31" i="5" s="1"/>
  <c r="P30" i="21"/>
  <c r="Q30" i="21" s="1"/>
  <c r="S30" i="21" s="1"/>
  <c r="U30" i="21" s="1"/>
  <c r="AQ30" i="21" s="1"/>
  <c r="AU30" i="21" s="1"/>
  <c r="O31" i="21"/>
  <c r="P30" i="6"/>
  <c r="Q30" i="6" s="1"/>
  <c r="S30" i="6" s="1"/>
  <c r="U30" i="6" s="1"/>
  <c r="AQ30" i="6" s="1"/>
  <c r="AU30" i="6" s="1"/>
  <c r="P94" i="3"/>
  <c r="Q94" i="3" s="1"/>
  <c r="S94" i="3" s="1"/>
  <c r="U94" i="3" s="1"/>
  <c r="AJ94" i="3" s="1"/>
  <c r="AN94" i="3" s="1"/>
  <c r="O95" i="3"/>
  <c r="N62" i="4"/>
  <c r="P61" i="4"/>
  <c r="Q61" i="4" s="1"/>
  <c r="S61" i="4" s="1"/>
  <c r="U61" i="4" s="1"/>
  <c r="AQ61" i="4" s="1"/>
  <c r="AU61" i="4" s="1"/>
  <c r="O62" i="4"/>
  <c r="O30" i="11"/>
  <c r="O78" i="9"/>
  <c r="O142" i="1"/>
  <c r="O62" i="29"/>
  <c r="O93" i="12"/>
  <c r="O95" i="13"/>
  <c r="O64" i="6"/>
  <c r="O92" i="18"/>
  <c r="O109" i="14"/>
  <c r="P111" i="2"/>
  <c r="Q111" i="2" s="1"/>
  <c r="S111" i="2" s="1"/>
  <c r="U111" i="2" s="1"/>
  <c r="AT111" i="2" s="1"/>
  <c r="AX111" i="2" s="1"/>
  <c r="O112" i="2"/>
  <c r="P123" i="11"/>
  <c r="Q123" i="11" s="1"/>
  <c r="S123" i="11" s="1"/>
  <c r="U123" i="11" s="1"/>
  <c r="AT123" i="11" s="1"/>
  <c r="O124" i="11"/>
  <c r="O45" i="25"/>
  <c r="O142" i="30"/>
  <c r="O109" i="8"/>
  <c r="BA124" i="5"/>
  <c r="AX124" i="5"/>
  <c r="N109" i="12"/>
  <c r="O109" i="12" s="1"/>
  <c r="O108" i="5"/>
  <c r="P76" i="31"/>
  <c r="Q76" i="31" s="1"/>
  <c r="S76" i="31" s="1"/>
  <c r="U76" i="31" s="1"/>
  <c r="AQ76" i="31" s="1"/>
  <c r="AU76" i="31" s="1"/>
  <c r="O77" i="24"/>
  <c r="O46" i="8"/>
  <c r="P91" i="17"/>
  <c r="Q91" i="17" s="1"/>
  <c r="S91" i="17" s="1"/>
  <c r="U91" i="17" s="1"/>
  <c r="AJ91" i="17" s="1"/>
  <c r="AN91" i="17" s="1"/>
  <c r="O92" i="17"/>
  <c r="P65" i="34" l="1"/>
  <c r="Q65" i="34" s="1"/>
  <c r="S65" i="34" s="1"/>
  <c r="U65" i="34" s="1"/>
  <c r="AQ65" i="34" s="1"/>
  <c r="AU65" i="34" s="1"/>
  <c r="P140" i="34"/>
  <c r="Q140" i="34" s="1"/>
  <c r="S140" i="34" s="1"/>
  <c r="U140" i="34" s="1"/>
  <c r="AT140" i="34" s="1"/>
  <c r="AX140" i="34" s="1"/>
  <c r="P110" i="34"/>
  <c r="Q110" i="34" s="1"/>
  <c r="S110" i="34" s="1"/>
  <c r="U110" i="34" s="1"/>
  <c r="AT110" i="34" s="1"/>
  <c r="AX110" i="34" s="1"/>
  <c r="O111" i="34"/>
  <c r="P125" i="34"/>
  <c r="Q125" i="34" s="1"/>
  <c r="S125" i="34" s="1"/>
  <c r="U125" i="34" s="1"/>
  <c r="AT125" i="34" s="1"/>
  <c r="O126" i="34"/>
  <c r="P77" i="34"/>
  <c r="Q77" i="34" s="1"/>
  <c r="S77" i="34" s="1"/>
  <c r="U77" i="34" s="1"/>
  <c r="AQ77" i="34" s="1"/>
  <c r="AU77" i="34" s="1"/>
  <c r="P95" i="34"/>
  <c r="Q95" i="34" s="1"/>
  <c r="S95" i="34" s="1"/>
  <c r="U95" i="34" s="1"/>
  <c r="AJ95" i="34" s="1"/>
  <c r="AN95" i="34" s="1"/>
  <c r="O96" i="34"/>
  <c r="O47" i="34"/>
  <c r="N30" i="34"/>
  <c r="O30" i="34" s="1"/>
  <c r="P30" i="2"/>
  <c r="Q30" i="2" s="1"/>
  <c r="S30" i="2" s="1"/>
  <c r="U30" i="2" s="1"/>
  <c r="AQ30" i="2" s="1"/>
  <c r="AU30" i="2" s="1"/>
  <c r="O31" i="2"/>
  <c r="P30" i="8"/>
  <c r="Q30" i="8" s="1"/>
  <c r="S30" i="8" s="1"/>
  <c r="U30" i="8" s="1"/>
  <c r="AQ30" i="8" s="1"/>
  <c r="AU30" i="8" s="1"/>
  <c r="O31" i="8"/>
  <c r="P77" i="16"/>
  <c r="Q77" i="16" s="1"/>
  <c r="S77" i="16" s="1"/>
  <c r="U77" i="16" s="1"/>
  <c r="AQ77" i="16" s="1"/>
  <c r="AU77" i="16" s="1"/>
  <c r="P93" i="22"/>
  <c r="Q93" i="22" s="1"/>
  <c r="S93" i="22" s="1"/>
  <c r="U93" i="22" s="1"/>
  <c r="AJ93" i="22" s="1"/>
  <c r="AN93" i="22" s="1"/>
  <c r="O94" i="22"/>
  <c r="P93" i="30"/>
  <c r="Q93" i="30" s="1"/>
  <c r="S93" i="30" s="1"/>
  <c r="U93" i="30" s="1"/>
  <c r="AJ93" i="30" s="1"/>
  <c r="AN93" i="30" s="1"/>
  <c r="P30" i="9"/>
  <c r="Q30" i="9" s="1"/>
  <c r="S30" i="9" s="1"/>
  <c r="U30" i="9" s="1"/>
  <c r="AQ30" i="9" s="1"/>
  <c r="AU30" i="9" s="1"/>
  <c r="O31" i="9"/>
  <c r="P30" i="3"/>
  <c r="Q30" i="3" s="1"/>
  <c r="S30" i="3" s="1"/>
  <c r="U30" i="3" s="1"/>
  <c r="AQ30" i="3" s="1"/>
  <c r="AU30" i="3" s="1"/>
  <c r="P46" i="1"/>
  <c r="Q46" i="1" s="1"/>
  <c r="S46" i="1" s="1"/>
  <c r="U46" i="1" s="1"/>
  <c r="AQ46" i="1" s="1"/>
  <c r="AU46" i="1" s="1"/>
  <c r="O47" i="1"/>
  <c r="P30" i="24"/>
  <c r="Q30" i="24" s="1"/>
  <c r="S30" i="24" s="1"/>
  <c r="U30" i="24" s="1"/>
  <c r="AQ30" i="24" s="1"/>
  <c r="AU30" i="24" s="1"/>
  <c r="O31" i="24"/>
  <c r="P140" i="17"/>
  <c r="Q140" i="17" s="1"/>
  <c r="S140" i="17" s="1"/>
  <c r="U140" i="17" s="1"/>
  <c r="AT140" i="17" s="1"/>
  <c r="AX140" i="17" s="1"/>
  <c r="O141" i="17"/>
  <c r="P77" i="14"/>
  <c r="Q77" i="14" s="1"/>
  <c r="S77" i="14" s="1"/>
  <c r="U77" i="14" s="1"/>
  <c r="AQ77" i="14" s="1"/>
  <c r="AU77" i="14" s="1"/>
  <c r="P62" i="23"/>
  <c r="Q62" i="23" s="1"/>
  <c r="S62" i="23" s="1"/>
  <c r="U62" i="23" s="1"/>
  <c r="AQ62" i="23" s="1"/>
  <c r="AU62" i="23" s="1"/>
  <c r="O63" i="23"/>
  <c r="P140" i="23"/>
  <c r="Q140" i="23" s="1"/>
  <c r="S140" i="23" s="1"/>
  <c r="U140" i="23" s="1"/>
  <c r="AT140" i="23" s="1"/>
  <c r="AX140" i="23" s="1"/>
  <c r="O141" i="23"/>
  <c r="P77" i="23"/>
  <c r="Q77" i="23" s="1"/>
  <c r="S77" i="23" s="1"/>
  <c r="U77" i="23" s="1"/>
  <c r="AQ77" i="23" s="1"/>
  <c r="AU77" i="23" s="1"/>
  <c r="O78" i="23"/>
  <c r="P46" i="10"/>
  <c r="Q46" i="10" s="1"/>
  <c r="S46" i="10" s="1"/>
  <c r="U46" i="10" s="1"/>
  <c r="AQ46" i="10" s="1"/>
  <c r="AU46" i="10" s="1"/>
  <c r="O47" i="10"/>
  <c r="P46" i="2"/>
  <c r="Q46" i="2" s="1"/>
  <c r="S46" i="2" s="1"/>
  <c r="U46" i="2" s="1"/>
  <c r="AQ46" i="2" s="1"/>
  <c r="AU46" i="2" s="1"/>
  <c r="P30" i="17"/>
  <c r="Q30" i="17" s="1"/>
  <c r="S30" i="17" s="1"/>
  <c r="U30" i="17" s="1"/>
  <c r="AQ30" i="17" s="1"/>
  <c r="AU30" i="17" s="1"/>
  <c r="P109" i="12"/>
  <c r="Q109" i="12" s="1"/>
  <c r="S109" i="12" s="1"/>
  <c r="U109" i="12" s="1"/>
  <c r="AT109" i="12" s="1"/>
  <c r="AX109" i="12" s="1"/>
  <c r="P140" i="28"/>
  <c r="Q140" i="28" s="1"/>
  <c r="S140" i="28" s="1"/>
  <c r="U140" i="28" s="1"/>
  <c r="AT140" i="28" s="1"/>
  <c r="AX140" i="28" s="1"/>
  <c r="P109" i="3"/>
  <c r="Q109" i="3" s="1"/>
  <c r="S109" i="3" s="1"/>
  <c r="U109" i="3" s="1"/>
  <c r="AT109" i="3" s="1"/>
  <c r="AX109" i="3" s="1"/>
  <c r="O110" i="3"/>
  <c r="P46" i="27"/>
  <c r="Q46" i="27" s="1"/>
  <c r="S46" i="27" s="1"/>
  <c r="U46" i="27" s="1"/>
  <c r="AQ46" i="27" s="1"/>
  <c r="AU46" i="27" s="1"/>
  <c r="P125" i="15"/>
  <c r="Q125" i="15" s="1"/>
  <c r="S125" i="15" s="1"/>
  <c r="U125" i="15" s="1"/>
  <c r="AT125" i="15" s="1"/>
  <c r="O126" i="15"/>
  <c r="P30" i="14"/>
  <c r="Q30" i="14" s="1"/>
  <c r="S30" i="14" s="1"/>
  <c r="U30" i="14" s="1"/>
  <c r="AQ30" i="14" s="1"/>
  <c r="AU30" i="14" s="1"/>
  <c r="O31" i="14"/>
  <c r="P62" i="25"/>
  <c r="Q62" i="25" s="1"/>
  <c r="S62" i="25" s="1"/>
  <c r="U62" i="25" s="1"/>
  <c r="AQ62" i="25" s="1"/>
  <c r="AU62" i="25" s="1"/>
  <c r="P77" i="11"/>
  <c r="Q77" i="11" s="1"/>
  <c r="S77" i="11" s="1"/>
  <c r="U77" i="11" s="1"/>
  <c r="AQ77" i="11" s="1"/>
  <c r="AU77" i="11" s="1"/>
  <c r="P77" i="27"/>
  <c r="Q77" i="27" s="1"/>
  <c r="S77" i="27" s="1"/>
  <c r="U77" i="27" s="1"/>
  <c r="AQ77" i="27" s="1"/>
  <c r="AU77" i="27" s="1"/>
  <c r="O78" i="27"/>
  <c r="P30" i="15"/>
  <c r="Q30" i="15" s="1"/>
  <c r="S30" i="15" s="1"/>
  <c r="U30" i="15" s="1"/>
  <c r="AQ30" i="15" s="1"/>
  <c r="AU30" i="15" s="1"/>
  <c r="O31" i="15"/>
  <c r="P93" i="16"/>
  <c r="Q93" i="16" s="1"/>
  <c r="S93" i="16" s="1"/>
  <c r="U93" i="16" s="1"/>
  <c r="AJ93" i="16" s="1"/>
  <c r="AN93" i="16" s="1"/>
  <c r="P125" i="33"/>
  <c r="Q125" i="33" s="1"/>
  <c r="S125" i="33" s="1"/>
  <c r="U125" i="33" s="1"/>
  <c r="AT125" i="33" s="1"/>
  <c r="P46" i="11"/>
  <c r="Q46" i="11" s="1"/>
  <c r="S46" i="11" s="1"/>
  <c r="U46" i="11" s="1"/>
  <c r="AQ46" i="11" s="1"/>
  <c r="AU46" i="11" s="1"/>
  <c r="O47" i="11"/>
  <c r="P125" i="20"/>
  <c r="Q125" i="20" s="1"/>
  <c r="S125" i="20" s="1"/>
  <c r="U125" i="20" s="1"/>
  <c r="AT125" i="20" s="1"/>
  <c r="P77" i="18"/>
  <c r="Q77" i="18" s="1"/>
  <c r="S77" i="18" s="1"/>
  <c r="U77" i="18" s="1"/>
  <c r="AQ77" i="18" s="1"/>
  <c r="AU77" i="18" s="1"/>
  <c r="AX127" i="29"/>
  <c r="BA127" i="29"/>
  <c r="O77" i="28"/>
  <c r="N125" i="16"/>
  <c r="N93" i="1"/>
  <c r="N62" i="13"/>
  <c r="O62" i="13" s="1"/>
  <c r="P110" i="18"/>
  <c r="Q110" i="18" s="1"/>
  <c r="S110" i="18" s="1"/>
  <c r="U110" i="18" s="1"/>
  <c r="AT110" i="18" s="1"/>
  <c r="AX110" i="18" s="1"/>
  <c r="O111" i="18"/>
  <c r="O95" i="29"/>
  <c r="P127" i="22"/>
  <c r="Q127" i="22" s="1"/>
  <c r="S127" i="22" s="1"/>
  <c r="U127" i="22" s="1"/>
  <c r="AT127" i="22" s="1"/>
  <c r="O128" i="22"/>
  <c r="P126" i="18"/>
  <c r="Q126" i="18" s="1"/>
  <c r="S126" i="18" s="1"/>
  <c r="U126" i="18" s="1"/>
  <c r="AT126" i="18" s="1"/>
  <c r="O127" i="18"/>
  <c r="P33" i="31"/>
  <c r="Q33" i="31" s="1"/>
  <c r="S33" i="31" s="1"/>
  <c r="U33" i="31" s="1"/>
  <c r="AQ33" i="31" s="1"/>
  <c r="AU33" i="31" s="1"/>
  <c r="O34" i="31"/>
  <c r="P95" i="11"/>
  <c r="Q95" i="11" s="1"/>
  <c r="S95" i="11" s="1"/>
  <c r="U95" i="11" s="1"/>
  <c r="AJ95" i="11" s="1"/>
  <c r="AN95" i="11" s="1"/>
  <c r="O96" i="11"/>
  <c r="N93" i="19"/>
  <c r="P92" i="19"/>
  <c r="Q92" i="19" s="1"/>
  <c r="S92" i="19" s="1"/>
  <c r="U92" i="19" s="1"/>
  <c r="AJ92" i="19" s="1"/>
  <c r="AN92" i="19" s="1"/>
  <c r="P125" i="4"/>
  <c r="Q125" i="4" s="1"/>
  <c r="S125" i="4" s="1"/>
  <c r="U125" i="4" s="1"/>
  <c r="AT125" i="4" s="1"/>
  <c r="O126" i="4"/>
  <c r="P95" i="10"/>
  <c r="Q95" i="10" s="1"/>
  <c r="S95" i="10" s="1"/>
  <c r="U95" i="10" s="1"/>
  <c r="AJ95" i="10" s="1"/>
  <c r="AN95" i="10" s="1"/>
  <c r="P62" i="29"/>
  <c r="Q62" i="29" s="1"/>
  <c r="S62" i="29" s="1"/>
  <c r="U62" i="29" s="1"/>
  <c r="AQ62" i="29" s="1"/>
  <c r="AU62" i="29" s="1"/>
  <c r="O63" i="29"/>
  <c r="O32" i="5"/>
  <c r="O111" i="25"/>
  <c r="N77" i="28"/>
  <c r="O30" i="22"/>
  <c r="O47" i="21"/>
  <c r="P108" i="29"/>
  <c r="Q108" i="29" s="1"/>
  <c r="S108" i="29" s="1"/>
  <c r="U108" i="29" s="1"/>
  <c r="AT108" i="29" s="1"/>
  <c r="AX108" i="29" s="1"/>
  <c r="O111" i="7"/>
  <c r="P32" i="16"/>
  <c r="Q32" i="16" s="1"/>
  <c r="S32" i="16" s="1"/>
  <c r="U32" i="16" s="1"/>
  <c r="AQ32" i="16" s="1"/>
  <c r="AU32" i="16" s="1"/>
  <c r="O33" i="16"/>
  <c r="P125" i="1"/>
  <c r="Q125" i="1" s="1"/>
  <c r="S125" i="1" s="1"/>
  <c r="U125" i="1" s="1"/>
  <c r="AT125" i="1" s="1"/>
  <c r="O126" i="1"/>
  <c r="P112" i="24"/>
  <c r="Q112" i="24" s="1"/>
  <c r="S112" i="24" s="1"/>
  <c r="U112" i="24" s="1"/>
  <c r="AT112" i="24" s="1"/>
  <c r="AX112" i="24" s="1"/>
  <c r="O113" i="24"/>
  <c r="P47" i="26"/>
  <c r="Q47" i="26" s="1"/>
  <c r="S47" i="26" s="1"/>
  <c r="U47" i="26" s="1"/>
  <c r="AQ47" i="26" s="1"/>
  <c r="AU47" i="26" s="1"/>
  <c r="O48" i="26"/>
  <c r="N46" i="22"/>
  <c r="O46" i="22" s="1"/>
  <c r="P45" i="22"/>
  <c r="Q45" i="22" s="1"/>
  <c r="S45" i="22" s="1"/>
  <c r="U45" i="22" s="1"/>
  <c r="AQ45" i="22" s="1"/>
  <c r="AU45" i="22" s="1"/>
  <c r="P47" i="18"/>
  <c r="Q47" i="18" s="1"/>
  <c r="S47" i="18" s="1"/>
  <c r="U47" i="18" s="1"/>
  <c r="AQ47" i="18" s="1"/>
  <c r="AU47" i="18" s="1"/>
  <c r="P110" i="10"/>
  <c r="Q110" i="10" s="1"/>
  <c r="S110" i="10" s="1"/>
  <c r="U110" i="10" s="1"/>
  <c r="AT110" i="10" s="1"/>
  <c r="AX110" i="10" s="1"/>
  <c r="O111" i="10"/>
  <c r="BA124" i="16"/>
  <c r="AX124" i="16"/>
  <c r="P142" i="1"/>
  <c r="Q142" i="1" s="1"/>
  <c r="S142" i="1" s="1"/>
  <c r="U142" i="1" s="1"/>
  <c r="AT142" i="1" s="1"/>
  <c r="AX142" i="1" s="1"/>
  <c r="O143" i="1"/>
  <c r="N109" i="4"/>
  <c r="P108" i="4"/>
  <c r="Q108" i="4" s="1"/>
  <c r="S108" i="4" s="1"/>
  <c r="U108" i="4" s="1"/>
  <c r="AT108" i="4" s="1"/>
  <c r="AX108" i="4" s="1"/>
  <c r="O109" i="4"/>
  <c r="O109" i="1"/>
  <c r="O94" i="5"/>
  <c r="O109" i="15"/>
  <c r="P62" i="3"/>
  <c r="Q62" i="3" s="1"/>
  <c r="S62" i="3" s="1"/>
  <c r="U62" i="3" s="1"/>
  <c r="AQ62" i="3" s="1"/>
  <c r="AU62" i="3" s="1"/>
  <c r="O63" i="3"/>
  <c r="O32" i="33"/>
  <c r="O141" i="25"/>
  <c r="P78" i="9"/>
  <c r="Q78" i="9" s="1"/>
  <c r="S78" i="9" s="1"/>
  <c r="U78" i="9" s="1"/>
  <c r="AQ78" i="9" s="1"/>
  <c r="AU78" i="9" s="1"/>
  <c r="O79" i="9"/>
  <c r="P139" i="12"/>
  <c r="Q139" i="12" s="1"/>
  <c r="S139" i="12" s="1"/>
  <c r="U139" i="12" s="1"/>
  <c r="AT139" i="12" s="1"/>
  <c r="AX139" i="12" s="1"/>
  <c r="N140" i="12"/>
  <c r="O140" i="12" s="1"/>
  <c r="P141" i="21"/>
  <c r="Q141" i="21" s="1"/>
  <c r="S141" i="21" s="1"/>
  <c r="U141" i="21" s="1"/>
  <c r="AT141" i="21" s="1"/>
  <c r="AX141" i="21" s="1"/>
  <c r="P124" i="6"/>
  <c r="Q124" i="6" s="1"/>
  <c r="S124" i="6" s="1"/>
  <c r="U124" i="6" s="1"/>
  <c r="AT124" i="6" s="1"/>
  <c r="N125" i="6"/>
  <c r="O125" i="6" s="1"/>
  <c r="P76" i="21"/>
  <c r="Q76" i="21" s="1"/>
  <c r="S76" i="21" s="1"/>
  <c r="U76" i="21" s="1"/>
  <c r="AQ76" i="21" s="1"/>
  <c r="AU76" i="21" s="1"/>
  <c r="P48" i="30"/>
  <c r="Q48" i="30" s="1"/>
  <c r="S48" i="30" s="1"/>
  <c r="U48" i="30" s="1"/>
  <c r="AQ48" i="30" s="1"/>
  <c r="AU48" i="30" s="1"/>
  <c r="O49" i="30"/>
  <c r="N109" i="1"/>
  <c r="N140" i="18"/>
  <c r="O140" i="18" s="1"/>
  <c r="P49" i="24"/>
  <c r="Q49" i="24" s="1"/>
  <c r="S49" i="24" s="1"/>
  <c r="U49" i="24" s="1"/>
  <c r="AQ49" i="24" s="1"/>
  <c r="AU49" i="24" s="1"/>
  <c r="O50" i="24"/>
  <c r="N109" i="15"/>
  <c r="P62" i="28"/>
  <c r="Q62" i="28" s="1"/>
  <c r="S62" i="28" s="1"/>
  <c r="U62" i="28" s="1"/>
  <c r="AQ62" i="28" s="1"/>
  <c r="AU62" i="28" s="1"/>
  <c r="P78" i="1"/>
  <c r="Q78" i="1" s="1"/>
  <c r="S78" i="1" s="1"/>
  <c r="U78" i="1" s="1"/>
  <c r="AQ78" i="1" s="1"/>
  <c r="AU78" i="1" s="1"/>
  <c r="O79" i="1"/>
  <c r="N77" i="10"/>
  <c r="O77" i="10" s="1"/>
  <c r="AX125" i="31"/>
  <c r="BA125" i="31"/>
  <c r="P126" i="24"/>
  <c r="Q126" i="24" s="1"/>
  <c r="S126" i="24" s="1"/>
  <c r="U126" i="24" s="1"/>
  <c r="AT126" i="24" s="1"/>
  <c r="P31" i="21"/>
  <c r="Q31" i="21" s="1"/>
  <c r="S31" i="21" s="1"/>
  <c r="U31" i="21" s="1"/>
  <c r="AQ31" i="21" s="1"/>
  <c r="AU31" i="21" s="1"/>
  <c r="O32" i="21"/>
  <c r="P77" i="12"/>
  <c r="Q77" i="12" s="1"/>
  <c r="S77" i="12" s="1"/>
  <c r="U77" i="12" s="1"/>
  <c r="AQ77" i="12" s="1"/>
  <c r="AU77" i="12" s="1"/>
  <c r="O78" i="12"/>
  <c r="P32" i="12"/>
  <c r="Q32" i="12" s="1"/>
  <c r="S32" i="12" s="1"/>
  <c r="U32" i="12" s="1"/>
  <c r="AQ32" i="12" s="1"/>
  <c r="AU32" i="12" s="1"/>
  <c r="O33" i="12"/>
  <c r="P45" i="29"/>
  <c r="Q45" i="29" s="1"/>
  <c r="S45" i="29" s="1"/>
  <c r="U45" i="29" s="1"/>
  <c r="AQ45" i="29" s="1"/>
  <c r="AU45" i="29" s="1"/>
  <c r="N46" i="29"/>
  <c r="P65" i="21"/>
  <c r="Q65" i="21" s="1"/>
  <c r="S65" i="21" s="1"/>
  <c r="U65" i="21" s="1"/>
  <c r="AQ65" i="21" s="1"/>
  <c r="AU65" i="21" s="1"/>
  <c r="O66" i="21"/>
  <c r="P126" i="27"/>
  <c r="Q126" i="27" s="1"/>
  <c r="S126" i="27" s="1"/>
  <c r="U126" i="27" s="1"/>
  <c r="AT126" i="27" s="1"/>
  <c r="P128" i="12"/>
  <c r="Q128" i="12" s="1"/>
  <c r="S128" i="12" s="1"/>
  <c r="U128" i="12" s="1"/>
  <c r="AT128" i="12" s="1"/>
  <c r="O129" i="12"/>
  <c r="P62" i="1"/>
  <c r="Q62" i="1" s="1"/>
  <c r="S62" i="1" s="1"/>
  <c r="U62" i="1" s="1"/>
  <c r="AQ62" i="1" s="1"/>
  <c r="AU62" i="1" s="1"/>
  <c r="O63" i="1"/>
  <c r="P45" i="28"/>
  <c r="Q45" i="28" s="1"/>
  <c r="S45" i="28" s="1"/>
  <c r="U45" i="28" s="1"/>
  <c r="AQ45" i="28" s="1"/>
  <c r="AU45" i="28" s="1"/>
  <c r="P142" i="31"/>
  <c r="Q142" i="31" s="1"/>
  <c r="S142" i="31" s="1"/>
  <c r="U142" i="31" s="1"/>
  <c r="AT142" i="31" s="1"/>
  <c r="AX142" i="31" s="1"/>
  <c r="O143" i="31"/>
  <c r="P46" i="31"/>
  <c r="Q46" i="31" s="1"/>
  <c r="S46" i="31" s="1"/>
  <c r="U46" i="31" s="1"/>
  <c r="AQ46" i="31" s="1"/>
  <c r="AU46" i="31" s="1"/>
  <c r="O47" i="31"/>
  <c r="BA124" i="14"/>
  <c r="AX124" i="14"/>
  <c r="P47" i="33"/>
  <c r="Q47" i="33" s="1"/>
  <c r="S47" i="33" s="1"/>
  <c r="U47" i="33" s="1"/>
  <c r="AQ47" i="33" s="1"/>
  <c r="AU47" i="33" s="1"/>
  <c r="P48" i="12"/>
  <c r="Q48" i="12" s="1"/>
  <c r="S48" i="12" s="1"/>
  <c r="U48" i="12" s="1"/>
  <c r="AQ48" i="12" s="1"/>
  <c r="AU48" i="12" s="1"/>
  <c r="O49" i="12"/>
  <c r="P77" i="22"/>
  <c r="Q77" i="22" s="1"/>
  <c r="S77" i="22" s="1"/>
  <c r="U77" i="22" s="1"/>
  <c r="AQ77" i="22" s="1"/>
  <c r="AU77" i="22" s="1"/>
  <c r="O78" i="22"/>
  <c r="P141" i="22"/>
  <c r="Q141" i="22" s="1"/>
  <c r="S141" i="22" s="1"/>
  <c r="U141" i="22" s="1"/>
  <c r="AT141" i="22" s="1"/>
  <c r="AX141" i="22" s="1"/>
  <c r="O142" i="22"/>
  <c r="N109" i="30"/>
  <c r="O109" i="30" s="1"/>
  <c r="O32" i="30"/>
  <c r="P49" i="3"/>
  <c r="Q49" i="3" s="1"/>
  <c r="S49" i="3" s="1"/>
  <c r="U49" i="3" s="1"/>
  <c r="AQ49" i="3" s="1"/>
  <c r="AU49" i="3" s="1"/>
  <c r="O50" i="3"/>
  <c r="P126" i="21"/>
  <c r="Q126" i="21" s="1"/>
  <c r="S126" i="21" s="1"/>
  <c r="U126" i="21" s="1"/>
  <c r="AT126" i="21" s="1"/>
  <c r="AX125" i="24"/>
  <c r="BA125" i="24"/>
  <c r="P78" i="7"/>
  <c r="Q78" i="7" s="1"/>
  <c r="S78" i="7" s="1"/>
  <c r="U78" i="7" s="1"/>
  <c r="AQ78" i="7" s="1"/>
  <c r="AU78" i="7" s="1"/>
  <c r="P31" i="23"/>
  <c r="Q31" i="23" s="1"/>
  <c r="S31" i="23" s="1"/>
  <c r="U31" i="23" s="1"/>
  <c r="AQ31" i="23" s="1"/>
  <c r="AU31" i="23" s="1"/>
  <c r="O32" i="23"/>
  <c r="P111" i="27"/>
  <c r="Q111" i="27" s="1"/>
  <c r="S111" i="27" s="1"/>
  <c r="U111" i="27" s="1"/>
  <c r="AT111" i="27" s="1"/>
  <c r="AX111" i="27" s="1"/>
  <c r="P142" i="30"/>
  <c r="Q142" i="30" s="1"/>
  <c r="S142" i="30" s="1"/>
  <c r="U142" i="30" s="1"/>
  <c r="AT142" i="30" s="1"/>
  <c r="AX142" i="30" s="1"/>
  <c r="O143" i="30"/>
  <c r="P45" i="25"/>
  <c r="Q45" i="25" s="1"/>
  <c r="S45" i="25" s="1"/>
  <c r="U45" i="25" s="1"/>
  <c r="AQ45" i="25" s="1"/>
  <c r="AU45" i="25" s="1"/>
  <c r="P62" i="4"/>
  <c r="Q62" i="4" s="1"/>
  <c r="S62" i="4" s="1"/>
  <c r="U62" i="4" s="1"/>
  <c r="AQ62" i="4" s="1"/>
  <c r="AU62" i="4" s="1"/>
  <c r="P79" i="8"/>
  <c r="Q79" i="8" s="1"/>
  <c r="S79" i="8" s="1"/>
  <c r="U79" i="8" s="1"/>
  <c r="AQ79" i="8" s="1"/>
  <c r="AU79" i="8" s="1"/>
  <c r="O80" i="8"/>
  <c r="P125" i="5"/>
  <c r="Q125" i="5" s="1"/>
  <c r="S125" i="5" s="1"/>
  <c r="U125" i="5" s="1"/>
  <c r="AT125" i="5" s="1"/>
  <c r="P63" i="26"/>
  <c r="Q63" i="26" s="1"/>
  <c r="S63" i="26" s="1"/>
  <c r="U63" i="26" s="1"/>
  <c r="AQ63" i="26" s="1"/>
  <c r="AU63" i="26" s="1"/>
  <c r="O64" i="26"/>
  <c r="P93" i="7"/>
  <c r="Q93" i="7" s="1"/>
  <c r="S93" i="7" s="1"/>
  <c r="U93" i="7" s="1"/>
  <c r="AJ93" i="7" s="1"/>
  <c r="AN93" i="7" s="1"/>
  <c r="P32" i="10"/>
  <c r="Q32" i="10" s="1"/>
  <c r="S32" i="10" s="1"/>
  <c r="U32" i="10" s="1"/>
  <c r="AQ32" i="10" s="1"/>
  <c r="AU32" i="10" s="1"/>
  <c r="O33" i="10"/>
  <c r="BA125" i="27"/>
  <c r="AX125" i="27"/>
  <c r="AX127" i="12"/>
  <c r="BA127" i="12"/>
  <c r="N125" i="14"/>
  <c r="O125" i="14" s="1"/>
  <c r="N46" i="19"/>
  <c r="O46" i="19" s="1"/>
  <c r="P77" i="17"/>
  <c r="Q77" i="17" s="1"/>
  <c r="S77" i="17" s="1"/>
  <c r="U77" i="17" s="1"/>
  <c r="AQ77" i="17" s="1"/>
  <c r="AU77" i="17" s="1"/>
  <c r="O78" i="17"/>
  <c r="P32" i="27"/>
  <c r="Q32" i="27" s="1"/>
  <c r="S32" i="27" s="1"/>
  <c r="U32" i="27" s="1"/>
  <c r="AQ32" i="27" s="1"/>
  <c r="AU32" i="27" s="1"/>
  <c r="P108" i="22"/>
  <c r="Q108" i="22" s="1"/>
  <c r="S108" i="22" s="1"/>
  <c r="U108" i="22" s="1"/>
  <c r="AT108" i="22" s="1"/>
  <c r="AX108" i="22" s="1"/>
  <c r="N109" i="22"/>
  <c r="BA125" i="21"/>
  <c r="AX125" i="21"/>
  <c r="N125" i="30"/>
  <c r="P124" i="30"/>
  <c r="Q124" i="30" s="1"/>
  <c r="S124" i="30" s="1"/>
  <c r="U124" i="30" s="1"/>
  <c r="AT124" i="30" s="1"/>
  <c r="O125" i="30"/>
  <c r="P46" i="9"/>
  <c r="Q46" i="9" s="1"/>
  <c r="S46" i="9" s="1"/>
  <c r="U46" i="9" s="1"/>
  <c r="AQ46" i="9" s="1"/>
  <c r="AU46" i="9" s="1"/>
  <c r="O47" i="9"/>
  <c r="N140" i="13"/>
  <c r="O140" i="13" s="1"/>
  <c r="P139" i="13"/>
  <c r="Q139" i="13" s="1"/>
  <c r="S139" i="13" s="1"/>
  <c r="U139" i="13" s="1"/>
  <c r="AT139" i="13" s="1"/>
  <c r="AX139" i="13" s="1"/>
  <c r="P47" i="17"/>
  <c r="Q47" i="17" s="1"/>
  <c r="S47" i="17" s="1"/>
  <c r="U47" i="17" s="1"/>
  <c r="AQ47" i="17" s="1"/>
  <c r="AU47" i="17" s="1"/>
  <c r="P46" i="8"/>
  <c r="Q46" i="8" s="1"/>
  <c r="S46" i="8" s="1"/>
  <c r="U46" i="8" s="1"/>
  <c r="AQ46" i="8" s="1"/>
  <c r="AU46" i="8" s="1"/>
  <c r="O47" i="8"/>
  <c r="N125" i="11"/>
  <c r="O125" i="11" s="1"/>
  <c r="P124" i="11"/>
  <c r="Q124" i="11" s="1"/>
  <c r="S124" i="11" s="1"/>
  <c r="U124" i="11" s="1"/>
  <c r="AT124" i="11" s="1"/>
  <c r="O93" i="8"/>
  <c r="N62" i="9"/>
  <c r="O62" i="9" s="1"/>
  <c r="O94" i="24"/>
  <c r="P93" i="28"/>
  <c r="Q93" i="28" s="1"/>
  <c r="S93" i="28" s="1"/>
  <c r="U93" i="28" s="1"/>
  <c r="AJ93" i="28" s="1"/>
  <c r="AN93" i="28" s="1"/>
  <c r="O94" i="28"/>
  <c r="O49" i="6"/>
  <c r="P63" i="20"/>
  <c r="Q63" i="20" s="1"/>
  <c r="S63" i="20" s="1"/>
  <c r="U63" i="20" s="1"/>
  <c r="AQ63" i="20" s="1"/>
  <c r="AU63" i="20" s="1"/>
  <c r="P140" i="33"/>
  <c r="Q140" i="33" s="1"/>
  <c r="S140" i="33" s="1"/>
  <c r="U140" i="33" s="1"/>
  <c r="AT140" i="33" s="1"/>
  <c r="AX140" i="33" s="1"/>
  <c r="O141" i="33"/>
  <c r="O111" i="20"/>
  <c r="O125" i="17"/>
  <c r="N109" i="13"/>
  <c r="P108" i="13"/>
  <c r="Q108" i="13" s="1"/>
  <c r="S108" i="13" s="1"/>
  <c r="U108" i="13" s="1"/>
  <c r="AT108" i="13" s="1"/>
  <c r="AX108" i="13" s="1"/>
  <c r="P93" i="4"/>
  <c r="Q93" i="4" s="1"/>
  <c r="S93" i="4" s="1"/>
  <c r="U93" i="4" s="1"/>
  <c r="AJ93" i="4" s="1"/>
  <c r="AN93" i="4" s="1"/>
  <c r="P128" i="3"/>
  <c r="Q128" i="3" s="1"/>
  <c r="S128" i="3" s="1"/>
  <c r="U128" i="3" s="1"/>
  <c r="AT128" i="3" s="1"/>
  <c r="O129" i="3"/>
  <c r="P78" i="2"/>
  <c r="Q78" i="2" s="1"/>
  <c r="S78" i="2" s="1"/>
  <c r="U78" i="2" s="1"/>
  <c r="AQ78" i="2" s="1"/>
  <c r="AU78" i="2" s="1"/>
  <c r="BA123" i="30"/>
  <c r="AX123" i="30"/>
  <c r="P141" i="24"/>
  <c r="Q141" i="24" s="1"/>
  <c r="S141" i="24" s="1"/>
  <c r="U141" i="24" s="1"/>
  <c r="AT141" i="24" s="1"/>
  <c r="AX141" i="24" s="1"/>
  <c r="P126" i="26"/>
  <c r="Q126" i="26" s="1"/>
  <c r="S126" i="26" s="1"/>
  <c r="U126" i="26" s="1"/>
  <c r="AT126" i="26" s="1"/>
  <c r="O127" i="26"/>
  <c r="P93" i="12"/>
  <c r="Q93" i="12" s="1"/>
  <c r="S93" i="12" s="1"/>
  <c r="U93" i="12" s="1"/>
  <c r="AJ93" i="12" s="1"/>
  <c r="AN93" i="12" s="1"/>
  <c r="P64" i="8"/>
  <c r="Q64" i="8" s="1"/>
  <c r="S64" i="8" s="1"/>
  <c r="U64" i="8" s="1"/>
  <c r="AQ64" i="8" s="1"/>
  <c r="AU64" i="8" s="1"/>
  <c r="BA123" i="11"/>
  <c r="AX123" i="11"/>
  <c r="P110" i="6"/>
  <c r="Q110" i="6" s="1"/>
  <c r="S110" i="6" s="1"/>
  <c r="U110" i="6" s="1"/>
  <c r="AT110" i="6" s="1"/>
  <c r="AX110" i="6" s="1"/>
  <c r="O111" i="6"/>
  <c r="O30" i="25"/>
  <c r="P78" i="29"/>
  <c r="Q78" i="29" s="1"/>
  <c r="S78" i="29" s="1"/>
  <c r="U78" i="29" s="1"/>
  <c r="AQ78" i="29" s="1"/>
  <c r="AU78" i="29" s="1"/>
  <c r="O79" i="29"/>
  <c r="N93" i="6"/>
  <c r="P92" i="6"/>
  <c r="Q92" i="6" s="1"/>
  <c r="S92" i="6" s="1"/>
  <c r="U92" i="6" s="1"/>
  <c r="AJ92" i="6" s="1"/>
  <c r="AN92" i="6" s="1"/>
  <c r="O93" i="6"/>
  <c r="BA124" i="17"/>
  <c r="AX124" i="17"/>
  <c r="O142" i="7"/>
  <c r="P62" i="10"/>
  <c r="Q62" i="10" s="1"/>
  <c r="S62" i="10" s="1"/>
  <c r="U62" i="10" s="1"/>
  <c r="AQ62" i="10" s="1"/>
  <c r="AU62" i="10" s="1"/>
  <c r="O63" i="10"/>
  <c r="N30" i="4"/>
  <c r="O30" i="4" s="1"/>
  <c r="O32" i="13"/>
  <c r="P29" i="29"/>
  <c r="Q29" i="29" s="1"/>
  <c r="S29" i="29" s="1"/>
  <c r="U29" i="29" s="1"/>
  <c r="AQ29" i="29" s="1"/>
  <c r="AU29" i="29" s="1"/>
  <c r="P64" i="11"/>
  <c r="Q64" i="11" s="1"/>
  <c r="S64" i="11" s="1"/>
  <c r="U64" i="11" s="1"/>
  <c r="AQ64" i="11" s="1"/>
  <c r="AU64" i="11" s="1"/>
  <c r="P77" i="6"/>
  <c r="Q77" i="6" s="1"/>
  <c r="S77" i="6" s="1"/>
  <c r="U77" i="6" s="1"/>
  <c r="AQ77" i="6" s="1"/>
  <c r="AU77" i="6" s="1"/>
  <c r="AX127" i="3"/>
  <c r="BA127" i="3"/>
  <c r="N93" i="26"/>
  <c r="O93" i="26" s="1"/>
  <c r="P62" i="16"/>
  <c r="Q62" i="16" s="1"/>
  <c r="S62" i="16" s="1"/>
  <c r="U62" i="16" s="1"/>
  <c r="AQ62" i="16" s="1"/>
  <c r="AU62" i="16" s="1"/>
  <c r="P92" i="14"/>
  <c r="Q92" i="14" s="1"/>
  <c r="S92" i="14" s="1"/>
  <c r="U92" i="14" s="1"/>
  <c r="AJ92" i="14" s="1"/>
  <c r="AN92" i="14" s="1"/>
  <c r="P63" i="19"/>
  <c r="Q63" i="19" s="1"/>
  <c r="S63" i="19" s="1"/>
  <c r="U63" i="19" s="1"/>
  <c r="AQ63" i="19" s="1"/>
  <c r="AU63" i="19" s="1"/>
  <c r="O64" i="19"/>
  <c r="AX125" i="26"/>
  <c r="BA125" i="26"/>
  <c r="P94" i="15"/>
  <c r="Q94" i="15" s="1"/>
  <c r="S94" i="15" s="1"/>
  <c r="U94" i="15" s="1"/>
  <c r="AJ94" i="15" s="1"/>
  <c r="AN94" i="15" s="1"/>
  <c r="O95" i="15"/>
  <c r="P77" i="24"/>
  <c r="Q77" i="24" s="1"/>
  <c r="S77" i="24" s="1"/>
  <c r="U77" i="24" s="1"/>
  <c r="AQ77" i="24" s="1"/>
  <c r="AU77" i="24" s="1"/>
  <c r="P112" i="2"/>
  <c r="Q112" i="2" s="1"/>
  <c r="S112" i="2" s="1"/>
  <c r="U112" i="2" s="1"/>
  <c r="AT112" i="2" s="1"/>
  <c r="AX112" i="2" s="1"/>
  <c r="P142" i="19"/>
  <c r="Q142" i="19" s="1"/>
  <c r="S142" i="19" s="1"/>
  <c r="U142" i="19" s="1"/>
  <c r="AT142" i="19" s="1"/>
  <c r="AX142" i="19" s="1"/>
  <c r="O143" i="19"/>
  <c r="P30" i="20"/>
  <c r="Q30" i="20" s="1"/>
  <c r="S30" i="20" s="1"/>
  <c r="U30" i="20" s="1"/>
  <c r="AQ30" i="20" s="1"/>
  <c r="AU30" i="20" s="1"/>
  <c r="N109" i="28"/>
  <c r="P108" i="28"/>
  <c r="Q108" i="28" s="1"/>
  <c r="S108" i="28" s="1"/>
  <c r="U108" i="28" s="1"/>
  <c r="AT108" i="28" s="1"/>
  <c r="AX108" i="28" s="1"/>
  <c r="O109" i="28"/>
  <c r="N140" i="16"/>
  <c r="P139" i="16"/>
  <c r="Q139" i="16" s="1"/>
  <c r="S139" i="16" s="1"/>
  <c r="U139" i="16" s="1"/>
  <c r="AT139" i="16" s="1"/>
  <c r="AX139" i="16" s="1"/>
  <c r="O140" i="16"/>
  <c r="P94" i="25"/>
  <c r="Q94" i="25" s="1"/>
  <c r="S94" i="25" s="1"/>
  <c r="U94" i="25" s="1"/>
  <c r="AJ94" i="25" s="1"/>
  <c r="AN94" i="25" s="1"/>
  <c r="P109" i="16"/>
  <c r="Q109" i="16" s="1"/>
  <c r="S109" i="16" s="1"/>
  <c r="U109" i="16" s="1"/>
  <c r="AT109" i="16" s="1"/>
  <c r="AX109" i="16" s="1"/>
  <c r="P64" i="7"/>
  <c r="Q64" i="7" s="1"/>
  <c r="S64" i="7" s="1"/>
  <c r="U64" i="7" s="1"/>
  <c r="AQ64" i="7" s="1"/>
  <c r="AU64" i="7" s="1"/>
  <c r="O65" i="7"/>
  <c r="P45" i="14"/>
  <c r="Q45" i="14" s="1"/>
  <c r="S45" i="14" s="1"/>
  <c r="U45" i="14" s="1"/>
  <c r="AQ45" i="14" s="1"/>
  <c r="AU45" i="14" s="1"/>
  <c r="P63" i="24"/>
  <c r="Q63" i="24" s="1"/>
  <c r="S63" i="24" s="1"/>
  <c r="U63" i="24" s="1"/>
  <c r="AQ63" i="24" s="1"/>
  <c r="AU63" i="24" s="1"/>
  <c r="P109" i="8"/>
  <c r="Q109" i="8" s="1"/>
  <c r="S109" i="8" s="1"/>
  <c r="U109" i="8" s="1"/>
  <c r="AT109" i="8" s="1"/>
  <c r="AX109" i="8" s="1"/>
  <c r="O110" i="8"/>
  <c r="P79" i="4"/>
  <c r="Q79" i="4" s="1"/>
  <c r="S79" i="4" s="1"/>
  <c r="U79" i="4" s="1"/>
  <c r="AQ79" i="4" s="1"/>
  <c r="AU79" i="4" s="1"/>
  <c r="N109" i="19"/>
  <c r="O109" i="19" s="1"/>
  <c r="P108" i="19"/>
  <c r="Q108" i="19" s="1"/>
  <c r="S108" i="19" s="1"/>
  <c r="U108" i="19" s="1"/>
  <c r="AT108" i="19" s="1"/>
  <c r="AX108" i="19" s="1"/>
  <c r="P62" i="14"/>
  <c r="Q62" i="14" s="1"/>
  <c r="S62" i="14" s="1"/>
  <c r="U62" i="14" s="1"/>
  <c r="AQ62" i="14" s="1"/>
  <c r="AU62" i="14" s="1"/>
  <c r="O63" i="14"/>
  <c r="P33" i="28"/>
  <c r="Q33" i="28" s="1"/>
  <c r="S33" i="28" s="1"/>
  <c r="U33" i="28" s="1"/>
  <c r="AQ33" i="28" s="1"/>
  <c r="AU33" i="28" s="1"/>
  <c r="O34" i="28"/>
  <c r="N46" i="4"/>
  <c r="O46" i="4" s="1"/>
  <c r="P46" i="13"/>
  <c r="Q46" i="13" s="1"/>
  <c r="S46" i="13" s="1"/>
  <c r="U46" i="13" s="1"/>
  <c r="AQ46" i="13" s="1"/>
  <c r="AU46" i="13" s="1"/>
  <c r="O47" i="13"/>
  <c r="P110" i="23"/>
  <c r="Q110" i="23" s="1"/>
  <c r="S110" i="23" s="1"/>
  <c r="U110" i="23" s="1"/>
  <c r="AT110" i="23" s="1"/>
  <c r="AX110" i="23" s="1"/>
  <c r="O111" i="23"/>
  <c r="N30" i="1"/>
  <c r="O30" i="1" s="1"/>
  <c r="P29" i="1"/>
  <c r="Q29" i="1" s="1"/>
  <c r="S29" i="1" s="1"/>
  <c r="U29" i="1" s="1"/>
  <c r="AQ29" i="1" s="1"/>
  <c r="AU29" i="1" s="1"/>
  <c r="N93" i="31"/>
  <c r="O93" i="31" s="1"/>
  <c r="P141" i="15"/>
  <c r="Q141" i="15" s="1"/>
  <c r="S141" i="15" s="1"/>
  <c r="U141" i="15" s="1"/>
  <c r="AT141" i="15" s="1"/>
  <c r="AX141" i="15" s="1"/>
  <c r="O142" i="15"/>
  <c r="P77" i="26"/>
  <c r="Q77" i="26" s="1"/>
  <c r="S77" i="26" s="1"/>
  <c r="U77" i="26" s="1"/>
  <c r="AQ77" i="26" s="1"/>
  <c r="AU77" i="26" s="1"/>
  <c r="P139" i="27"/>
  <c r="Q139" i="27" s="1"/>
  <c r="S139" i="27" s="1"/>
  <c r="U139" i="27" s="1"/>
  <c r="AT139" i="27" s="1"/>
  <c r="AX139" i="27" s="1"/>
  <c r="N140" i="27"/>
  <c r="O140" i="27" s="1"/>
  <c r="P142" i="29"/>
  <c r="Q142" i="29" s="1"/>
  <c r="S142" i="29" s="1"/>
  <c r="U142" i="29" s="1"/>
  <c r="AT142" i="29" s="1"/>
  <c r="AX142" i="29" s="1"/>
  <c r="O143" i="29"/>
  <c r="P126" i="23"/>
  <c r="Q126" i="23" s="1"/>
  <c r="S126" i="23" s="1"/>
  <c r="U126" i="23" s="1"/>
  <c r="AT126" i="23" s="1"/>
  <c r="P143" i="3"/>
  <c r="Q143" i="3" s="1"/>
  <c r="S143" i="3" s="1"/>
  <c r="U143" i="3" s="1"/>
  <c r="AT143" i="3" s="1"/>
  <c r="AX143" i="3" s="1"/>
  <c r="O144" i="3"/>
  <c r="P95" i="3"/>
  <c r="Q95" i="3" s="1"/>
  <c r="S95" i="3" s="1"/>
  <c r="U95" i="3" s="1"/>
  <c r="AJ95" i="3" s="1"/>
  <c r="AN95" i="3" s="1"/>
  <c r="O96" i="3"/>
  <c r="P64" i="22"/>
  <c r="Q64" i="22" s="1"/>
  <c r="S64" i="22" s="1"/>
  <c r="U64" i="22" s="1"/>
  <c r="AQ64" i="22" s="1"/>
  <c r="AU64" i="22" s="1"/>
  <c r="O65" i="22"/>
  <c r="P49" i="7"/>
  <c r="Q49" i="7" s="1"/>
  <c r="S49" i="7" s="1"/>
  <c r="U49" i="7" s="1"/>
  <c r="AQ49" i="7" s="1"/>
  <c r="AU49" i="7" s="1"/>
  <c r="O50" i="7"/>
  <c r="O140" i="8"/>
  <c r="N77" i="25"/>
  <c r="O77" i="25" s="1"/>
  <c r="P63" i="33"/>
  <c r="Q63" i="33" s="1"/>
  <c r="S63" i="33" s="1"/>
  <c r="U63" i="33" s="1"/>
  <c r="AQ63" i="33" s="1"/>
  <c r="AU63" i="33" s="1"/>
  <c r="O64" i="33"/>
  <c r="P124" i="9"/>
  <c r="Q124" i="9" s="1"/>
  <c r="S124" i="9" s="1"/>
  <c r="U124" i="9" s="1"/>
  <c r="AT124" i="9" s="1"/>
  <c r="N125" i="9"/>
  <c r="O125" i="9"/>
  <c r="N93" i="23"/>
  <c r="O93" i="23" s="1"/>
  <c r="P92" i="20"/>
  <c r="Q92" i="20" s="1"/>
  <c r="S92" i="20" s="1"/>
  <c r="U92" i="20" s="1"/>
  <c r="AJ92" i="20" s="1"/>
  <c r="AN92" i="20" s="1"/>
  <c r="P78" i="19"/>
  <c r="Q78" i="19" s="1"/>
  <c r="S78" i="19" s="1"/>
  <c r="U78" i="19" s="1"/>
  <c r="AQ78" i="19" s="1"/>
  <c r="AU78" i="19" s="1"/>
  <c r="O79" i="19"/>
  <c r="N93" i="33"/>
  <c r="P92" i="33"/>
  <c r="Q92" i="33" s="1"/>
  <c r="S92" i="33" s="1"/>
  <c r="U92" i="33" s="1"/>
  <c r="AJ92" i="33" s="1"/>
  <c r="AN92" i="33" s="1"/>
  <c r="O93" i="33"/>
  <c r="P78" i="15"/>
  <c r="Q78" i="15" s="1"/>
  <c r="S78" i="15" s="1"/>
  <c r="U78" i="15" s="1"/>
  <c r="AQ78" i="15" s="1"/>
  <c r="AU78" i="15" s="1"/>
  <c r="O79" i="15"/>
  <c r="P62" i="17"/>
  <c r="Q62" i="17" s="1"/>
  <c r="S62" i="17" s="1"/>
  <c r="U62" i="17" s="1"/>
  <c r="AQ62" i="17" s="1"/>
  <c r="AU62" i="17" s="1"/>
  <c r="N62" i="31"/>
  <c r="O62" i="31" s="1"/>
  <c r="P48" i="5"/>
  <c r="Q48" i="5" s="1"/>
  <c r="S48" i="5" s="1"/>
  <c r="U48" i="5" s="1"/>
  <c r="AQ48" i="5" s="1"/>
  <c r="AU48" i="5" s="1"/>
  <c r="P125" i="19"/>
  <c r="Q125" i="19" s="1"/>
  <c r="S125" i="19" s="1"/>
  <c r="U125" i="19" s="1"/>
  <c r="AT125" i="19" s="1"/>
  <c r="BA125" i="23"/>
  <c r="AX125" i="23"/>
  <c r="P126" i="7"/>
  <c r="Q126" i="7" s="1"/>
  <c r="S126" i="7" s="1"/>
  <c r="U126" i="7" s="1"/>
  <c r="AT126" i="7" s="1"/>
  <c r="O127" i="7"/>
  <c r="AX124" i="13"/>
  <c r="BA124" i="13"/>
  <c r="P140" i="5"/>
  <c r="Q140" i="5" s="1"/>
  <c r="S140" i="5" s="1"/>
  <c r="U140" i="5" s="1"/>
  <c r="AT140" i="5" s="1"/>
  <c r="AX140" i="5" s="1"/>
  <c r="P79" i="13"/>
  <c r="Q79" i="13" s="1"/>
  <c r="S79" i="13" s="1"/>
  <c r="U79" i="13" s="1"/>
  <c r="AQ79" i="13" s="1"/>
  <c r="AU79" i="13" s="1"/>
  <c r="N93" i="17"/>
  <c r="P92" i="17"/>
  <c r="Q92" i="17" s="1"/>
  <c r="S92" i="17" s="1"/>
  <c r="U92" i="17" s="1"/>
  <c r="AJ92" i="17" s="1"/>
  <c r="AN92" i="17" s="1"/>
  <c r="P109" i="14"/>
  <c r="Q109" i="14" s="1"/>
  <c r="S109" i="14" s="1"/>
  <c r="U109" i="14" s="1"/>
  <c r="AT109" i="14" s="1"/>
  <c r="AX109" i="14" s="1"/>
  <c r="O110" i="14"/>
  <c r="N77" i="31"/>
  <c r="O77" i="31" s="1"/>
  <c r="P92" i="18"/>
  <c r="Q92" i="18" s="1"/>
  <c r="S92" i="18" s="1"/>
  <c r="U92" i="18" s="1"/>
  <c r="AJ92" i="18" s="1"/>
  <c r="AN92" i="18" s="1"/>
  <c r="O77" i="30"/>
  <c r="P125" i="8"/>
  <c r="Q125" i="8" s="1"/>
  <c r="S125" i="8" s="1"/>
  <c r="U125" i="8" s="1"/>
  <c r="AT125" i="8" s="1"/>
  <c r="P139" i="10"/>
  <c r="Q139" i="10" s="1"/>
  <c r="S139" i="10" s="1"/>
  <c r="U139" i="10" s="1"/>
  <c r="AT139" i="10" s="1"/>
  <c r="AX139" i="10" s="1"/>
  <c r="N140" i="8"/>
  <c r="BA123" i="9"/>
  <c r="AX123" i="9"/>
  <c r="O47" i="15"/>
  <c r="P30" i="26"/>
  <c r="Q30" i="26" s="1"/>
  <c r="S30" i="26" s="1"/>
  <c r="U30" i="26" s="1"/>
  <c r="AQ30" i="26" s="1"/>
  <c r="AU30" i="26" s="1"/>
  <c r="O77" i="20"/>
  <c r="O64" i="12"/>
  <c r="N125" i="28"/>
  <c r="O125" i="28" s="1"/>
  <c r="O78" i="33"/>
  <c r="N109" i="17"/>
  <c r="O109" i="17" s="1"/>
  <c r="N93" i="21"/>
  <c r="O93" i="21" s="1"/>
  <c r="P79" i="3"/>
  <c r="Q79" i="3" s="1"/>
  <c r="S79" i="3" s="1"/>
  <c r="U79" i="3" s="1"/>
  <c r="AQ79" i="3" s="1"/>
  <c r="AU79" i="3" s="1"/>
  <c r="O80" i="3"/>
  <c r="P63" i="5"/>
  <c r="Q63" i="5" s="1"/>
  <c r="S63" i="5" s="1"/>
  <c r="U63" i="5" s="1"/>
  <c r="AQ63" i="5" s="1"/>
  <c r="AU63" i="5" s="1"/>
  <c r="AX125" i="7"/>
  <c r="BA125" i="7"/>
  <c r="P126" i="31"/>
  <c r="Q126" i="31" s="1"/>
  <c r="S126" i="31" s="1"/>
  <c r="U126" i="31" s="1"/>
  <c r="AT126" i="31" s="1"/>
  <c r="P30" i="11"/>
  <c r="Q30" i="11" s="1"/>
  <c r="S30" i="11" s="1"/>
  <c r="U30" i="11" s="1"/>
  <c r="AQ30" i="11" s="1"/>
  <c r="AU30" i="11" s="1"/>
  <c r="N109" i="5"/>
  <c r="P108" i="5"/>
  <c r="Q108" i="5" s="1"/>
  <c r="S108" i="5" s="1"/>
  <c r="U108" i="5" s="1"/>
  <c r="AT108" i="5" s="1"/>
  <c r="AX108" i="5" s="1"/>
  <c r="P64" i="6"/>
  <c r="Q64" i="6" s="1"/>
  <c r="S64" i="6" s="1"/>
  <c r="U64" i="6" s="1"/>
  <c r="AQ64" i="6" s="1"/>
  <c r="AU64" i="6" s="1"/>
  <c r="O31" i="6"/>
  <c r="O111" i="9"/>
  <c r="P109" i="11"/>
  <c r="Q109" i="11" s="1"/>
  <c r="S109" i="11" s="1"/>
  <c r="U109" i="11" s="1"/>
  <c r="AT109" i="11" s="1"/>
  <c r="AX109" i="11" s="1"/>
  <c r="O110" i="11"/>
  <c r="P79" i="5"/>
  <c r="Q79" i="5" s="1"/>
  <c r="S79" i="5" s="1"/>
  <c r="U79" i="5" s="1"/>
  <c r="AQ79" i="5" s="1"/>
  <c r="AU79" i="5" s="1"/>
  <c r="O80" i="5"/>
  <c r="O62" i="2"/>
  <c r="P31" i="18"/>
  <c r="Q31" i="18" s="1"/>
  <c r="S31" i="18" s="1"/>
  <c r="U31" i="18" s="1"/>
  <c r="AQ31" i="18" s="1"/>
  <c r="AU31" i="18" s="1"/>
  <c r="O32" i="18"/>
  <c r="P65" i="30"/>
  <c r="Q65" i="30" s="1"/>
  <c r="S65" i="30" s="1"/>
  <c r="U65" i="30" s="1"/>
  <c r="AQ65" i="30" s="1"/>
  <c r="AU65" i="30" s="1"/>
  <c r="P125" i="2"/>
  <c r="Q125" i="2" s="1"/>
  <c r="S125" i="2" s="1"/>
  <c r="U125" i="2" s="1"/>
  <c r="AT125" i="2" s="1"/>
  <c r="P63" i="18"/>
  <c r="Q63" i="18" s="1"/>
  <c r="S63" i="18" s="1"/>
  <c r="U63" i="18" s="1"/>
  <c r="AQ63" i="18" s="1"/>
  <c r="AU63" i="18" s="1"/>
  <c r="O64" i="18"/>
  <c r="BA124" i="28"/>
  <c r="AX124" i="28"/>
  <c r="P141" i="14"/>
  <c r="Q141" i="14" s="1"/>
  <c r="S141" i="14" s="1"/>
  <c r="U141" i="14" s="1"/>
  <c r="AT141" i="14" s="1"/>
  <c r="AX141" i="14" s="1"/>
  <c r="P49" i="16"/>
  <c r="Q49" i="16" s="1"/>
  <c r="S49" i="16" s="1"/>
  <c r="U49" i="16" s="1"/>
  <c r="AQ49" i="16" s="1"/>
  <c r="AU49" i="16" s="1"/>
  <c r="O50" i="16"/>
  <c r="P63" i="27"/>
  <c r="Q63" i="27" s="1"/>
  <c r="S63" i="27" s="1"/>
  <c r="U63" i="27" s="1"/>
  <c r="AQ63" i="27" s="1"/>
  <c r="AU63" i="27" s="1"/>
  <c r="O64" i="27"/>
  <c r="P62" i="15"/>
  <c r="Q62" i="15" s="1"/>
  <c r="S62" i="15" s="1"/>
  <c r="U62" i="15" s="1"/>
  <c r="AQ62" i="15" s="1"/>
  <c r="AU62" i="15" s="1"/>
  <c r="O63" i="15"/>
  <c r="O30" i="7"/>
  <c r="O109" i="21"/>
  <c r="P141" i="9"/>
  <c r="Q141" i="9" s="1"/>
  <c r="S141" i="9" s="1"/>
  <c r="U141" i="9" s="1"/>
  <c r="AT141" i="9" s="1"/>
  <c r="AX141" i="9" s="1"/>
  <c r="P141" i="2"/>
  <c r="Q141" i="2" s="1"/>
  <c r="S141" i="2" s="1"/>
  <c r="U141" i="2" s="1"/>
  <c r="AT141" i="2" s="1"/>
  <c r="AX141" i="2" s="1"/>
  <c r="O142" i="2"/>
  <c r="P47" i="20"/>
  <c r="Q47" i="20" s="1"/>
  <c r="S47" i="20" s="1"/>
  <c r="U47" i="20" s="1"/>
  <c r="AQ47" i="20" s="1"/>
  <c r="AU47" i="20" s="1"/>
  <c r="O48" i="20"/>
  <c r="P141" i="6"/>
  <c r="Q141" i="6" s="1"/>
  <c r="S141" i="6" s="1"/>
  <c r="U141" i="6" s="1"/>
  <c r="AT141" i="6" s="1"/>
  <c r="AX141" i="6" s="1"/>
  <c r="O142" i="6"/>
  <c r="P95" i="13"/>
  <c r="Q95" i="13" s="1"/>
  <c r="S95" i="13" s="1"/>
  <c r="U95" i="13" s="1"/>
  <c r="AJ95" i="13" s="1"/>
  <c r="AN95" i="13" s="1"/>
  <c r="N125" i="13"/>
  <c r="O125" i="13" s="1"/>
  <c r="O143" i="20"/>
  <c r="O48" i="23"/>
  <c r="O125" i="16"/>
  <c r="O93" i="1"/>
  <c r="O112" i="26"/>
  <c r="P124" i="25"/>
  <c r="Q124" i="25" s="1"/>
  <c r="S124" i="25" s="1"/>
  <c r="U124" i="25" s="1"/>
  <c r="AT124" i="25" s="1"/>
  <c r="N125" i="25"/>
  <c r="O125" i="25"/>
  <c r="O128" i="29"/>
  <c r="N93" i="27"/>
  <c r="O93" i="27" s="1"/>
  <c r="P92" i="27"/>
  <c r="Q92" i="27" s="1"/>
  <c r="S92" i="27" s="1"/>
  <c r="U92" i="27" s="1"/>
  <c r="AJ92" i="27" s="1"/>
  <c r="AN92" i="27" s="1"/>
  <c r="O94" i="9"/>
  <c r="P109" i="31"/>
  <c r="Q109" i="31" s="1"/>
  <c r="S109" i="31" s="1"/>
  <c r="U109" i="31" s="1"/>
  <c r="AT109" i="31" s="1"/>
  <c r="AX109" i="31" s="1"/>
  <c r="O110" i="31"/>
  <c r="P127" i="10"/>
  <c r="Q127" i="10" s="1"/>
  <c r="S127" i="10" s="1"/>
  <c r="U127" i="10" s="1"/>
  <c r="AT127" i="10" s="1"/>
  <c r="O128" i="10"/>
  <c r="N93" i="2"/>
  <c r="O93" i="2" s="1"/>
  <c r="O30" i="19"/>
  <c r="O142" i="4"/>
  <c r="N30" i="7"/>
  <c r="P140" i="26"/>
  <c r="Q140" i="26" s="1"/>
  <c r="S140" i="26" s="1"/>
  <c r="U140" i="26" s="1"/>
  <c r="AT140" i="26" s="1"/>
  <c r="AX140" i="26" s="1"/>
  <c r="O141" i="26"/>
  <c r="P139" i="11"/>
  <c r="Q139" i="11" s="1"/>
  <c r="S139" i="11" s="1"/>
  <c r="U139" i="11" s="1"/>
  <c r="AT139" i="11" s="1"/>
  <c r="AX139" i="11" s="1"/>
  <c r="O110" i="33"/>
  <c r="P96" i="34" l="1"/>
  <c r="Q96" i="34" s="1"/>
  <c r="S96" i="34" s="1"/>
  <c r="U96" i="34" s="1"/>
  <c r="AJ96" i="34" s="1"/>
  <c r="AN96" i="34" s="1"/>
  <c r="O97" i="34"/>
  <c r="P47" i="34"/>
  <c r="Q47" i="34" s="1"/>
  <c r="S47" i="34" s="1"/>
  <c r="U47" i="34" s="1"/>
  <c r="AQ47" i="34" s="1"/>
  <c r="AU47" i="34" s="1"/>
  <c r="O48" i="34"/>
  <c r="O78" i="34"/>
  <c r="P30" i="34"/>
  <c r="Q30" i="34" s="1"/>
  <c r="S30" i="34" s="1"/>
  <c r="U30" i="34" s="1"/>
  <c r="AQ30" i="34" s="1"/>
  <c r="AU30" i="34" s="1"/>
  <c r="O31" i="34"/>
  <c r="P126" i="34"/>
  <c r="Q126" i="34" s="1"/>
  <c r="S126" i="34" s="1"/>
  <c r="U126" i="34" s="1"/>
  <c r="AT126" i="34" s="1"/>
  <c r="O127" i="34"/>
  <c r="BA125" i="34"/>
  <c r="AX125" i="34"/>
  <c r="P111" i="34"/>
  <c r="Q111" i="34" s="1"/>
  <c r="S111" i="34" s="1"/>
  <c r="U111" i="34" s="1"/>
  <c r="AT111" i="34" s="1"/>
  <c r="AX111" i="34" s="1"/>
  <c r="O141" i="34"/>
  <c r="O66" i="34"/>
  <c r="P77" i="10"/>
  <c r="Q77" i="10" s="1"/>
  <c r="S77" i="10" s="1"/>
  <c r="U77" i="10" s="1"/>
  <c r="AQ77" i="10" s="1"/>
  <c r="AU77" i="10" s="1"/>
  <c r="P125" i="11"/>
  <c r="Q125" i="11" s="1"/>
  <c r="S125" i="11" s="1"/>
  <c r="U125" i="11" s="1"/>
  <c r="AT125" i="11" s="1"/>
  <c r="O126" i="11"/>
  <c r="P46" i="4"/>
  <c r="Q46" i="4" s="1"/>
  <c r="S46" i="4" s="1"/>
  <c r="U46" i="4" s="1"/>
  <c r="AQ46" i="4" s="1"/>
  <c r="AU46" i="4" s="1"/>
  <c r="O47" i="4"/>
  <c r="P93" i="27"/>
  <c r="Q93" i="27" s="1"/>
  <c r="S93" i="27" s="1"/>
  <c r="U93" i="27" s="1"/>
  <c r="AJ93" i="27" s="1"/>
  <c r="AN93" i="27" s="1"/>
  <c r="O94" i="27"/>
  <c r="P109" i="19"/>
  <c r="Q109" i="19" s="1"/>
  <c r="S109" i="19" s="1"/>
  <c r="U109" i="19" s="1"/>
  <c r="AT109" i="19" s="1"/>
  <c r="AX109" i="19" s="1"/>
  <c r="P125" i="14"/>
  <c r="Q125" i="14" s="1"/>
  <c r="S125" i="14" s="1"/>
  <c r="U125" i="14" s="1"/>
  <c r="AT125" i="14" s="1"/>
  <c r="O126" i="14"/>
  <c r="P46" i="22"/>
  <c r="Q46" i="22" s="1"/>
  <c r="S46" i="22" s="1"/>
  <c r="U46" i="22" s="1"/>
  <c r="AQ46" i="22" s="1"/>
  <c r="AU46" i="22" s="1"/>
  <c r="O47" i="22"/>
  <c r="P140" i="12"/>
  <c r="Q140" i="12" s="1"/>
  <c r="S140" i="12" s="1"/>
  <c r="U140" i="12" s="1"/>
  <c r="AT140" i="12" s="1"/>
  <c r="AX140" i="12" s="1"/>
  <c r="O141" i="12"/>
  <c r="P140" i="13"/>
  <c r="Q140" i="13" s="1"/>
  <c r="S140" i="13" s="1"/>
  <c r="U140" i="13" s="1"/>
  <c r="AT140" i="13" s="1"/>
  <c r="AX140" i="13" s="1"/>
  <c r="P93" i="31"/>
  <c r="Q93" i="31" s="1"/>
  <c r="S93" i="31" s="1"/>
  <c r="U93" i="31" s="1"/>
  <c r="AJ93" i="31" s="1"/>
  <c r="AN93" i="31" s="1"/>
  <c r="O94" i="31"/>
  <c r="P140" i="18"/>
  <c r="Q140" i="18" s="1"/>
  <c r="S140" i="18" s="1"/>
  <c r="U140" i="18" s="1"/>
  <c r="AT140" i="18" s="1"/>
  <c r="AX140" i="18" s="1"/>
  <c r="P109" i="17"/>
  <c r="Q109" i="17" s="1"/>
  <c r="S109" i="17" s="1"/>
  <c r="U109" i="17" s="1"/>
  <c r="AT109" i="17" s="1"/>
  <c r="AX109" i="17" s="1"/>
  <c r="P30" i="4"/>
  <c r="Q30" i="4" s="1"/>
  <c r="S30" i="4" s="1"/>
  <c r="U30" i="4" s="1"/>
  <c r="AQ30" i="4" s="1"/>
  <c r="AU30" i="4" s="1"/>
  <c r="P30" i="1"/>
  <c r="Q30" i="1" s="1"/>
  <c r="S30" i="1" s="1"/>
  <c r="U30" i="1" s="1"/>
  <c r="AQ30" i="1" s="1"/>
  <c r="AU30" i="1" s="1"/>
  <c r="O31" i="1"/>
  <c r="P140" i="27"/>
  <c r="Q140" i="27" s="1"/>
  <c r="S140" i="27" s="1"/>
  <c r="U140" i="27" s="1"/>
  <c r="AT140" i="27" s="1"/>
  <c r="AX140" i="27" s="1"/>
  <c r="P93" i="2"/>
  <c r="Q93" i="2" s="1"/>
  <c r="S93" i="2" s="1"/>
  <c r="U93" i="2" s="1"/>
  <c r="AJ93" i="2" s="1"/>
  <c r="AN93" i="2" s="1"/>
  <c r="O94" i="2"/>
  <c r="P125" i="13"/>
  <c r="Q125" i="13" s="1"/>
  <c r="S125" i="13" s="1"/>
  <c r="U125" i="13" s="1"/>
  <c r="AT125" i="13" s="1"/>
  <c r="P125" i="6"/>
  <c r="Q125" i="6" s="1"/>
  <c r="S125" i="6" s="1"/>
  <c r="U125" i="6" s="1"/>
  <c r="AT125" i="6" s="1"/>
  <c r="P63" i="15"/>
  <c r="Q63" i="15" s="1"/>
  <c r="S63" i="15" s="1"/>
  <c r="U63" i="15" s="1"/>
  <c r="AQ63" i="15" s="1"/>
  <c r="AU63" i="15" s="1"/>
  <c r="P129" i="12"/>
  <c r="Q129" i="12" s="1"/>
  <c r="S129" i="12" s="1"/>
  <c r="U129" i="12" s="1"/>
  <c r="AT129" i="12" s="1"/>
  <c r="P126" i="4"/>
  <c r="Q126" i="4" s="1"/>
  <c r="S126" i="4" s="1"/>
  <c r="U126" i="4" s="1"/>
  <c r="AT126" i="4" s="1"/>
  <c r="P126" i="15"/>
  <c r="Q126" i="15" s="1"/>
  <c r="S126" i="15" s="1"/>
  <c r="U126" i="15" s="1"/>
  <c r="AT126" i="15" s="1"/>
  <c r="O127" i="15"/>
  <c r="AX127" i="10"/>
  <c r="BA127" i="10"/>
  <c r="P143" i="20"/>
  <c r="Q143" i="20" s="1"/>
  <c r="S143" i="20" s="1"/>
  <c r="U143" i="20" s="1"/>
  <c r="AT143" i="20" s="1"/>
  <c r="AX143" i="20" s="1"/>
  <c r="O144" i="20"/>
  <c r="O31" i="11"/>
  <c r="P64" i="12"/>
  <c r="Q64" i="12" s="1"/>
  <c r="S64" i="12" s="1"/>
  <c r="U64" i="12" s="1"/>
  <c r="AQ64" i="12" s="1"/>
  <c r="AU64" i="12" s="1"/>
  <c r="O65" i="12"/>
  <c r="P93" i="33"/>
  <c r="Q93" i="33" s="1"/>
  <c r="S93" i="33" s="1"/>
  <c r="U93" i="33" s="1"/>
  <c r="AJ93" i="33" s="1"/>
  <c r="AN93" i="33" s="1"/>
  <c r="P110" i="8"/>
  <c r="Q110" i="8" s="1"/>
  <c r="S110" i="8" s="1"/>
  <c r="U110" i="8" s="1"/>
  <c r="AT110" i="8" s="1"/>
  <c r="AX110" i="8" s="1"/>
  <c r="P140" i="16"/>
  <c r="Q140" i="16" s="1"/>
  <c r="S140" i="16" s="1"/>
  <c r="U140" i="16" s="1"/>
  <c r="AT140" i="16" s="1"/>
  <c r="AX140" i="16" s="1"/>
  <c r="P93" i="6"/>
  <c r="Q93" i="6" s="1"/>
  <c r="S93" i="6" s="1"/>
  <c r="U93" i="6" s="1"/>
  <c r="AJ93" i="6" s="1"/>
  <c r="AN93" i="6" s="1"/>
  <c r="O94" i="6"/>
  <c r="AX126" i="26"/>
  <c r="BA126" i="26"/>
  <c r="P125" i="17"/>
  <c r="Q125" i="17" s="1"/>
  <c r="S125" i="17" s="1"/>
  <c r="U125" i="17" s="1"/>
  <c r="AT125" i="17" s="1"/>
  <c r="O126" i="17"/>
  <c r="P47" i="8"/>
  <c r="Q47" i="8" s="1"/>
  <c r="S47" i="8" s="1"/>
  <c r="U47" i="8" s="1"/>
  <c r="AQ47" i="8" s="1"/>
  <c r="AU47" i="8" s="1"/>
  <c r="P64" i="26"/>
  <c r="Q64" i="26" s="1"/>
  <c r="S64" i="26" s="1"/>
  <c r="U64" i="26" s="1"/>
  <c r="AQ64" i="26" s="1"/>
  <c r="AU64" i="26" s="1"/>
  <c r="P49" i="12"/>
  <c r="Q49" i="12" s="1"/>
  <c r="S49" i="12" s="1"/>
  <c r="U49" i="12" s="1"/>
  <c r="AQ49" i="12" s="1"/>
  <c r="AU49" i="12" s="1"/>
  <c r="AX128" i="12"/>
  <c r="BA128" i="12"/>
  <c r="P63" i="3"/>
  <c r="Q63" i="3" s="1"/>
  <c r="S63" i="3" s="1"/>
  <c r="U63" i="3" s="1"/>
  <c r="AQ63" i="3" s="1"/>
  <c r="AU63" i="3" s="1"/>
  <c r="P111" i="10"/>
  <c r="Q111" i="10" s="1"/>
  <c r="S111" i="10" s="1"/>
  <c r="U111" i="10" s="1"/>
  <c r="AT111" i="10" s="1"/>
  <c r="AX111" i="10" s="1"/>
  <c r="O112" i="10"/>
  <c r="AX125" i="4"/>
  <c r="BA125" i="4"/>
  <c r="BA125" i="15"/>
  <c r="AX125" i="15"/>
  <c r="P33" i="16"/>
  <c r="Q33" i="16" s="1"/>
  <c r="S33" i="16" s="1"/>
  <c r="U33" i="16" s="1"/>
  <c r="AQ33" i="16" s="1"/>
  <c r="AU33" i="16" s="1"/>
  <c r="BA125" i="33"/>
  <c r="AX125" i="33"/>
  <c r="P78" i="23"/>
  <c r="Q78" i="23" s="1"/>
  <c r="S78" i="23" s="1"/>
  <c r="U78" i="23" s="1"/>
  <c r="AQ78" i="23" s="1"/>
  <c r="AU78" i="23" s="1"/>
  <c r="P110" i="31"/>
  <c r="Q110" i="31" s="1"/>
  <c r="S110" i="31" s="1"/>
  <c r="U110" i="31" s="1"/>
  <c r="AT110" i="31" s="1"/>
  <c r="AX110" i="31" s="1"/>
  <c r="P64" i="27"/>
  <c r="Q64" i="27" s="1"/>
  <c r="S64" i="27" s="1"/>
  <c r="U64" i="27" s="1"/>
  <c r="AQ64" i="27" s="1"/>
  <c r="AU64" i="27" s="1"/>
  <c r="P62" i="2"/>
  <c r="Q62" i="2" s="1"/>
  <c r="S62" i="2" s="1"/>
  <c r="U62" i="2" s="1"/>
  <c r="AQ62" i="2" s="1"/>
  <c r="AU62" i="2" s="1"/>
  <c r="O63" i="2"/>
  <c r="P77" i="20"/>
  <c r="Q77" i="20" s="1"/>
  <c r="S77" i="20" s="1"/>
  <c r="U77" i="20" s="1"/>
  <c r="AQ77" i="20" s="1"/>
  <c r="AU77" i="20" s="1"/>
  <c r="P127" i="7"/>
  <c r="Q127" i="7" s="1"/>
  <c r="S127" i="7" s="1"/>
  <c r="U127" i="7" s="1"/>
  <c r="AT127" i="7" s="1"/>
  <c r="P50" i="7"/>
  <c r="Q50" i="7" s="1"/>
  <c r="S50" i="7" s="1"/>
  <c r="U50" i="7" s="1"/>
  <c r="AQ50" i="7" s="1"/>
  <c r="AU50" i="7" s="1"/>
  <c r="O51" i="7"/>
  <c r="P47" i="13"/>
  <c r="Q47" i="13" s="1"/>
  <c r="S47" i="13" s="1"/>
  <c r="U47" i="13" s="1"/>
  <c r="AQ47" i="13" s="1"/>
  <c r="AU47" i="13" s="1"/>
  <c r="O48" i="13"/>
  <c r="O65" i="11"/>
  <c r="O142" i="24"/>
  <c r="P111" i="20"/>
  <c r="Q111" i="20" s="1"/>
  <c r="S111" i="20" s="1"/>
  <c r="U111" i="20" s="1"/>
  <c r="AT111" i="20" s="1"/>
  <c r="AX111" i="20" s="1"/>
  <c r="O33" i="27"/>
  <c r="O79" i="7"/>
  <c r="O127" i="27"/>
  <c r="N77" i="21"/>
  <c r="O77" i="21" s="1"/>
  <c r="P111" i="7"/>
  <c r="Q111" i="7" s="1"/>
  <c r="S111" i="7" s="1"/>
  <c r="U111" i="7" s="1"/>
  <c r="AT111" i="7" s="1"/>
  <c r="AX111" i="7" s="1"/>
  <c r="O112" i="7"/>
  <c r="O93" i="19"/>
  <c r="O94" i="16"/>
  <c r="O47" i="27"/>
  <c r="P141" i="23"/>
  <c r="Q141" i="23" s="1"/>
  <c r="S141" i="23" s="1"/>
  <c r="U141" i="23" s="1"/>
  <c r="AT141" i="23" s="1"/>
  <c r="AX141" i="23" s="1"/>
  <c r="O142" i="23"/>
  <c r="P31" i="9"/>
  <c r="Q31" i="9" s="1"/>
  <c r="S31" i="9" s="1"/>
  <c r="U31" i="9" s="1"/>
  <c r="AQ31" i="9" s="1"/>
  <c r="AU31" i="9" s="1"/>
  <c r="O32" i="9"/>
  <c r="P62" i="13"/>
  <c r="Q62" i="13" s="1"/>
  <c r="S62" i="13" s="1"/>
  <c r="U62" i="13" s="1"/>
  <c r="AQ62" i="13" s="1"/>
  <c r="AU62" i="13" s="1"/>
  <c r="O63" i="13"/>
  <c r="O96" i="13"/>
  <c r="O127" i="31"/>
  <c r="O31" i="26"/>
  <c r="N93" i="18"/>
  <c r="O93" i="18" s="1"/>
  <c r="AX126" i="7"/>
  <c r="BA126" i="7"/>
  <c r="O64" i="24"/>
  <c r="O48" i="17"/>
  <c r="O126" i="5"/>
  <c r="O48" i="33"/>
  <c r="AX126" i="27"/>
  <c r="BA126" i="27"/>
  <c r="P109" i="15"/>
  <c r="Q109" i="15" s="1"/>
  <c r="S109" i="15" s="1"/>
  <c r="U109" i="15" s="1"/>
  <c r="AT109" i="15" s="1"/>
  <c r="AX109" i="15" s="1"/>
  <c r="O110" i="15"/>
  <c r="O48" i="18"/>
  <c r="O109" i="29"/>
  <c r="P32" i="18"/>
  <c r="Q32" i="18" s="1"/>
  <c r="S32" i="18" s="1"/>
  <c r="U32" i="18" s="1"/>
  <c r="AQ32" i="18" s="1"/>
  <c r="AU32" i="18" s="1"/>
  <c r="P127" i="26"/>
  <c r="Q127" i="26" s="1"/>
  <c r="S127" i="26" s="1"/>
  <c r="U127" i="26" s="1"/>
  <c r="AT127" i="26" s="1"/>
  <c r="O128" i="26"/>
  <c r="AX126" i="31"/>
  <c r="BA126" i="31"/>
  <c r="P110" i="3"/>
  <c r="Q110" i="3" s="1"/>
  <c r="S110" i="3" s="1"/>
  <c r="U110" i="3" s="1"/>
  <c r="AT110" i="3" s="1"/>
  <c r="AX110" i="3" s="1"/>
  <c r="O111" i="3"/>
  <c r="P80" i="5"/>
  <c r="Q80" i="5" s="1"/>
  <c r="S80" i="5" s="1"/>
  <c r="U80" i="5" s="1"/>
  <c r="AQ80" i="5" s="1"/>
  <c r="AU80" i="5" s="1"/>
  <c r="O81" i="5"/>
  <c r="P47" i="15"/>
  <c r="Q47" i="15" s="1"/>
  <c r="S47" i="15" s="1"/>
  <c r="U47" i="15" s="1"/>
  <c r="AQ47" i="15" s="1"/>
  <c r="AU47" i="15" s="1"/>
  <c r="O48" i="15"/>
  <c r="P110" i="14"/>
  <c r="Q110" i="14" s="1"/>
  <c r="S110" i="14" s="1"/>
  <c r="U110" i="14" s="1"/>
  <c r="AT110" i="14" s="1"/>
  <c r="AX110" i="14" s="1"/>
  <c r="O111" i="14"/>
  <c r="P109" i="28"/>
  <c r="Q109" i="28" s="1"/>
  <c r="S109" i="28" s="1"/>
  <c r="U109" i="28" s="1"/>
  <c r="AT109" i="28" s="1"/>
  <c r="AX109" i="28" s="1"/>
  <c r="P79" i="29"/>
  <c r="Q79" i="29" s="1"/>
  <c r="S79" i="29" s="1"/>
  <c r="U79" i="29" s="1"/>
  <c r="AQ79" i="29" s="1"/>
  <c r="AU79" i="29" s="1"/>
  <c r="O80" i="29"/>
  <c r="P78" i="17"/>
  <c r="Q78" i="17" s="1"/>
  <c r="S78" i="17" s="1"/>
  <c r="U78" i="17" s="1"/>
  <c r="AQ78" i="17" s="1"/>
  <c r="AU78" i="17" s="1"/>
  <c r="O79" i="17"/>
  <c r="P80" i="8"/>
  <c r="Q80" i="8" s="1"/>
  <c r="S80" i="8" s="1"/>
  <c r="U80" i="8" s="1"/>
  <c r="AQ80" i="8" s="1"/>
  <c r="AU80" i="8" s="1"/>
  <c r="O81" i="8"/>
  <c r="AX124" i="6"/>
  <c r="BA124" i="6"/>
  <c r="N109" i="29"/>
  <c r="P96" i="11"/>
  <c r="Q96" i="11" s="1"/>
  <c r="S96" i="11" s="1"/>
  <c r="U96" i="11" s="1"/>
  <c r="AJ96" i="11" s="1"/>
  <c r="AN96" i="11" s="1"/>
  <c r="O97" i="11"/>
  <c r="P125" i="28"/>
  <c r="Q125" i="28" s="1"/>
  <c r="S125" i="28" s="1"/>
  <c r="U125" i="28" s="1"/>
  <c r="AT125" i="28" s="1"/>
  <c r="P65" i="22"/>
  <c r="Q65" i="22" s="1"/>
  <c r="S65" i="22" s="1"/>
  <c r="U65" i="22" s="1"/>
  <c r="AQ65" i="22" s="1"/>
  <c r="AU65" i="22" s="1"/>
  <c r="O66" i="22"/>
  <c r="P142" i="6"/>
  <c r="Q142" i="6" s="1"/>
  <c r="S142" i="6" s="1"/>
  <c r="U142" i="6" s="1"/>
  <c r="AT142" i="6" s="1"/>
  <c r="AX142" i="6" s="1"/>
  <c r="P110" i="33"/>
  <c r="Q110" i="33" s="1"/>
  <c r="S110" i="33" s="1"/>
  <c r="U110" i="33" s="1"/>
  <c r="AT110" i="33" s="1"/>
  <c r="AX110" i="33" s="1"/>
  <c r="O111" i="33"/>
  <c r="O142" i="14"/>
  <c r="O126" i="19"/>
  <c r="O78" i="26"/>
  <c r="N30" i="29"/>
  <c r="O30" i="29" s="1"/>
  <c r="O79" i="2"/>
  <c r="O64" i="20"/>
  <c r="O127" i="21"/>
  <c r="O46" i="29"/>
  <c r="O63" i="28"/>
  <c r="O142" i="21"/>
  <c r="P47" i="21"/>
  <c r="Q47" i="21" s="1"/>
  <c r="S47" i="21" s="1"/>
  <c r="U47" i="21" s="1"/>
  <c r="AQ47" i="21" s="1"/>
  <c r="AU47" i="21" s="1"/>
  <c r="O48" i="21"/>
  <c r="O141" i="28"/>
  <c r="O78" i="14"/>
  <c r="O94" i="30"/>
  <c r="P140" i="8"/>
  <c r="Q140" i="8" s="1"/>
  <c r="S140" i="8" s="1"/>
  <c r="U140" i="8" s="1"/>
  <c r="AT140" i="8" s="1"/>
  <c r="AX140" i="8" s="1"/>
  <c r="P32" i="23"/>
  <c r="Q32" i="23" s="1"/>
  <c r="S32" i="23" s="1"/>
  <c r="U32" i="23" s="1"/>
  <c r="AQ32" i="23" s="1"/>
  <c r="AU32" i="23" s="1"/>
  <c r="P94" i="9"/>
  <c r="Q94" i="9" s="1"/>
  <c r="S94" i="9" s="1"/>
  <c r="U94" i="9" s="1"/>
  <c r="AJ94" i="9" s="1"/>
  <c r="AN94" i="9" s="1"/>
  <c r="O95" i="9"/>
  <c r="P64" i="19"/>
  <c r="Q64" i="19" s="1"/>
  <c r="S64" i="19" s="1"/>
  <c r="U64" i="19" s="1"/>
  <c r="AQ64" i="19" s="1"/>
  <c r="AU64" i="19" s="1"/>
  <c r="O65" i="19"/>
  <c r="P141" i="33"/>
  <c r="Q141" i="33" s="1"/>
  <c r="S141" i="33" s="1"/>
  <c r="U141" i="33" s="1"/>
  <c r="AT141" i="33" s="1"/>
  <c r="AX141" i="33" s="1"/>
  <c r="O142" i="33"/>
  <c r="P94" i="5"/>
  <c r="Q94" i="5" s="1"/>
  <c r="S94" i="5" s="1"/>
  <c r="U94" i="5" s="1"/>
  <c r="AJ94" i="5" s="1"/>
  <c r="AN94" i="5" s="1"/>
  <c r="P110" i="11"/>
  <c r="Q110" i="11" s="1"/>
  <c r="S110" i="11" s="1"/>
  <c r="U110" i="11" s="1"/>
  <c r="AT110" i="11" s="1"/>
  <c r="AX110" i="11" s="1"/>
  <c r="O111" i="11"/>
  <c r="AX125" i="19"/>
  <c r="BA125" i="19"/>
  <c r="P96" i="3"/>
  <c r="Q96" i="3" s="1"/>
  <c r="S96" i="3" s="1"/>
  <c r="U96" i="3" s="1"/>
  <c r="AJ96" i="3" s="1"/>
  <c r="AN96" i="3" s="1"/>
  <c r="O97" i="3"/>
  <c r="P34" i="28"/>
  <c r="Q34" i="28" s="1"/>
  <c r="S34" i="28" s="1"/>
  <c r="U34" i="28" s="1"/>
  <c r="AQ34" i="28" s="1"/>
  <c r="AU34" i="28" s="1"/>
  <c r="O35" i="28"/>
  <c r="O46" i="14"/>
  <c r="P32" i="13"/>
  <c r="Q32" i="13" s="1"/>
  <c r="S32" i="13" s="1"/>
  <c r="U32" i="13" s="1"/>
  <c r="AQ32" i="13" s="1"/>
  <c r="AU32" i="13" s="1"/>
  <c r="O33" i="13"/>
  <c r="P30" i="25"/>
  <c r="Q30" i="25" s="1"/>
  <c r="S30" i="25" s="1"/>
  <c r="U30" i="25" s="1"/>
  <c r="AQ30" i="25" s="1"/>
  <c r="AU30" i="25" s="1"/>
  <c r="O31" i="25"/>
  <c r="P46" i="19"/>
  <c r="Q46" i="19" s="1"/>
  <c r="S46" i="19" s="1"/>
  <c r="U46" i="19" s="1"/>
  <c r="AQ46" i="19" s="1"/>
  <c r="AU46" i="19" s="1"/>
  <c r="O63" i="4"/>
  <c r="BA126" i="21"/>
  <c r="AX126" i="21"/>
  <c r="P47" i="31"/>
  <c r="Q47" i="31" s="1"/>
  <c r="S47" i="31" s="1"/>
  <c r="U47" i="31" s="1"/>
  <c r="AQ47" i="31" s="1"/>
  <c r="AU47" i="31" s="1"/>
  <c r="O48" i="31"/>
  <c r="P109" i="1"/>
  <c r="Q109" i="1" s="1"/>
  <c r="S109" i="1" s="1"/>
  <c r="U109" i="1" s="1"/>
  <c r="AT109" i="1" s="1"/>
  <c r="AX109" i="1" s="1"/>
  <c r="O110" i="1"/>
  <c r="P30" i="22"/>
  <c r="Q30" i="22" s="1"/>
  <c r="S30" i="22" s="1"/>
  <c r="U30" i="22" s="1"/>
  <c r="AQ30" i="22" s="1"/>
  <c r="AU30" i="22" s="1"/>
  <c r="O31" i="22"/>
  <c r="P34" i="31"/>
  <c r="Q34" i="31" s="1"/>
  <c r="S34" i="31" s="1"/>
  <c r="U34" i="31" s="1"/>
  <c r="AQ34" i="31" s="1"/>
  <c r="AU34" i="31" s="1"/>
  <c r="P78" i="27"/>
  <c r="Q78" i="27" s="1"/>
  <c r="S78" i="27" s="1"/>
  <c r="U78" i="27" s="1"/>
  <c r="AQ78" i="27" s="1"/>
  <c r="AU78" i="27" s="1"/>
  <c r="O79" i="27"/>
  <c r="P79" i="1"/>
  <c r="Q79" i="1" s="1"/>
  <c r="S79" i="1" s="1"/>
  <c r="U79" i="1" s="1"/>
  <c r="AQ79" i="1" s="1"/>
  <c r="AU79" i="1" s="1"/>
  <c r="O80" i="1"/>
  <c r="P128" i="29"/>
  <c r="Q128" i="29" s="1"/>
  <c r="S128" i="29" s="1"/>
  <c r="U128" i="29" s="1"/>
  <c r="AT128" i="29" s="1"/>
  <c r="O129" i="29"/>
  <c r="O64" i="5"/>
  <c r="O93" i="17"/>
  <c r="O49" i="5"/>
  <c r="N93" i="20"/>
  <c r="O93" i="20" s="1"/>
  <c r="N46" i="14"/>
  <c r="O31" i="20"/>
  <c r="N93" i="14"/>
  <c r="O93" i="14" s="1"/>
  <c r="P111" i="6"/>
  <c r="Q111" i="6" s="1"/>
  <c r="S111" i="6" s="1"/>
  <c r="U111" i="6" s="1"/>
  <c r="AT111" i="6" s="1"/>
  <c r="AX111" i="6" s="1"/>
  <c r="O112" i="6"/>
  <c r="P129" i="3"/>
  <c r="Q129" i="3" s="1"/>
  <c r="S129" i="3" s="1"/>
  <c r="U129" i="3" s="1"/>
  <c r="AT129" i="3" s="1"/>
  <c r="P49" i="6"/>
  <c r="Q49" i="6" s="1"/>
  <c r="S49" i="6" s="1"/>
  <c r="U49" i="6" s="1"/>
  <c r="AQ49" i="6" s="1"/>
  <c r="AU49" i="6" s="1"/>
  <c r="P47" i="9"/>
  <c r="Q47" i="9" s="1"/>
  <c r="S47" i="9" s="1"/>
  <c r="U47" i="9" s="1"/>
  <c r="AQ47" i="9" s="1"/>
  <c r="AU47" i="9" s="1"/>
  <c r="O48" i="9"/>
  <c r="P50" i="3"/>
  <c r="Q50" i="3" s="1"/>
  <c r="S50" i="3" s="1"/>
  <c r="U50" i="3" s="1"/>
  <c r="AQ50" i="3" s="1"/>
  <c r="AU50" i="3" s="1"/>
  <c r="O51" i="3"/>
  <c r="P48" i="26"/>
  <c r="Q48" i="26" s="1"/>
  <c r="S48" i="26" s="1"/>
  <c r="U48" i="26" s="1"/>
  <c r="AQ48" i="26" s="1"/>
  <c r="AU48" i="26" s="1"/>
  <c r="O78" i="18"/>
  <c r="O110" i="12"/>
  <c r="P141" i="17"/>
  <c r="Q141" i="17" s="1"/>
  <c r="S141" i="17" s="1"/>
  <c r="U141" i="17" s="1"/>
  <c r="AT141" i="17" s="1"/>
  <c r="AX141" i="17" s="1"/>
  <c r="O142" i="17"/>
  <c r="P94" i="22"/>
  <c r="Q94" i="22" s="1"/>
  <c r="S94" i="22" s="1"/>
  <c r="U94" i="22" s="1"/>
  <c r="AJ94" i="22" s="1"/>
  <c r="AN94" i="22" s="1"/>
  <c r="O95" i="22"/>
  <c r="P111" i="23"/>
  <c r="Q111" i="23" s="1"/>
  <c r="S111" i="23" s="1"/>
  <c r="U111" i="23" s="1"/>
  <c r="AT111" i="23" s="1"/>
  <c r="AX111" i="23" s="1"/>
  <c r="P77" i="28"/>
  <c r="Q77" i="28" s="1"/>
  <c r="S77" i="28" s="1"/>
  <c r="U77" i="28" s="1"/>
  <c r="AQ77" i="28" s="1"/>
  <c r="AU77" i="28" s="1"/>
  <c r="O78" i="28"/>
  <c r="P142" i="2"/>
  <c r="Q142" i="2" s="1"/>
  <c r="S142" i="2" s="1"/>
  <c r="U142" i="2" s="1"/>
  <c r="AT142" i="2" s="1"/>
  <c r="AX142" i="2" s="1"/>
  <c r="P93" i="23"/>
  <c r="Q93" i="23" s="1"/>
  <c r="S93" i="23" s="1"/>
  <c r="U93" i="23" s="1"/>
  <c r="AJ93" i="23" s="1"/>
  <c r="AN93" i="23" s="1"/>
  <c r="O94" i="23"/>
  <c r="P63" i="14"/>
  <c r="Q63" i="14" s="1"/>
  <c r="S63" i="14" s="1"/>
  <c r="U63" i="14" s="1"/>
  <c r="AQ63" i="14" s="1"/>
  <c r="AU63" i="14" s="1"/>
  <c r="O63" i="16"/>
  <c r="P63" i="10"/>
  <c r="Q63" i="10" s="1"/>
  <c r="S63" i="10" s="1"/>
  <c r="U63" i="10" s="1"/>
  <c r="AQ63" i="10" s="1"/>
  <c r="AU63" i="10" s="1"/>
  <c r="AX128" i="3"/>
  <c r="BA128" i="3"/>
  <c r="P94" i="28"/>
  <c r="Q94" i="28" s="1"/>
  <c r="S94" i="28" s="1"/>
  <c r="U94" i="28" s="1"/>
  <c r="AJ94" i="28" s="1"/>
  <c r="AN94" i="28" s="1"/>
  <c r="P143" i="31"/>
  <c r="Q143" i="31" s="1"/>
  <c r="S143" i="31" s="1"/>
  <c r="U143" i="31" s="1"/>
  <c r="AT143" i="31" s="1"/>
  <c r="AX143" i="31" s="1"/>
  <c r="O144" i="31"/>
  <c r="P33" i="12"/>
  <c r="Q33" i="12" s="1"/>
  <c r="S33" i="12" s="1"/>
  <c r="U33" i="12" s="1"/>
  <c r="AQ33" i="12" s="1"/>
  <c r="AU33" i="12" s="1"/>
  <c r="O34" i="12"/>
  <c r="P50" i="24"/>
  <c r="Q50" i="24" s="1"/>
  <c r="S50" i="24" s="1"/>
  <c r="U50" i="24" s="1"/>
  <c r="AQ50" i="24" s="1"/>
  <c r="AU50" i="24" s="1"/>
  <c r="O51" i="24"/>
  <c r="P109" i="4"/>
  <c r="Q109" i="4" s="1"/>
  <c r="S109" i="4" s="1"/>
  <c r="U109" i="4" s="1"/>
  <c r="AT109" i="4" s="1"/>
  <c r="AX109" i="4" s="1"/>
  <c r="O110" i="4"/>
  <c r="P111" i="25"/>
  <c r="Q111" i="25" s="1"/>
  <c r="S111" i="25" s="1"/>
  <c r="U111" i="25" s="1"/>
  <c r="AT111" i="25" s="1"/>
  <c r="AX111" i="25" s="1"/>
  <c r="O112" i="25"/>
  <c r="P127" i="18"/>
  <c r="Q127" i="18" s="1"/>
  <c r="S127" i="18" s="1"/>
  <c r="U127" i="18" s="1"/>
  <c r="AT127" i="18" s="1"/>
  <c r="BA125" i="5"/>
  <c r="AX125" i="5"/>
  <c r="P66" i="21"/>
  <c r="Q66" i="21" s="1"/>
  <c r="S66" i="21" s="1"/>
  <c r="U66" i="21" s="1"/>
  <c r="AQ66" i="21" s="1"/>
  <c r="AU66" i="21" s="1"/>
  <c r="P141" i="26"/>
  <c r="Q141" i="26" s="1"/>
  <c r="S141" i="26" s="1"/>
  <c r="U141" i="26" s="1"/>
  <c r="AT141" i="26" s="1"/>
  <c r="AX141" i="26" s="1"/>
  <c r="O142" i="26"/>
  <c r="P125" i="25"/>
  <c r="Q125" i="25" s="1"/>
  <c r="S125" i="25" s="1"/>
  <c r="U125" i="25" s="1"/>
  <c r="AT125" i="25" s="1"/>
  <c r="P64" i="18"/>
  <c r="Q64" i="18" s="1"/>
  <c r="S64" i="18" s="1"/>
  <c r="U64" i="18" s="1"/>
  <c r="AQ64" i="18" s="1"/>
  <c r="AU64" i="18" s="1"/>
  <c r="P80" i="3"/>
  <c r="Q80" i="3" s="1"/>
  <c r="S80" i="3" s="1"/>
  <c r="U80" i="3" s="1"/>
  <c r="AQ80" i="3" s="1"/>
  <c r="AU80" i="3" s="1"/>
  <c r="P62" i="31"/>
  <c r="Q62" i="31" s="1"/>
  <c r="S62" i="31" s="1"/>
  <c r="U62" i="31" s="1"/>
  <c r="AQ62" i="31" s="1"/>
  <c r="AU62" i="31" s="1"/>
  <c r="O63" i="31"/>
  <c r="P125" i="9"/>
  <c r="Q125" i="9" s="1"/>
  <c r="S125" i="9" s="1"/>
  <c r="U125" i="9" s="1"/>
  <c r="AT125" i="9" s="1"/>
  <c r="O126" i="9"/>
  <c r="P144" i="3"/>
  <c r="Q144" i="3" s="1"/>
  <c r="S144" i="3" s="1"/>
  <c r="U144" i="3" s="1"/>
  <c r="AT144" i="3" s="1"/>
  <c r="AX144" i="3" s="1"/>
  <c r="O145" i="3"/>
  <c r="P142" i="15"/>
  <c r="Q142" i="15" s="1"/>
  <c r="S142" i="15" s="1"/>
  <c r="U142" i="15" s="1"/>
  <c r="AT142" i="15" s="1"/>
  <c r="AX142" i="15" s="1"/>
  <c r="P65" i="7"/>
  <c r="Q65" i="7" s="1"/>
  <c r="S65" i="7" s="1"/>
  <c r="U65" i="7" s="1"/>
  <c r="AQ65" i="7" s="1"/>
  <c r="AU65" i="7" s="1"/>
  <c r="O66" i="7"/>
  <c r="P143" i="19"/>
  <c r="Q143" i="19" s="1"/>
  <c r="S143" i="19" s="1"/>
  <c r="U143" i="19" s="1"/>
  <c r="AT143" i="19" s="1"/>
  <c r="AX143" i="19" s="1"/>
  <c r="O144" i="19"/>
  <c r="P125" i="30"/>
  <c r="Q125" i="30" s="1"/>
  <c r="S125" i="30" s="1"/>
  <c r="U125" i="30" s="1"/>
  <c r="AT125" i="30" s="1"/>
  <c r="P32" i="30"/>
  <c r="Q32" i="30" s="1"/>
  <c r="S32" i="30" s="1"/>
  <c r="U32" i="30" s="1"/>
  <c r="AQ32" i="30" s="1"/>
  <c r="AU32" i="30" s="1"/>
  <c r="P32" i="5"/>
  <c r="Q32" i="5" s="1"/>
  <c r="S32" i="5" s="1"/>
  <c r="U32" i="5" s="1"/>
  <c r="AQ32" i="5" s="1"/>
  <c r="AU32" i="5" s="1"/>
  <c r="O33" i="5"/>
  <c r="AX126" i="18"/>
  <c r="BA126" i="18"/>
  <c r="O126" i="20"/>
  <c r="O78" i="11"/>
  <c r="O31" i="17"/>
  <c r="O78" i="16"/>
  <c r="P48" i="23"/>
  <c r="Q48" i="23" s="1"/>
  <c r="S48" i="23" s="1"/>
  <c r="U48" i="23" s="1"/>
  <c r="AQ48" i="23" s="1"/>
  <c r="AU48" i="23" s="1"/>
  <c r="P143" i="29"/>
  <c r="Q143" i="29" s="1"/>
  <c r="S143" i="29" s="1"/>
  <c r="U143" i="29" s="1"/>
  <c r="AT143" i="29" s="1"/>
  <c r="AX143" i="29" s="1"/>
  <c r="P48" i="20"/>
  <c r="Q48" i="20" s="1"/>
  <c r="S48" i="20" s="1"/>
  <c r="U48" i="20" s="1"/>
  <c r="AQ48" i="20" s="1"/>
  <c r="AU48" i="20" s="1"/>
  <c r="O49" i="20"/>
  <c r="N140" i="11"/>
  <c r="O140" i="11" s="1"/>
  <c r="P111" i="9"/>
  <c r="Q111" i="9" s="1"/>
  <c r="S111" i="9" s="1"/>
  <c r="U111" i="9" s="1"/>
  <c r="AT111" i="9" s="1"/>
  <c r="AX111" i="9" s="1"/>
  <c r="O112" i="9"/>
  <c r="P31" i="6"/>
  <c r="Q31" i="6" s="1"/>
  <c r="S31" i="6" s="1"/>
  <c r="U31" i="6" s="1"/>
  <c r="AQ31" i="6" s="1"/>
  <c r="AU31" i="6" s="1"/>
  <c r="N140" i="10"/>
  <c r="O140" i="10" s="1"/>
  <c r="P94" i="24"/>
  <c r="Q94" i="24" s="1"/>
  <c r="S94" i="24" s="1"/>
  <c r="U94" i="24" s="1"/>
  <c r="AJ94" i="24" s="1"/>
  <c r="AN94" i="24" s="1"/>
  <c r="AX124" i="30"/>
  <c r="BA124" i="30"/>
  <c r="N46" i="25"/>
  <c r="O46" i="25" s="1"/>
  <c r="P109" i="30"/>
  <c r="Q109" i="30" s="1"/>
  <c r="S109" i="30" s="1"/>
  <c r="U109" i="30" s="1"/>
  <c r="AT109" i="30" s="1"/>
  <c r="AX109" i="30" s="1"/>
  <c r="O110" i="30"/>
  <c r="O46" i="28"/>
  <c r="P78" i="12"/>
  <c r="Q78" i="12" s="1"/>
  <c r="S78" i="12" s="1"/>
  <c r="U78" i="12" s="1"/>
  <c r="AQ78" i="12" s="1"/>
  <c r="AU78" i="12" s="1"/>
  <c r="O79" i="12"/>
  <c r="P79" i="9"/>
  <c r="Q79" i="9" s="1"/>
  <c r="S79" i="9" s="1"/>
  <c r="U79" i="9" s="1"/>
  <c r="AQ79" i="9" s="1"/>
  <c r="AU79" i="9" s="1"/>
  <c r="O80" i="9"/>
  <c r="P113" i="24"/>
  <c r="Q113" i="24" s="1"/>
  <c r="S113" i="24" s="1"/>
  <c r="U113" i="24" s="1"/>
  <c r="AT113" i="24" s="1"/>
  <c r="AX113" i="24" s="1"/>
  <c r="P63" i="29"/>
  <c r="Q63" i="29" s="1"/>
  <c r="S63" i="29" s="1"/>
  <c r="U63" i="29" s="1"/>
  <c r="AQ63" i="29" s="1"/>
  <c r="AU63" i="29" s="1"/>
  <c r="P128" i="22"/>
  <c r="Q128" i="22" s="1"/>
  <c r="S128" i="22" s="1"/>
  <c r="U128" i="22" s="1"/>
  <c r="AT128" i="22" s="1"/>
  <c r="BA125" i="20"/>
  <c r="AX125" i="20"/>
  <c r="P31" i="24"/>
  <c r="Q31" i="24" s="1"/>
  <c r="S31" i="24" s="1"/>
  <c r="U31" i="24" s="1"/>
  <c r="AQ31" i="24" s="1"/>
  <c r="AU31" i="24" s="1"/>
  <c r="P95" i="15"/>
  <c r="Q95" i="15" s="1"/>
  <c r="S95" i="15" s="1"/>
  <c r="U95" i="15" s="1"/>
  <c r="AJ95" i="15" s="1"/>
  <c r="AN95" i="15" s="1"/>
  <c r="O96" i="15"/>
  <c r="P50" i="16"/>
  <c r="Q50" i="16" s="1"/>
  <c r="S50" i="16" s="1"/>
  <c r="U50" i="16" s="1"/>
  <c r="AQ50" i="16" s="1"/>
  <c r="AU50" i="16" s="1"/>
  <c r="O51" i="16"/>
  <c r="P31" i="15"/>
  <c r="Q31" i="15" s="1"/>
  <c r="S31" i="15" s="1"/>
  <c r="U31" i="15" s="1"/>
  <c r="AQ31" i="15" s="1"/>
  <c r="AU31" i="15" s="1"/>
  <c r="O32" i="15"/>
  <c r="BA124" i="25"/>
  <c r="AX124" i="25"/>
  <c r="O142" i="9"/>
  <c r="O126" i="2"/>
  <c r="O65" i="6"/>
  <c r="O126" i="8"/>
  <c r="O80" i="13"/>
  <c r="O63" i="17"/>
  <c r="BA124" i="9"/>
  <c r="AX124" i="9"/>
  <c r="O110" i="16"/>
  <c r="O113" i="2"/>
  <c r="P93" i="26"/>
  <c r="Q93" i="26" s="1"/>
  <c r="S93" i="26" s="1"/>
  <c r="U93" i="26" s="1"/>
  <c r="AJ93" i="26" s="1"/>
  <c r="AN93" i="26" s="1"/>
  <c r="O94" i="26"/>
  <c r="P142" i="7"/>
  <c r="Q142" i="7" s="1"/>
  <c r="S142" i="7" s="1"/>
  <c r="U142" i="7" s="1"/>
  <c r="AT142" i="7" s="1"/>
  <c r="AX142" i="7" s="1"/>
  <c r="O65" i="8"/>
  <c r="O94" i="4"/>
  <c r="P62" i="9"/>
  <c r="Q62" i="9" s="1"/>
  <c r="S62" i="9" s="1"/>
  <c r="U62" i="9" s="1"/>
  <c r="AQ62" i="9" s="1"/>
  <c r="AU62" i="9" s="1"/>
  <c r="O63" i="9"/>
  <c r="P143" i="30"/>
  <c r="Q143" i="30" s="1"/>
  <c r="S143" i="30" s="1"/>
  <c r="U143" i="30" s="1"/>
  <c r="AT143" i="30" s="1"/>
  <c r="AX143" i="30" s="1"/>
  <c r="O144" i="30"/>
  <c r="P142" i="22"/>
  <c r="Q142" i="22" s="1"/>
  <c r="S142" i="22" s="1"/>
  <c r="U142" i="22" s="1"/>
  <c r="AT142" i="22" s="1"/>
  <c r="AX142" i="22" s="1"/>
  <c r="O143" i="22"/>
  <c r="BA127" i="22"/>
  <c r="AX127" i="22"/>
  <c r="O63" i="25"/>
  <c r="O47" i="2"/>
  <c r="P31" i="8"/>
  <c r="Q31" i="8" s="1"/>
  <c r="S31" i="8" s="1"/>
  <c r="U31" i="8" s="1"/>
  <c r="AQ31" i="8" s="1"/>
  <c r="AU31" i="8" s="1"/>
  <c r="P128" i="10"/>
  <c r="Q128" i="10" s="1"/>
  <c r="S128" i="10" s="1"/>
  <c r="U128" i="10" s="1"/>
  <c r="AT128" i="10" s="1"/>
  <c r="AX126" i="24"/>
  <c r="BA126" i="24"/>
  <c r="P79" i="19"/>
  <c r="Q79" i="19" s="1"/>
  <c r="S79" i="19" s="1"/>
  <c r="U79" i="19" s="1"/>
  <c r="AQ79" i="19" s="1"/>
  <c r="AU79" i="19" s="1"/>
  <c r="O80" i="19"/>
  <c r="P142" i="4"/>
  <c r="Q142" i="4" s="1"/>
  <c r="S142" i="4" s="1"/>
  <c r="U142" i="4" s="1"/>
  <c r="AT142" i="4" s="1"/>
  <c r="AX142" i="4" s="1"/>
  <c r="O143" i="4"/>
  <c r="P93" i="21"/>
  <c r="Q93" i="21" s="1"/>
  <c r="S93" i="21" s="1"/>
  <c r="U93" i="21" s="1"/>
  <c r="AJ93" i="21" s="1"/>
  <c r="AN93" i="21" s="1"/>
  <c r="O94" i="21"/>
  <c r="BA125" i="8"/>
  <c r="AX125" i="8"/>
  <c r="P79" i="15"/>
  <c r="Q79" i="15" s="1"/>
  <c r="S79" i="15" s="1"/>
  <c r="U79" i="15" s="1"/>
  <c r="AQ79" i="15" s="1"/>
  <c r="AU79" i="15" s="1"/>
  <c r="P64" i="33"/>
  <c r="Q64" i="33" s="1"/>
  <c r="S64" i="33" s="1"/>
  <c r="U64" i="33" s="1"/>
  <c r="AQ64" i="33" s="1"/>
  <c r="AU64" i="33" s="1"/>
  <c r="P93" i="8"/>
  <c r="Q93" i="8" s="1"/>
  <c r="S93" i="8" s="1"/>
  <c r="U93" i="8" s="1"/>
  <c r="AJ93" i="8" s="1"/>
  <c r="AN93" i="8" s="1"/>
  <c r="P33" i="10"/>
  <c r="Q33" i="10" s="1"/>
  <c r="S33" i="10" s="1"/>
  <c r="U33" i="10" s="1"/>
  <c r="AQ33" i="10" s="1"/>
  <c r="AU33" i="10" s="1"/>
  <c r="O34" i="10"/>
  <c r="N46" i="28"/>
  <c r="P32" i="21"/>
  <c r="Q32" i="21" s="1"/>
  <c r="S32" i="21" s="1"/>
  <c r="U32" i="21" s="1"/>
  <c r="AQ32" i="21" s="1"/>
  <c r="AU32" i="21" s="1"/>
  <c r="P141" i="25"/>
  <c r="Q141" i="25" s="1"/>
  <c r="S141" i="25" s="1"/>
  <c r="U141" i="25" s="1"/>
  <c r="AT141" i="25" s="1"/>
  <c r="AX141" i="25" s="1"/>
  <c r="P143" i="1"/>
  <c r="Q143" i="1" s="1"/>
  <c r="S143" i="1" s="1"/>
  <c r="U143" i="1" s="1"/>
  <c r="AT143" i="1" s="1"/>
  <c r="AX143" i="1" s="1"/>
  <c r="P126" i="1"/>
  <c r="Q126" i="1" s="1"/>
  <c r="S126" i="1" s="1"/>
  <c r="U126" i="1" s="1"/>
  <c r="AT126" i="1" s="1"/>
  <c r="O127" i="1"/>
  <c r="P95" i="29"/>
  <c r="Q95" i="29" s="1"/>
  <c r="S95" i="29" s="1"/>
  <c r="U95" i="29" s="1"/>
  <c r="AJ95" i="29" s="1"/>
  <c r="AN95" i="29" s="1"/>
  <c r="O96" i="29"/>
  <c r="P47" i="11"/>
  <c r="Q47" i="11" s="1"/>
  <c r="S47" i="11" s="1"/>
  <c r="U47" i="11" s="1"/>
  <c r="AQ47" i="11" s="1"/>
  <c r="AU47" i="11" s="1"/>
  <c r="O48" i="11"/>
  <c r="P47" i="1"/>
  <c r="Q47" i="1" s="1"/>
  <c r="S47" i="1" s="1"/>
  <c r="U47" i="1" s="1"/>
  <c r="AQ47" i="1" s="1"/>
  <c r="AU47" i="1" s="1"/>
  <c r="P77" i="31"/>
  <c r="Q77" i="31" s="1"/>
  <c r="S77" i="31" s="1"/>
  <c r="U77" i="31" s="1"/>
  <c r="AQ77" i="31" s="1"/>
  <c r="AU77" i="31" s="1"/>
  <c r="O78" i="31"/>
  <c r="P63" i="23"/>
  <c r="Q63" i="23" s="1"/>
  <c r="S63" i="23" s="1"/>
  <c r="U63" i="23" s="1"/>
  <c r="AQ63" i="23" s="1"/>
  <c r="AU63" i="23" s="1"/>
  <c r="O64" i="23"/>
  <c r="P112" i="26"/>
  <c r="Q112" i="26" s="1"/>
  <c r="S112" i="26" s="1"/>
  <c r="U112" i="26" s="1"/>
  <c r="AT112" i="26" s="1"/>
  <c r="AX112" i="26" s="1"/>
  <c r="O113" i="26"/>
  <c r="BA125" i="2"/>
  <c r="AX125" i="2"/>
  <c r="P30" i="19"/>
  <c r="Q30" i="19" s="1"/>
  <c r="S30" i="19" s="1"/>
  <c r="U30" i="19" s="1"/>
  <c r="AQ30" i="19" s="1"/>
  <c r="AU30" i="19" s="1"/>
  <c r="P93" i="1"/>
  <c r="Q93" i="1" s="1"/>
  <c r="S93" i="1" s="1"/>
  <c r="U93" i="1" s="1"/>
  <c r="AJ93" i="1" s="1"/>
  <c r="AN93" i="1" s="1"/>
  <c r="P109" i="21"/>
  <c r="Q109" i="21" s="1"/>
  <c r="S109" i="21" s="1"/>
  <c r="U109" i="21" s="1"/>
  <c r="AT109" i="21" s="1"/>
  <c r="AX109" i="21" s="1"/>
  <c r="O66" i="30"/>
  <c r="O109" i="5"/>
  <c r="O141" i="5"/>
  <c r="O127" i="23"/>
  <c r="O95" i="25"/>
  <c r="O78" i="24"/>
  <c r="O94" i="12"/>
  <c r="O109" i="13"/>
  <c r="O112" i="27"/>
  <c r="P78" i="22"/>
  <c r="Q78" i="22" s="1"/>
  <c r="S78" i="22" s="1"/>
  <c r="U78" i="22" s="1"/>
  <c r="AQ78" i="22" s="1"/>
  <c r="AU78" i="22" s="1"/>
  <c r="P63" i="1"/>
  <c r="Q63" i="1" s="1"/>
  <c r="S63" i="1" s="1"/>
  <c r="U63" i="1" s="1"/>
  <c r="AQ63" i="1" s="1"/>
  <c r="AU63" i="1" s="1"/>
  <c r="P49" i="30"/>
  <c r="Q49" i="30" s="1"/>
  <c r="S49" i="30" s="1"/>
  <c r="U49" i="30" s="1"/>
  <c r="AQ49" i="30" s="1"/>
  <c r="AU49" i="30" s="1"/>
  <c r="P32" i="33"/>
  <c r="Q32" i="33" s="1"/>
  <c r="S32" i="33" s="1"/>
  <c r="U32" i="33" s="1"/>
  <c r="AQ32" i="33" s="1"/>
  <c r="AU32" i="33" s="1"/>
  <c r="O33" i="33"/>
  <c r="AX125" i="1"/>
  <c r="BA125" i="1"/>
  <c r="O96" i="10"/>
  <c r="P111" i="18"/>
  <c r="Q111" i="18" s="1"/>
  <c r="S111" i="18" s="1"/>
  <c r="U111" i="18" s="1"/>
  <c r="AT111" i="18" s="1"/>
  <c r="AX111" i="18" s="1"/>
  <c r="P31" i="14"/>
  <c r="Q31" i="14" s="1"/>
  <c r="S31" i="14" s="1"/>
  <c r="U31" i="14" s="1"/>
  <c r="AQ31" i="14" s="1"/>
  <c r="AU31" i="14" s="1"/>
  <c r="P47" i="10"/>
  <c r="Q47" i="10" s="1"/>
  <c r="S47" i="10" s="1"/>
  <c r="U47" i="10" s="1"/>
  <c r="AQ47" i="10" s="1"/>
  <c r="AU47" i="10" s="1"/>
  <c r="O48" i="10"/>
  <c r="P31" i="2"/>
  <c r="Q31" i="2" s="1"/>
  <c r="S31" i="2" s="1"/>
  <c r="U31" i="2" s="1"/>
  <c r="AQ31" i="2" s="1"/>
  <c r="AU31" i="2" s="1"/>
  <c r="O32" i="2"/>
  <c r="P125" i="16"/>
  <c r="Q125" i="16" s="1"/>
  <c r="S125" i="16" s="1"/>
  <c r="U125" i="16" s="1"/>
  <c r="AT125" i="16" s="1"/>
  <c r="P30" i="7"/>
  <c r="Q30" i="7" s="1"/>
  <c r="S30" i="7" s="1"/>
  <c r="U30" i="7" s="1"/>
  <c r="AQ30" i="7" s="1"/>
  <c r="AU30" i="7" s="1"/>
  <c r="O31" i="7"/>
  <c r="P78" i="33"/>
  <c r="Q78" i="33" s="1"/>
  <c r="S78" i="33" s="1"/>
  <c r="U78" i="33" s="1"/>
  <c r="AQ78" i="33" s="1"/>
  <c r="AU78" i="33" s="1"/>
  <c r="O79" i="33"/>
  <c r="P77" i="30"/>
  <c r="Q77" i="30" s="1"/>
  <c r="S77" i="30" s="1"/>
  <c r="U77" i="30" s="1"/>
  <c r="AQ77" i="30" s="1"/>
  <c r="AU77" i="30" s="1"/>
  <c r="O78" i="30"/>
  <c r="P77" i="25"/>
  <c r="Q77" i="25" s="1"/>
  <c r="S77" i="25" s="1"/>
  <c r="U77" i="25" s="1"/>
  <c r="AQ77" i="25" s="1"/>
  <c r="AU77" i="25" s="1"/>
  <c r="O78" i="25"/>
  <c r="BA126" i="23"/>
  <c r="AX126" i="23"/>
  <c r="O80" i="4"/>
  <c r="O78" i="6"/>
  <c r="BA124" i="11"/>
  <c r="AX124" i="11"/>
  <c r="O109" i="22"/>
  <c r="O94" i="7"/>
  <c r="O127" i="24"/>
  <c r="O126" i="33"/>
  <c r="O31" i="3"/>
  <c r="P66" i="34" l="1"/>
  <c r="Q66" i="34" s="1"/>
  <c r="S66" i="34" s="1"/>
  <c r="U66" i="34" s="1"/>
  <c r="AQ66" i="34" s="1"/>
  <c r="AU66" i="34" s="1"/>
  <c r="O67" i="34"/>
  <c r="P141" i="34"/>
  <c r="Q141" i="34" s="1"/>
  <c r="S141" i="34" s="1"/>
  <c r="U141" i="34" s="1"/>
  <c r="AT141" i="34" s="1"/>
  <c r="AX141" i="34" s="1"/>
  <c r="O142" i="34"/>
  <c r="O112" i="34"/>
  <c r="P127" i="34"/>
  <c r="Q127" i="34" s="1"/>
  <c r="S127" i="34" s="1"/>
  <c r="U127" i="34" s="1"/>
  <c r="AT127" i="34" s="1"/>
  <c r="O128" i="34"/>
  <c r="BA126" i="34"/>
  <c r="AX126" i="34"/>
  <c r="P31" i="34"/>
  <c r="Q31" i="34" s="1"/>
  <c r="S31" i="34" s="1"/>
  <c r="U31" i="34" s="1"/>
  <c r="AQ31" i="34" s="1"/>
  <c r="AU31" i="34" s="1"/>
  <c r="O32" i="34"/>
  <c r="P78" i="34"/>
  <c r="Q78" i="34" s="1"/>
  <c r="S78" i="34" s="1"/>
  <c r="U78" i="34" s="1"/>
  <c r="AQ78" i="34" s="1"/>
  <c r="AU78" i="34" s="1"/>
  <c r="P48" i="34"/>
  <c r="Q48" i="34" s="1"/>
  <c r="S48" i="34" s="1"/>
  <c r="U48" i="34" s="1"/>
  <c r="AQ48" i="34" s="1"/>
  <c r="AU48" i="34" s="1"/>
  <c r="O49" i="34"/>
  <c r="P97" i="34"/>
  <c r="Q97" i="34" s="1"/>
  <c r="S97" i="34" s="1"/>
  <c r="U97" i="34" s="1"/>
  <c r="AJ97" i="34" s="1"/>
  <c r="AN97" i="34" s="1"/>
  <c r="P93" i="14"/>
  <c r="Q93" i="14" s="1"/>
  <c r="S93" i="14" s="1"/>
  <c r="U93" i="14" s="1"/>
  <c r="AJ93" i="14" s="1"/>
  <c r="AN93" i="14" s="1"/>
  <c r="O94" i="14"/>
  <c r="P93" i="20"/>
  <c r="Q93" i="20" s="1"/>
  <c r="S93" i="20" s="1"/>
  <c r="U93" i="20" s="1"/>
  <c r="AJ93" i="20" s="1"/>
  <c r="AN93" i="20" s="1"/>
  <c r="O94" i="20"/>
  <c r="BA125" i="16"/>
  <c r="AX125" i="16"/>
  <c r="P80" i="9"/>
  <c r="Q80" i="9" s="1"/>
  <c r="S80" i="9" s="1"/>
  <c r="U80" i="9" s="1"/>
  <c r="AQ80" i="9" s="1"/>
  <c r="AU80" i="9" s="1"/>
  <c r="O81" i="9"/>
  <c r="P95" i="22"/>
  <c r="Q95" i="22" s="1"/>
  <c r="S95" i="22" s="1"/>
  <c r="U95" i="22" s="1"/>
  <c r="AJ95" i="22" s="1"/>
  <c r="AN95" i="22" s="1"/>
  <c r="O96" i="22"/>
  <c r="BA127" i="7"/>
  <c r="AX127" i="7"/>
  <c r="P126" i="17"/>
  <c r="Q126" i="17" s="1"/>
  <c r="S126" i="17" s="1"/>
  <c r="U126" i="17" s="1"/>
  <c r="AT126" i="17" s="1"/>
  <c r="O127" i="17"/>
  <c r="P144" i="20"/>
  <c r="Q144" i="20" s="1"/>
  <c r="S144" i="20" s="1"/>
  <c r="U144" i="20" s="1"/>
  <c r="AT144" i="20" s="1"/>
  <c r="AX144" i="20" s="1"/>
  <c r="O145" i="20"/>
  <c r="P141" i="12"/>
  <c r="Q141" i="12" s="1"/>
  <c r="S141" i="12" s="1"/>
  <c r="U141" i="12" s="1"/>
  <c r="AT141" i="12" s="1"/>
  <c r="AX141" i="12" s="1"/>
  <c r="O64" i="1"/>
  <c r="O94" i="1"/>
  <c r="O65" i="33"/>
  <c r="O32" i="8"/>
  <c r="P94" i="26"/>
  <c r="Q94" i="26" s="1"/>
  <c r="S94" i="26" s="1"/>
  <c r="U94" i="26" s="1"/>
  <c r="AJ94" i="26" s="1"/>
  <c r="AN94" i="26" s="1"/>
  <c r="O95" i="26"/>
  <c r="P112" i="9"/>
  <c r="Q112" i="9" s="1"/>
  <c r="S112" i="9" s="1"/>
  <c r="U112" i="9" s="1"/>
  <c r="AT112" i="9" s="1"/>
  <c r="AX112" i="9" s="1"/>
  <c r="O113" i="9"/>
  <c r="P112" i="6"/>
  <c r="Q112" i="6" s="1"/>
  <c r="S112" i="6" s="1"/>
  <c r="U112" i="6" s="1"/>
  <c r="AT112" i="6" s="1"/>
  <c r="AX112" i="6" s="1"/>
  <c r="O113" i="6"/>
  <c r="P79" i="27"/>
  <c r="Q79" i="27" s="1"/>
  <c r="S79" i="27" s="1"/>
  <c r="U79" i="27" s="1"/>
  <c r="AQ79" i="27" s="1"/>
  <c r="AU79" i="27" s="1"/>
  <c r="O80" i="27"/>
  <c r="P46" i="29"/>
  <c r="Q46" i="29" s="1"/>
  <c r="S46" i="29" s="1"/>
  <c r="U46" i="29" s="1"/>
  <c r="AQ46" i="29" s="1"/>
  <c r="AU46" i="29" s="1"/>
  <c r="O47" i="29"/>
  <c r="P66" i="22"/>
  <c r="Q66" i="22" s="1"/>
  <c r="S66" i="22" s="1"/>
  <c r="U66" i="22" s="1"/>
  <c r="AQ66" i="22" s="1"/>
  <c r="AU66" i="22" s="1"/>
  <c r="P80" i="29"/>
  <c r="Q80" i="29" s="1"/>
  <c r="S80" i="29" s="1"/>
  <c r="U80" i="29" s="1"/>
  <c r="AQ80" i="29" s="1"/>
  <c r="AU80" i="29" s="1"/>
  <c r="AX127" i="26"/>
  <c r="BA127" i="26"/>
  <c r="BA125" i="17"/>
  <c r="AX125" i="17"/>
  <c r="P33" i="5"/>
  <c r="Q33" i="5" s="1"/>
  <c r="S33" i="5" s="1"/>
  <c r="U33" i="5" s="1"/>
  <c r="AQ33" i="5" s="1"/>
  <c r="AU33" i="5" s="1"/>
  <c r="P142" i="33"/>
  <c r="Q142" i="33" s="1"/>
  <c r="S142" i="33" s="1"/>
  <c r="U142" i="33" s="1"/>
  <c r="AT142" i="33" s="1"/>
  <c r="AX142" i="33" s="1"/>
  <c r="P32" i="2"/>
  <c r="Q32" i="2" s="1"/>
  <c r="S32" i="2" s="1"/>
  <c r="U32" i="2" s="1"/>
  <c r="AQ32" i="2" s="1"/>
  <c r="AU32" i="2" s="1"/>
  <c r="O33" i="2"/>
  <c r="P96" i="29"/>
  <c r="Q96" i="29" s="1"/>
  <c r="S96" i="29" s="1"/>
  <c r="U96" i="29" s="1"/>
  <c r="AJ96" i="29" s="1"/>
  <c r="AN96" i="29" s="1"/>
  <c r="P51" i="16"/>
  <c r="Q51" i="16" s="1"/>
  <c r="S51" i="16" s="1"/>
  <c r="U51" i="16" s="1"/>
  <c r="AQ51" i="16" s="1"/>
  <c r="AU51" i="16" s="1"/>
  <c r="N52" i="16"/>
  <c r="O52" i="16" s="1"/>
  <c r="P79" i="12"/>
  <c r="Q79" i="12" s="1"/>
  <c r="S79" i="12" s="1"/>
  <c r="U79" i="12" s="1"/>
  <c r="AQ79" i="12" s="1"/>
  <c r="AU79" i="12" s="1"/>
  <c r="O80" i="12"/>
  <c r="P126" i="9"/>
  <c r="Q126" i="9" s="1"/>
  <c r="S126" i="9" s="1"/>
  <c r="U126" i="9" s="1"/>
  <c r="AT126" i="9" s="1"/>
  <c r="O127" i="9"/>
  <c r="P142" i="17"/>
  <c r="Q142" i="17" s="1"/>
  <c r="S142" i="17" s="1"/>
  <c r="U142" i="17" s="1"/>
  <c r="AT142" i="17" s="1"/>
  <c r="AX142" i="17" s="1"/>
  <c r="O143" i="17"/>
  <c r="P33" i="13"/>
  <c r="Q33" i="13" s="1"/>
  <c r="S33" i="13" s="1"/>
  <c r="U33" i="13" s="1"/>
  <c r="AQ33" i="13" s="1"/>
  <c r="AU33" i="13" s="1"/>
  <c r="O34" i="13"/>
  <c r="P65" i="19"/>
  <c r="Q65" i="19" s="1"/>
  <c r="S65" i="19" s="1"/>
  <c r="U65" i="19" s="1"/>
  <c r="AQ65" i="19" s="1"/>
  <c r="AU65" i="19" s="1"/>
  <c r="P127" i="21"/>
  <c r="Q127" i="21" s="1"/>
  <c r="S127" i="21" s="1"/>
  <c r="U127" i="21" s="1"/>
  <c r="AT127" i="21" s="1"/>
  <c r="O128" i="21"/>
  <c r="O33" i="18"/>
  <c r="P77" i="21"/>
  <c r="Q77" i="21" s="1"/>
  <c r="S77" i="21" s="1"/>
  <c r="U77" i="21" s="1"/>
  <c r="AQ77" i="21" s="1"/>
  <c r="AU77" i="21" s="1"/>
  <c r="O78" i="21"/>
  <c r="O78" i="20"/>
  <c r="O141" i="27"/>
  <c r="P47" i="22"/>
  <c r="Q47" i="22" s="1"/>
  <c r="S47" i="22" s="1"/>
  <c r="U47" i="22" s="1"/>
  <c r="AQ47" i="22" s="1"/>
  <c r="AU47" i="22" s="1"/>
  <c r="O48" i="22"/>
  <c r="P48" i="11"/>
  <c r="Q48" i="11" s="1"/>
  <c r="S48" i="11" s="1"/>
  <c r="U48" i="11" s="1"/>
  <c r="AQ48" i="11" s="1"/>
  <c r="AU48" i="11" s="1"/>
  <c r="O49" i="11"/>
  <c r="P128" i="26"/>
  <c r="Q128" i="26" s="1"/>
  <c r="S128" i="26" s="1"/>
  <c r="U128" i="26" s="1"/>
  <c r="AT128" i="26" s="1"/>
  <c r="P112" i="7"/>
  <c r="Q112" i="7" s="1"/>
  <c r="S112" i="7" s="1"/>
  <c r="U112" i="7" s="1"/>
  <c r="AT112" i="7" s="1"/>
  <c r="AX112" i="7" s="1"/>
  <c r="P94" i="2"/>
  <c r="Q94" i="2" s="1"/>
  <c r="S94" i="2" s="1"/>
  <c r="U94" i="2" s="1"/>
  <c r="AJ94" i="2" s="1"/>
  <c r="AN94" i="2" s="1"/>
  <c r="O95" i="2"/>
  <c r="P78" i="6"/>
  <c r="Q78" i="6" s="1"/>
  <c r="S78" i="6" s="1"/>
  <c r="U78" i="6" s="1"/>
  <c r="AQ78" i="6" s="1"/>
  <c r="AU78" i="6" s="1"/>
  <c r="O79" i="22"/>
  <c r="O31" i="19"/>
  <c r="O80" i="15"/>
  <c r="P47" i="2"/>
  <c r="Q47" i="2" s="1"/>
  <c r="S47" i="2" s="1"/>
  <c r="U47" i="2" s="1"/>
  <c r="AQ47" i="2" s="1"/>
  <c r="AU47" i="2" s="1"/>
  <c r="O48" i="2"/>
  <c r="P113" i="2"/>
  <c r="Q113" i="2" s="1"/>
  <c r="S113" i="2" s="1"/>
  <c r="U113" i="2" s="1"/>
  <c r="AT113" i="2" s="1"/>
  <c r="AX113" i="2" s="1"/>
  <c r="O114" i="2"/>
  <c r="P140" i="11"/>
  <c r="Q140" i="11" s="1"/>
  <c r="S140" i="11" s="1"/>
  <c r="U140" i="11" s="1"/>
  <c r="AT140" i="11" s="1"/>
  <c r="AX140" i="11" s="1"/>
  <c r="O141" i="11"/>
  <c r="O33" i="30"/>
  <c r="AX125" i="9"/>
  <c r="BA125" i="9"/>
  <c r="O128" i="18"/>
  <c r="O64" i="10"/>
  <c r="O35" i="31"/>
  <c r="P64" i="20"/>
  <c r="Q64" i="20" s="1"/>
  <c r="S64" i="20" s="1"/>
  <c r="U64" i="20" s="1"/>
  <c r="AQ64" i="20" s="1"/>
  <c r="AU64" i="20" s="1"/>
  <c r="O65" i="20"/>
  <c r="O126" i="28"/>
  <c r="O110" i="28"/>
  <c r="P93" i="18"/>
  <c r="Q93" i="18" s="1"/>
  <c r="S93" i="18" s="1"/>
  <c r="U93" i="18" s="1"/>
  <c r="AJ93" i="18" s="1"/>
  <c r="AN93" i="18" s="1"/>
  <c r="P127" i="27"/>
  <c r="Q127" i="27" s="1"/>
  <c r="S127" i="27" s="1"/>
  <c r="U127" i="27" s="1"/>
  <c r="AT127" i="27" s="1"/>
  <c r="O128" i="27"/>
  <c r="P63" i="2"/>
  <c r="Q63" i="2" s="1"/>
  <c r="S63" i="2" s="1"/>
  <c r="U63" i="2" s="1"/>
  <c r="AQ63" i="2" s="1"/>
  <c r="AU63" i="2" s="1"/>
  <c r="O64" i="2"/>
  <c r="P112" i="27"/>
  <c r="Q112" i="27" s="1"/>
  <c r="S112" i="27" s="1"/>
  <c r="U112" i="27" s="1"/>
  <c r="AT112" i="27" s="1"/>
  <c r="AX112" i="27" s="1"/>
  <c r="O113" i="27"/>
  <c r="P63" i="16"/>
  <c r="Q63" i="16" s="1"/>
  <c r="S63" i="16" s="1"/>
  <c r="U63" i="16" s="1"/>
  <c r="AQ63" i="16" s="1"/>
  <c r="AU63" i="16" s="1"/>
  <c r="O64" i="16"/>
  <c r="AX125" i="14"/>
  <c r="BA125" i="14"/>
  <c r="O32" i="14"/>
  <c r="O144" i="1"/>
  <c r="O32" i="24"/>
  <c r="O144" i="29"/>
  <c r="O126" i="30"/>
  <c r="O81" i="3"/>
  <c r="O64" i="14"/>
  <c r="O49" i="26"/>
  <c r="O33" i="23"/>
  <c r="P48" i="18"/>
  <c r="Q48" i="18" s="1"/>
  <c r="S48" i="18" s="1"/>
  <c r="U48" i="18" s="1"/>
  <c r="AQ48" i="18" s="1"/>
  <c r="AU48" i="18" s="1"/>
  <c r="P96" i="13"/>
  <c r="Q96" i="13" s="1"/>
  <c r="S96" i="13" s="1"/>
  <c r="U96" i="13" s="1"/>
  <c r="AJ96" i="13" s="1"/>
  <c r="AN96" i="13" s="1"/>
  <c r="O112" i="20"/>
  <c r="O65" i="27"/>
  <c r="O64" i="3"/>
  <c r="O141" i="16"/>
  <c r="O127" i="4"/>
  <c r="O31" i="4"/>
  <c r="O110" i="19"/>
  <c r="P32" i="15"/>
  <c r="Q32" i="15" s="1"/>
  <c r="S32" i="15" s="1"/>
  <c r="U32" i="15" s="1"/>
  <c r="AQ32" i="15" s="1"/>
  <c r="AU32" i="15" s="1"/>
  <c r="P49" i="20"/>
  <c r="Q49" i="20" s="1"/>
  <c r="S49" i="20" s="1"/>
  <c r="U49" i="20" s="1"/>
  <c r="AQ49" i="20" s="1"/>
  <c r="AU49" i="20" s="1"/>
  <c r="P31" i="20"/>
  <c r="Q31" i="20" s="1"/>
  <c r="S31" i="20" s="1"/>
  <c r="U31" i="20" s="1"/>
  <c r="AQ31" i="20" s="1"/>
  <c r="AU31" i="20" s="1"/>
  <c r="O32" i="20"/>
  <c r="P112" i="10"/>
  <c r="Q112" i="10" s="1"/>
  <c r="S112" i="10" s="1"/>
  <c r="U112" i="10" s="1"/>
  <c r="AT112" i="10" s="1"/>
  <c r="AX112" i="10" s="1"/>
  <c r="O113" i="10"/>
  <c r="P78" i="18"/>
  <c r="Q78" i="18" s="1"/>
  <c r="S78" i="18" s="1"/>
  <c r="U78" i="18" s="1"/>
  <c r="AQ78" i="18" s="1"/>
  <c r="AU78" i="18" s="1"/>
  <c r="P35" i="28"/>
  <c r="Q35" i="28" s="1"/>
  <c r="S35" i="28" s="1"/>
  <c r="U35" i="28" s="1"/>
  <c r="AQ35" i="28" s="1"/>
  <c r="AU35" i="28" s="1"/>
  <c r="P111" i="14"/>
  <c r="Q111" i="14" s="1"/>
  <c r="S111" i="14" s="1"/>
  <c r="U111" i="14" s="1"/>
  <c r="AT111" i="14" s="1"/>
  <c r="AX111" i="14" s="1"/>
  <c r="P109" i="13"/>
  <c r="Q109" i="13" s="1"/>
  <c r="S109" i="13" s="1"/>
  <c r="U109" i="13" s="1"/>
  <c r="AT109" i="13" s="1"/>
  <c r="AX109" i="13" s="1"/>
  <c r="O110" i="13"/>
  <c r="P46" i="25"/>
  <c r="Q46" i="25" s="1"/>
  <c r="S46" i="25" s="1"/>
  <c r="U46" i="25" s="1"/>
  <c r="AQ46" i="25" s="1"/>
  <c r="AU46" i="25" s="1"/>
  <c r="O47" i="25"/>
  <c r="AX125" i="30"/>
  <c r="BA125" i="30"/>
  <c r="P110" i="4"/>
  <c r="Q110" i="4" s="1"/>
  <c r="S110" i="4" s="1"/>
  <c r="U110" i="4" s="1"/>
  <c r="AT110" i="4" s="1"/>
  <c r="AX110" i="4" s="1"/>
  <c r="P49" i="5"/>
  <c r="Q49" i="5" s="1"/>
  <c r="S49" i="5" s="1"/>
  <c r="U49" i="5" s="1"/>
  <c r="AQ49" i="5" s="1"/>
  <c r="AU49" i="5" s="1"/>
  <c r="P110" i="1"/>
  <c r="Q110" i="1" s="1"/>
  <c r="S110" i="1" s="1"/>
  <c r="U110" i="1" s="1"/>
  <c r="AT110" i="1" s="1"/>
  <c r="AX110" i="1" s="1"/>
  <c r="O111" i="1"/>
  <c r="P97" i="3"/>
  <c r="Q97" i="3" s="1"/>
  <c r="S97" i="3" s="1"/>
  <c r="U97" i="3" s="1"/>
  <c r="AJ97" i="3" s="1"/>
  <c r="AN97" i="3" s="1"/>
  <c r="P78" i="26"/>
  <c r="Q78" i="26" s="1"/>
  <c r="S78" i="26" s="1"/>
  <c r="U78" i="26" s="1"/>
  <c r="AQ78" i="26" s="1"/>
  <c r="AU78" i="26" s="1"/>
  <c r="P48" i="15"/>
  <c r="Q48" i="15" s="1"/>
  <c r="S48" i="15" s="1"/>
  <c r="U48" i="15" s="1"/>
  <c r="AQ48" i="15" s="1"/>
  <c r="AU48" i="15" s="1"/>
  <c r="O49" i="15"/>
  <c r="P110" i="15"/>
  <c r="Q110" i="15" s="1"/>
  <c r="S110" i="15" s="1"/>
  <c r="U110" i="15" s="1"/>
  <c r="AT110" i="15" s="1"/>
  <c r="AX110" i="15" s="1"/>
  <c r="O111" i="15"/>
  <c r="P63" i="13"/>
  <c r="Q63" i="13" s="1"/>
  <c r="S63" i="13" s="1"/>
  <c r="U63" i="13" s="1"/>
  <c r="AQ63" i="13" s="1"/>
  <c r="AU63" i="13" s="1"/>
  <c r="O64" i="13"/>
  <c r="BA126" i="4"/>
  <c r="AX126" i="4"/>
  <c r="P127" i="1"/>
  <c r="Q127" i="1" s="1"/>
  <c r="S127" i="1" s="1"/>
  <c r="U127" i="1" s="1"/>
  <c r="AT127" i="1" s="1"/>
  <c r="P127" i="15"/>
  <c r="Q127" i="15" s="1"/>
  <c r="S127" i="15" s="1"/>
  <c r="U127" i="15" s="1"/>
  <c r="AT127" i="15" s="1"/>
  <c r="O128" i="15"/>
  <c r="P110" i="30"/>
  <c r="Q110" i="30" s="1"/>
  <c r="S110" i="30" s="1"/>
  <c r="U110" i="30" s="1"/>
  <c r="AT110" i="30" s="1"/>
  <c r="AX110" i="30" s="1"/>
  <c r="P30" i="29"/>
  <c r="Q30" i="29" s="1"/>
  <c r="S30" i="29" s="1"/>
  <c r="U30" i="29" s="1"/>
  <c r="AQ30" i="29" s="1"/>
  <c r="AU30" i="29" s="1"/>
  <c r="P127" i="31"/>
  <c r="Q127" i="31" s="1"/>
  <c r="S127" i="31" s="1"/>
  <c r="U127" i="31" s="1"/>
  <c r="AT127" i="31" s="1"/>
  <c r="O128" i="31"/>
  <c r="P143" i="22"/>
  <c r="Q143" i="22" s="1"/>
  <c r="S143" i="22" s="1"/>
  <c r="U143" i="22" s="1"/>
  <c r="AT143" i="22" s="1"/>
  <c r="AX143" i="22" s="1"/>
  <c r="O144" i="22"/>
  <c r="O112" i="18"/>
  <c r="P94" i="12"/>
  <c r="Q94" i="12" s="1"/>
  <c r="S94" i="12" s="1"/>
  <c r="U94" i="12" s="1"/>
  <c r="AJ94" i="12" s="1"/>
  <c r="AN94" i="12" s="1"/>
  <c r="O95" i="12"/>
  <c r="O142" i="25"/>
  <c r="P63" i="17"/>
  <c r="Q63" i="17" s="1"/>
  <c r="S63" i="17" s="1"/>
  <c r="U63" i="17" s="1"/>
  <c r="AQ63" i="17" s="1"/>
  <c r="AU63" i="17" s="1"/>
  <c r="O49" i="23"/>
  <c r="O65" i="18"/>
  <c r="P94" i="23"/>
  <c r="Q94" i="23" s="1"/>
  <c r="S94" i="23" s="1"/>
  <c r="U94" i="23" s="1"/>
  <c r="AJ94" i="23" s="1"/>
  <c r="AN94" i="23" s="1"/>
  <c r="P93" i="17"/>
  <c r="Q93" i="17" s="1"/>
  <c r="S93" i="17" s="1"/>
  <c r="U93" i="17" s="1"/>
  <c r="AJ93" i="17" s="1"/>
  <c r="AN93" i="17" s="1"/>
  <c r="O141" i="8"/>
  <c r="P142" i="24"/>
  <c r="Q142" i="24" s="1"/>
  <c r="S142" i="24" s="1"/>
  <c r="U142" i="24" s="1"/>
  <c r="AT142" i="24" s="1"/>
  <c r="AX142" i="24" s="1"/>
  <c r="O143" i="24"/>
  <c r="O111" i="31"/>
  <c r="O111" i="8"/>
  <c r="O130" i="12"/>
  <c r="O110" i="17"/>
  <c r="P94" i="27"/>
  <c r="Q94" i="27" s="1"/>
  <c r="S94" i="27" s="1"/>
  <c r="U94" i="27" s="1"/>
  <c r="AJ94" i="27" s="1"/>
  <c r="AN94" i="27" s="1"/>
  <c r="O95" i="27"/>
  <c r="P63" i="28"/>
  <c r="Q63" i="28" s="1"/>
  <c r="S63" i="28" s="1"/>
  <c r="U63" i="28" s="1"/>
  <c r="AQ63" i="28" s="1"/>
  <c r="AU63" i="28" s="1"/>
  <c r="O64" i="28"/>
  <c r="P63" i="25"/>
  <c r="Q63" i="25" s="1"/>
  <c r="S63" i="25" s="1"/>
  <c r="U63" i="25" s="1"/>
  <c r="AQ63" i="25" s="1"/>
  <c r="AU63" i="25" s="1"/>
  <c r="O64" i="25"/>
  <c r="P63" i="31"/>
  <c r="Q63" i="31" s="1"/>
  <c r="S63" i="31" s="1"/>
  <c r="U63" i="31" s="1"/>
  <c r="AQ63" i="31" s="1"/>
  <c r="AU63" i="31" s="1"/>
  <c r="O64" i="31"/>
  <c r="P46" i="14"/>
  <c r="Q46" i="14" s="1"/>
  <c r="S46" i="14" s="1"/>
  <c r="U46" i="14" s="1"/>
  <c r="AQ46" i="14" s="1"/>
  <c r="AU46" i="14" s="1"/>
  <c r="O47" i="14"/>
  <c r="P79" i="7"/>
  <c r="Q79" i="7" s="1"/>
  <c r="S79" i="7" s="1"/>
  <c r="U79" i="7" s="1"/>
  <c r="AQ79" i="7" s="1"/>
  <c r="AU79" i="7" s="1"/>
  <c r="P94" i="21"/>
  <c r="Q94" i="21" s="1"/>
  <c r="S94" i="21" s="1"/>
  <c r="U94" i="21" s="1"/>
  <c r="AJ94" i="21" s="1"/>
  <c r="AN94" i="21" s="1"/>
  <c r="O95" i="21"/>
  <c r="P64" i="23"/>
  <c r="Q64" i="23" s="1"/>
  <c r="S64" i="23" s="1"/>
  <c r="U64" i="23" s="1"/>
  <c r="AQ64" i="23" s="1"/>
  <c r="AU64" i="23" s="1"/>
  <c r="O65" i="23"/>
  <c r="P143" i="4"/>
  <c r="Q143" i="4" s="1"/>
  <c r="S143" i="4" s="1"/>
  <c r="U143" i="4" s="1"/>
  <c r="AT143" i="4" s="1"/>
  <c r="AX143" i="4" s="1"/>
  <c r="O144" i="4"/>
  <c r="P144" i="30"/>
  <c r="Q144" i="30" s="1"/>
  <c r="S144" i="30" s="1"/>
  <c r="U144" i="30" s="1"/>
  <c r="AT144" i="30" s="1"/>
  <c r="AX144" i="30" s="1"/>
  <c r="P80" i="13"/>
  <c r="Q80" i="13" s="1"/>
  <c r="S80" i="13" s="1"/>
  <c r="U80" i="13" s="1"/>
  <c r="AQ80" i="13" s="1"/>
  <c r="AU80" i="13" s="1"/>
  <c r="O81" i="13"/>
  <c r="P144" i="19"/>
  <c r="Q144" i="19" s="1"/>
  <c r="S144" i="19" s="1"/>
  <c r="U144" i="19" s="1"/>
  <c r="AT144" i="19" s="1"/>
  <c r="AX144" i="19" s="1"/>
  <c r="O145" i="19"/>
  <c r="P51" i="24"/>
  <c r="Q51" i="24" s="1"/>
  <c r="S51" i="24" s="1"/>
  <c r="U51" i="24" s="1"/>
  <c r="AQ51" i="24" s="1"/>
  <c r="AU51" i="24" s="1"/>
  <c r="P51" i="3"/>
  <c r="Q51" i="3" s="1"/>
  <c r="S51" i="3" s="1"/>
  <c r="U51" i="3" s="1"/>
  <c r="AQ51" i="3" s="1"/>
  <c r="AU51" i="3" s="1"/>
  <c r="P64" i="5"/>
  <c r="Q64" i="5" s="1"/>
  <c r="S64" i="5" s="1"/>
  <c r="U64" i="5" s="1"/>
  <c r="AQ64" i="5" s="1"/>
  <c r="AU64" i="5" s="1"/>
  <c r="O65" i="5"/>
  <c r="P48" i="31"/>
  <c r="Q48" i="31" s="1"/>
  <c r="S48" i="31" s="1"/>
  <c r="U48" i="31" s="1"/>
  <c r="AQ48" i="31" s="1"/>
  <c r="AU48" i="31" s="1"/>
  <c r="O49" i="31"/>
  <c r="P126" i="19"/>
  <c r="Q126" i="19" s="1"/>
  <c r="S126" i="19" s="1"/>
  <c r="U126" i="19" s="1"/>
  <c r="AT126" i="19" s="1"/>
  <c r="P81" i="5"/>
  <c r="Q81" i="5" s="1"/>
  <c r="S81" i="5" s="1"/>
  <c r="U81" i="5" s="1"/>
  <c r="AQ81" i="5" s="1"/>
  <c r="AU81" i="5" s="1"/>
  <c r="O82" i="5"/>
  <c r="P32" i="9"/>
  <c r="Q32" i="9" s="1"/>
  <c r="S32" i="9" s="1"/>
  <c r="U32" i="9" s="1"/>
  <c r="AQ32" i="9" s="1"/>
  <c r="AU32" i="9" s="1"/>
  <c r="O33" i="9"/>
  <c r="AX129" i="12"/>
  <c r="BA129" i="12"/>
  <c r="BA128" i="10"/>
  <c r="AX128" i="10"/>
  <c r="P31" i="25"/>
  <c r="Q31" i="25" s="1"/>
  <c r="S31" i="25" s="1"/>
  <c r="U31" i="25" s="1"/>
  <c r="AQ31" i="25" s="1"/>
  <c r="AU31" i="25" s="1"/>
  <c r="P110" i="16"/>
  <c r="Q110" i="16" s="1"/>
  <c r="S110" i="16" s="1"/>
  <c r="U110" i="16" s="1"/>
  <c r="AT110" i="16" s="1"/>
  <c r="AX110" i="16" s="1"/>
  <c r="O111" i="16"/>
  <c r="AX125" i="28"/>
  <c r="BA125" i="28"/>
  <c r="P94" i="6"/>
  <c r="Q94" i="6" s="1"/>
  <c r="S94" i="6" s="1"/>
  <c r="U94" i="6" s="1"/>
  <c r="AJ94" i="6" s="1"/>
  <c r="AN94" i="6" s="1"/>
  <c r="P113" i="26"/>
  <c r="Q113" i="26" s="1"/>
  <c r="S113" i="26" s="1"/>
  <c r="U113" i="26" s="1"/>
  <c r="AT113" i="26" s="1"/>
  <c r="AX113" i="26" s="1"/>
  <c r="O114" i="26"/>
  <c r="P78" i="30"/>
  <c r="Q78" i="30" s="1"/>
  <c r="S78" i="30" s="1"/>
  <c r="U78" i="30" s="1"/>
  <c r="AQ78" i="30" s="1"/>
  <c r="AU78" i="30" s="1"/>
  <c r="O79" i="30"/>
  <c r="P78" i="24"/>
  <c r="Q78" i="24" s="1"/>
  <c r="S78" i="24" s="1"/>
  <c r="U78" i="24" s="1"/>
  <c r="AQ78" i="24" s="1"/>
  <c r="AU78" i="24" s="1"/>
  <c r="P96" i="10"/>
  <c r="Q96" i="10" s="1"/>
  <c r="S96" i="10" s="1"/>
  <c r="U96" i="10" s="1"/>
  <c r="AJ96" i="10" s="1"/>
  <c r="AN96" i="10" s="1"/>
  <c r="P95" i="25"/>
  <c r="Q95" i="25" s="1"/>
  <c r="S95" i="25" s="1"/>
  <c r="U95" i="25" s="1"/>
  <c r="AJ95" i="25" s="1"/>
  <c r="AN95" i="25" s="1"/>
  <c r="O33" i="21"/>
  <c r="P126" i="8"/>
  <c r="Q126" i="8" s="1"/>
  <c r="S126" i="8" s="1"/>
  <c r="U126" i="8" s="1"/>
  <c r="AT126" i="8" s="1"/>
  <c r="O129" i="22"/>
  <c r="O95" i="24"/>
  <c r="P78" i="16"/>
  <c r="Q78" i="16" s="1"/>
  <c r="S78" i="16" s="1"/>
  <c r="U78" i="16" s="1"/>
  <c r="AQ78" i="16" s="1"/>
  <c r="AU78" i="16" s="1"/>
  <c r="O79" i="16"/>
  <c r="O126" i="25"/>
  <c r="O143" i="2"/>
  <c r="P94" i="30"/>
  <c r="Q94" i="30" s="1"/>
  <c r="S94" i="30" s="1"/>
  <c r="U94" i="30" s="1"/>
  <c r="AJ94" i="30" s="1"/>
  <c r="AN94" i="30" s="1"/>
  <c r="P65" i="11"/>
  <c r="Q65" i="11" s="1"/>
  <c r="S65" i="11" s="1"/>
  <c r="U65" i="11" s="1"/>
  <c r="AQ65" i="11" s="1"/>
  <c r="AU65" i="11" s="1"/>
  <c r="O66" i="11"/>
  <c r="O79" i="23"/>
  <c r="O50" i="12"/>
  <c r="O94" i="33"/>
  <c r="O64" i="15"/>
  <c r="O141" i="18"/>
  <c r="P47" i="4"/>
  <c r="Q47" i="4" s="1"/>
  <c r="S47" i="4" s="1"/>
  <c r="U47" i="4" s="1"/>
  <c r="AQ47" i="4" s="1"/>
  <c r="AU47" i="4" s="1"/>
  <c r="O48" i="4"/>
  <c r="P31" i="22"/>
  <c r="Q31" i="22" s="1"/>
  <c r="S31" i="22" s="1"/>
  <c r="U31" i="22" s="1"/>
  <c r="AQ31" i="22" s="1"/>
  <c r="AU31" i="22" s="1"/>
  <c r="P78" i="31"/>
  <c r="Q78" i="31" s="1"/>
  <c r="S78" i="31" s="1"/>
  <c r="U78" i="31" s="1"/>
  <c r="AQ78" i="31" s="1"/>
  <c r="AU78" i="31" s="1"/>
  <c r="O79" i="31"/>
  <c r="P63" i="9"/>
  <c r="Q63" i="9" s="1"/>
  <c r="S63" i="9" s="1"/>
  <c r="U63" i="9" s="1"/>
  <c r="AQ63" i="9" s="1"/>
  <c r="AU63" i="9" s="1"/>
  <c r="O64" i="9"/>
  <c r="AX128" i="22"/>
  <c r="BA128" i="22"/>
  <c r="P31" i="17"/>
  <c r="Q31" i="17" s="1"/>
  <c r="S31" i="17" s="1"/>
  <c r="U31" i="17" s="1"/>
  <c r="AQ31" i="17" s="1"/>
  <c r="AU31" i="17" s="1"/>
  <c r="P66" i="7"/>
  <c r="Q66" i="7" s="1"/>
  <c r="S66" i="7" s="1"/>
  <c r="U66" i="7" s="1"/>
  <c r="AQ66" i="7" s="1"/>
  <c r="AU66" i="7" s="1"/>
  <c r="AX125" i="25"/>
  <c r="BA125" i="25"/>
  <c r="P34" i="12"/>
  <c r="Q34" i="12" s="1"/>
  <c r="S34" i="12" s="1"/>
  <c r="U34" i="12" s="1"/>
  <c r="AQ34" i="12" s="1"/>
  <c r="AU34" i="12" s="1"/>
  <c r="O35" i="12"/>
  <c r="P48" i="9"/>
  <c r="Q48" i="9" s="1"/>
  <c r="S48" i="9" s="1"/>
  <c r="U48" i="9" s="1"/>
  <c r="AQ48" i="9" s="1"/>
  <c r="AU48" i="9" s="1"/>
  <c r="P129" i="29"/>
  <c r="Q129" i="29" s="1"/>
  <c r="S129" i="29" s="1"/>
  <c r="U129" i="29" s="1"/>
  <c r="AT129" i="29" s="1"/>
  <c r="O130" i="29"/>
  <c r="P78" i="14"/>
  <c r="Q78" i="14" s="1"/>
  <c r="S78" i="14" s="1"/>
  <c r="U78" i="14" s="1"/>
  <c r="AQ78" i="14" s="1"/>
  <c r="AU78" i="14" s="1"/>
  <c r="O79" i="14"/>
  <c r="P142" i="14"/>
  <c r="Q142" i="14" s="1"/>
  <c r="S142" i="14" s="1"/>
  <c r="U142" i="14" s="1"/>
  <c r="AT142" i="14" s="1"/>
  <c r="AX142" i="14" s="1"/>
  <c r="P81" i="8"/>
  <c r="Q81" i="8" s="1"/>
  <c r="S81" i="8" s="1"/>
  <c r="U81" i="8" s="1"/>
  <c r="AQ81" i="8" s="1"/>
  <c r="AU81" i="8" s="1"/>
  <c r="P111" i="3"/>
  <c r="Q111" i="3" s="1"/>
  <c r="S111" i="3" s="1"/>
  <c r="U111" i="3" s="1"/>
  <c r="AT111" i="3" s="1"/>
  <c r="AX111" i="3" s="1"/>
  <c r="P48" i="33"/>
  <c r="Q48" i="33" s="1"/>
  <c r="S48" i="33" s="1"/>
  <c r="U48" i="33" s="1"/>
  <c r="AQ48" i="33" s="1"/>
  <c r="AU48" i="33" s="1"/>
  <c r="O49" i="33"/>
  <c r="P142" i="23"/>
  <c r="Q142" i="23" s="1"/>
  <c r="S142" i="23" s="1"/>
  <c r="U142" i="23" s="1"/>
  <c r="AT142" i="23" s="1"/>
  <c r="AX142" i="23" s="1"/>
  <c r="O143" i="23"/>
  <c r="P48" i="13"/>
  <c r="Q48" i="13" s="1"/>
  <c r="S48" i="13" s="1"/>
  <c r="U48" i="13" s="1"/>
  <c r="AQ48" i="13" s="1"/>
  <c r="AU48" i="13" s="1"/>
  <c r="AX127" i="18"/>
  <c r="BA127" i="18"/>
  <c r="P31" i="26"/>
  <c r="Q31" i="26" s="1"/>
  <c r="S31" i="26" s="1"/>
  <c r="U31" i="26" s="1"/>
  <c r="AQ31" i="26" s="1"/>
  <c r="AU31" i="26" s="1"/>
  <c r="O32" i="26"/>
  <c r="BA126" i="1"/>
  <c r="AX126" i="1"/>
  <c r="P112" i="25"/>
  <c r="Q112" i="25" s="1"/>
  <c r="S112" i="25" s="1"/>
  <c r="U112" i="25" s="1"/>
  <c r="AT112" i="25" s="1"/>
  <c r="AX112" i="25" s="1"/>
  <c r="P33" i="27"/>
  <c r="Q33" i="27" s="1"/>
  <c r="S33" i="27" s="1"/>
  <c r="U33" i="27" s="1"/>
  <c r="AQ33" i="27" s="1"/>
  <c r="AU33" i="27" s="1"/>
  <c r="P80" i="19"/>
  <c r="Q80" i="19" s="1"/>
  <c r="S80" i="19" s="1"/>
  <c r="U80" i="19" s="1"/>
  <c r="AQ80" i="19" s="1"/>
  <c r="AU80" i="19" s="1"/>
  <c r="O81" i="19"/>
  <c r="P31" i="3"/>
  <c r="Q31" i="3" s="1"/>
  <c r="S31" i="3" s="1"/>
  <c r="U31" i="3" s="1"/>
  <c r="AQ31" i="3" s="1"/>
  <c r="AU31" i="3" s="1"/>
  <c r="O32" i="3"/>
  <c r="P141" i="5"/>
  <c r="Q141" i="5" s="1"/>
  <c r="S141" i="5" s="1"/>
  <c r="U141" i="5" s="1"/>
  <c r="AT141" i="5" s="1"/>
  <c r="AX141" i="5" s="1"/>
  <c r="P126" i="2"/>
  <c r="Q126" i="2" s="1"/>
  <c r="S126" i="2" s="1"/>
  <c r="U126" i="2" s="1"/>
  <c r="AT126" i="2" s="1"/>
  <c r="O127" i="2"/>
  <c r="O64" i="29"/>
  <c r="P78" i="11"/>
  <c r="Q78" i="11" s="1"/>
  <c r="S78" i="11" s="1"/>
  <c r="U78" i="11" s="1"/>
  <c r="AQ78" i="11" s="1"/>
  <c r="AU78" i="11" s="1"/>
  <c r="P142" i="26"/>
  <c r="Q142" i="26" s="1"/>
  <c r="S142" i="26" s="1"/>
  <c r="U142" i="26" s="1"/>
  <c r="AT142" i="26" s="1"/>
  <c r="AX142" i="26" s="1"/>
  <c r="O143" i="26"/>
  <c r="P78" i="28"/>
  <c r="Q78" i="28" s="1"/>
  <c r="S78" i="28" s="1"/>
  <c r="U78" i="28" s="1"/>
  <c r="AQ78" i="28" s="1"/>
  <c r="AU78" i="28" s="1"/>
  <c r="O79" i="28"/>
  <c r="BA128" i="29"/>
  <c r="AX128" i="29"/>
  <c r="P111" i="11"/>
  <c r="Q111" i="11" s="1"/>
  <c r="S111" i="11" s="1"/>
  <c r="U111" i="11" s="1"/>
  <c r="AT111" i="11" s="1"/>
  <c r="AX111" i="11" s="1"/>
  <c r="P141" i="28"/>
  <c r="Q141" i="28" s="1"/>
  <c r="S141" i="28" s="1"/>
  <c r="U141" i="28" s="1"/>
  <c r="AT141" i="28" s="1"/>
  <c r="AX141" i="28" s="1"/>
  <c r="P126" i="5"/>
  <c r="Q126" i="5" s="1"/>
  <c r="S126" i="5" s="1"/>
  <c r="U126" i="5" s="1"/>
  <c r="AT126" i="5" s="1"/>
  <c r="O127" i="5"/>
  <c r="O65" i="26"/>
  <c r="O126" i="6"/>
  <c r="P94" i="31"/>
  <c r="Q94" i="31" s="1"/>
  <c r="S94" i="31" s="1"/>
  <c r="U94" i="31" s="1"/>
  <c r="AJ94" i="31" s="1"/>
  <c r="AN94" i="31" s="1"/>
  <c r="P126" i="11"/>
  <c r="Q126" i="11" s="1"/>
  <c r="S126" i="11" s="1"/>
  <c r="U126" i="11" s="1"/>
  <c r="AT126" i="11" s="1"/>
  <c r="O127" i="11"/>
  <c r="P109" i="22"/>
  <c r="Q109" i="22" s="1"/>
  <c r="S109" i="22" s="1"/>
  <c r="U109" i="22" s="1"/>
  <c r="AT109" i="22" s="1"/>
  <c r="AX109" i="22" s="1"/>
  <c r="O110" i="22"/>
  <c r="P145" i="3"/>
  <c r="Q145" i="3" s="1"/>
  <c r="S145" i="3" s="1"/>
  <c r="U145" i="3" s="1"/>
  <c r="AT145" i="3" s="1"/>
  <c r="AX145" i="3" s="1"/>
  <c r="P95" i="9"/>
  <c r="Q95" i="9" s="1"/>
  <c r="S95" i="9" s="1"/>
  <c r="U95" i="9" s="1"/>
  <c r="AJ95" i="9" s="1"/>
  <c r="AN95" i="9" s="1"/>
  <c r="O96" i="9"/>
  <c r="P126" i="14"/>
  <c r="Q126" i="14" s="1"/>
  <c r="S126" i="14" s="1"/>
  <c r="U126" i="14" s="1"/>
  <c r="AT126" i="14" s="1"/>
  <c r="P65" i="6"/>
  <c r="Q65" i="6" s="1"/>
  <c r="S65" i="6" s="1"/>
  <c r="U65" i="6" s="1"/>
  <c r="AQ65" i="6" s="1"/>
  <c r="AU65" i="6" s="1"/>
  <c r="O66" i="6"/>
  <c r="P126" i="33"/>
  <c r="Q126" i="33" s="1"/>
  <c r="S126" i="33" s="1"/>
  <c r="U126" i="33" s="1"/>
  <c r="AT126" i="33" s="1"/>
  <c r="O127" i="33"/>
  <c r="P31" i="7"/>
  <c r="Q31" i="7" s="1"/>
  <c r="S31" i="7" s="1"/>
  <c r="U31" i="7" s="1"/>
  <c r="AQ31" i="7" s="1"/>
  <c r="AU31" i="7" s="1"/>
  <c r="P33" i="33"/>
  <c r="Q33" i="33" s="1"/>
  <c r="S33" i="33" s="1"/>
  <c r="U33" i="33" s="1"/>
  <c r="AQ33" i="33" s="1"/>
  <c r="AU33" i="33" s="1"/>
  <c r="P109" i="5"/>
  <c r="Q109" i="5" s="1"/>
  <c r="S109" i="5" s="1"/>
  <c r="U109" i="5" s="1"/>
  <c r="AT109" i="5" s="1"/>
  <c r="AX109" i="5" s="1"/>
  <c r="P34" i="10"/>
  <c r="Q34" i="10" s="1"/>
  <c r="S34" i="10" s="1"/>
  <c r="U34" i="10" s="1"/>
  <c r="AQ34" i="10" s="1"/>
  <c r="AU34" i="10" s="1"/>
  <c r="O35" i="10"/>
  <c r="P94" i="4"/>
  <c r="Q94" i="4" s="1"/>
  <c r="S94" i="4" s="1"/>
  <c r="U94" i="4" s="1"/>
  <c r="AJ94" i="4" s="1"/>
  <c r="AN94" i="4" s="1"/>
  <c r="O95" i="4"/>
  <c r="P142" i="9"/>
  <c r="Q142" i="9" s="1"/>
  <c r="S142" i="9" s="1"/>
  <c r="U142" i="9" s="1"/>
  <c r="AT142" i="9" s="1"/>
  <c r="AX142" i="9" s="1"/>
  <c r="P140" i="10"/>
  <c r="Q140" i="10" s="1"/>
  <c r="S140" i="10" s="1"/>
  <c r="U140" i="10" s="1"/>
  <c r="AT140" i="10" s="1"/>
  <c r="AX140" i="10" s="1"/>
  <c r="O141" i="10"/>
  <c r="P126" i="20"/>
  <c r="Q126" i="20" s="1"/>
  <c r="S126" i="20" s="1"/>
  <c r="U126" i="20" s="1"/>
  <c r="AT126" i="20" s="1"/>
  <c r="O127" i="20"/>
  <c r="P144" i="31"/>
  <c r="Q144" i="31" s="1"/>
  <c r="S144" i="31" s="1"/>
  <c r="U144" i="31" s="1"/>
  <c r="AT144" i="31" s="1"/>
  <c r="AX144" i="31" s="1"/>
  <c r="O50" i="6"/>
  <c r="P80" i="1"/>
  <c r="Q80" i="1" s="1"/>
  <c r="S80" i="1" s="1"/>
  <c r="U80" i="1" s="1"/>
  <c r="AQ80" i="1" s="1"/>
  <c r="AU80" i="1" s="1"/>
  <c r="O81" i="1"/>
  <c r="P63" i="4"/>
  <c r="Q63" i="4" s="1"/>
  <c r="S63" i="4" s="1"/>
  <c r="U63" i="4" s="1"/>
  <c r="AQ63" i="4" s="1"/>
  <c r="AU63" i="4" s="1"/>
  <c r="O64" i="4"/>
  <c r="P48" i="21"/>
  <c r="Q48" i="21" s="1"/>
  <c r="S48" i="21" s="1"/>
  <c r="U48" i="21" s="1"/>
  <c r="AQ48" i="21" s="1"/>
  <c r="AU48" i="21" s="1"/>
  <c r="O49" i="21"/>
  <c r="P111" i="33"/>
  <c r="Q111" i="33" s="1"/>
  <c r="S111" i="33" s="1"/>
  <c r="U111" i="33" s="1"/>
  <c r="AT111" i="33" s="1"/>
  <c r="AX111" i="33" s="1"/>
  <c r="P79" i="17"/>
  <c r="Q79" i="17" s="1"/>
  <c r="S79" i="17" s="1"/>
  <c r="U79" i="17" s="1"/>
  <c r="AQ79" i="17" s="1"/>
  <c r="AU79" i="17" s="1"/>
  <c r="O80" i="17"/>
  <c r="P48" i="17"/>
  <c r="Q48" i="17" s="1"/>
  <c r="S48" i="17" s="1"/>
  <c r="U48" i="17" s="1"/>
  <c r="AQ48" i="17" s="1"/>
  <c r="AU48" i="17" s="1"/>
  <c r="P47" i="27"/>
  <c r="Q47" i="27" s="1"/>
  <c r="S47" i="27" s="1"/>
  <c r="U47" i="27" s="1"/>
  <c r="AQ47" i="27" s="1"/>
  <c r="AU47" i="27" s="1"/>
  <c r="P51" i="7"/>
  <c r="Q51" i="7" s="1"/>
  <c r="S51" i="7" s="1"/>
  <c r="U51" i="7" s="1"/>
  <c r="AQ51" i="7" s="1"/>
  <c r="AU51" i="7" s="1"/>
  <c r="P65" i="12"/>
  <c r="Q65" i="12" s="1"/>
  <c r="S65" i="12" s="1"/>
  <c r="U65" i="12" s="1"/>
  <c r="AQ65" i="12" s="1"/>
  <c r="AU65" i="12" s="1"/>
  <c r="AX125" i="6"/>
  <c r="BA125" i="6"/>
  <c r="BA125" i="11"/>
  <c r="AX125" i="11"/>
  <c r="AX129" i="3"/>
  <c r="BA129" i="3"/>
  <c r="P80" i="4"/>
  <c r="Q80" i="4" s="1"/>
  <c r="S80" i="4" s="1"/>
  <c r="U80" i="4" s="1"/>
  <c r="AQ80" i="4" s="1"/>
  <c r="AU80" i="4" s="1"/>
  <c r="O81" i="4"/>
  <c r="P46" i="28"/>
  <c r="Q46" i="28" s="1"/>
  <c r="S46" i="28" s="1"/>
  <c r="U46" i="28" s="1"/>
  <c r="AQ46" i="28" s="1"/>
  <c r="AU46" i="28" s="1"/>
  <c r="O47" i="28"/>
  <c r="P79" i="2"/>
  <c r="Q79" i="2" s="1"/>
  <c r="S79" i="2" s="1"/>
  <c r="U79" i="2" s="1"/>
  <c r="AQ79" i="2" s="1"/>
  <c r="AU79" i="2" s="1"/>
  <c r="AX126" i="15"/>
  <c r="BA126" i="15"/>
  <c r="P78" i="25"/>
  <c r="Q78" i="25" s="1"/>
  <c r="S78" i="25" s="1"/>
  <c r="U78" i="25" s="1"/>
  <c r="AQ78" i="25" s="1"/>
  <c r="AU78" i="25" s="1"/>
  <c r="P79" i="33"/>
  <c r="Q79" i="33" s="1"/>
  <c r="S79" i="33" s="1"/>
  <c r="U79" i="33" s="1"/>
  <c r="AQ79" i="33" s="1"/>
  <c r="AU79" i="33" s="1"/>
  <c r="O80" i="33"/>
  <c r="P127" i="23"/>
  <c r="Q127" i="23" s="1"/>
  <c r="S127" i="23" s="1"/>
  <c r="U127" i="23" s="1"/>
  <c r="AT127" i="23" s="1"/>
  <c r="O128" i="23"/>
  <c r="P127" i="24"/>
  <c r="Q127" i="24" s="1"/>
  <c r="S127" i="24" s="1"/>
  <c r="U127" i="24" s="1"/>
  <c r="AT127" i="24" s="1"/>
  <c r="P66" i="30"/>
  <c r="Q66" i="30" s="1"/>
  <c r="S66" i="30" s="1"/>
  <c r="U66" i="30" s="1"/>
  <c r="AQ66" i="30" s="1"/>
  <c r="AU66" i="30" s="1"/>
  <c r="O67" i="30"/>
  <c r="O48" i="1"/>
  <c r="P65" i="8"/>
  <c r="Q65" i="8" s="1"/>
  <c r="S65" i="8" s="1"/>
  <c r="U65" i="8" s="1"/>
  <c r="AQ65" i="8" s="1"/>
  <c r="AU65" i="8" s="1"/>
  <c r="O114" i="24"/>
  <c r="O143" i="15"/>
  <c r="O67" i="21"/>
  <c r="O112" i="23"/>
  <c r="O47" i="19"/>
  <c r="O95" i="5"/>
  <c r="P94" i="16"/>
  <c r="Q94" i="16" s="1"/>
  <c r="S94" i="16" s="1"/>
  <c r="U94" i="16" s="1"/>
  <c r="AJ94" i="16" s="1"/>
  <c r="AN94" i="16" s="1"/>
  <c r="O95" i="16"/>
  <c r="O34" i="16"/>
  <c r="O48" i="8"/>
  <c r="O126" i="13"/>
  <c r="O141" i="13"/>
  <c r="O78" i="10"/>
  <c r="P48" i="10"/>
  <c r="Q48" i="10" s="1"/>
  <c r="S48" i="10" s="1"/>
  <c r="U48" i="10" s="1"/>
  <c r="AQ48" i="10" s="1"/>
  <c r="AU48" i="10" s="1"/>
  <c r="P96" i="15"/>
  <c r="Q96" i="15" s="1"/>
  <c r="S96" i="15" s="1"/>
  <c r="U96" i="15" s="1"/>
  <c r="AJ96" i="15" s="1"/>
  <c r="AN96" i="15" s="1"/>
  <c r="O97" i="15"/>
  <c r="P110" i="12"/>
  <c r="Q110" i="12" s="1"/>
  <c r="S110" i="12" s="1"/>
  <c r="U110" i="12" s="1"/>
  <c r="AT110" i="12" s="1"/>
  <c r="AX110" i="12" s="1"/>
  <c r="O111" i="12"/>
  <c r="P31" i="1"/>
  <c r="Q31" i="1" s="1"/>
  <c r="S31" i="1" s="1"/>
  <c r="U31" i="1" s="1"/>
  <c r="AQ31" i="1" s="1"/>
  <c r="AU31" i="1" s="1"/>
  <c r="O32" i="1"/>
  <c r="P97" i="11"/>
  <c r="Q97" i="11" s="1"/>
  <c r="S97" i="11" s="1"/>
  <c r="U97" i="11" s="1"/>
  <c r="AJ97" i="11" s="1"/>
  <c r="AN97" i="11" s="1"/>
  <c r="O98" i="11"/>
  <c r="P109" i="29"/>
  <c r="Q109" i="29" s="1"/>
  <c r="S109" i="29" s="1"/>
  <c r="U109" i="29" s="1"/>
  <c r="AT109" i="29" s="1"/>
  <c r="AX109" i="29" s="1"/>
  <c r="P94" i="7"/>
  <c r="Q94" i="7" s="1"/>
  <c r="S94" i="7" s="1"/>
  <c r="U94" i="7" s="1"/>
  <c r="AJ94" i="7" s="1"/>
  <c r="AN94" i="7" s="1"/>
  <c r="O95" i="7"/>
  <c r="O126" i="16"/>
  <c r="O50" i="30"/>
  <c r="O110" i="21"/>
  <c r="O94" i="8"/>
  <c r="O129" i="10"/>
  <c r="O143" i="7"/>
  <c r="O32" i="6"/>
  <c r="O95" i="28"/>
  <c r="O130" i="3"/>
  <c r="P142" i="21"/>
  <c r="Q142" i="21" s="1"/>
  <c r="S142" i="21" s="1"/>
  <c r="U142" i="21" s="1"/>
  <c r="AT142" i="21" s="1"/>
  <c r="AX142" i="21" s="1"/>
  <c r="O143" i="21"/>
  <c r="O143" i="6"/>
  <c r="P64" i="24"/>
  <c r="Q64" i="24" s="1"/>
  <c r="S64" i="24" s="1"/>
  <c r="U64" i="24" s="1"/>
  <c r="AQ64" i="24" s="1"/>
  <c r="AU64" i="24" s="1"/>
  <c r="P93" i="19"/>
  <c r="Q93" i="19" s="1"/>
  <c r="S93" i="19" s="1"/>
  <c r="U93" i="19" s="1"/>
  <c r="AJ93" i="19" s="1"/>
  <c r="AN93" i="19" s="1"/>
  <c r="O94" i="19"/>
  <c r="O128" i="7"/>
  <c r="P31" i="11"/>
  <c r="Q31" i="11" s="1"/>
  <c r="S31" i="11" s="1"/>
  <c r="U31" i="11" s="1"/>
  <c r="AQ31" i="11" s="1"/>
  <c r="AU31" i="11" s="1"/>
  <c r="O32" i="11"/>
  <c r="BA125" i="13"/>
  <c r="AX125" i="13"/>
  <c r="P49" i="34" l="1"/>
  <c r="Q49" i="34" s="1"/>
  <c r="S49" i="34" s="1"/>
  <c r="U49" i="34" s="1"/>
  <c r="AQ49" i="34" s="1"/>
  <c r="AU49" i="34" s="1"/>
  <c r="O50" i="34"/>
  <c r="O79" i="34"/>
  <c r="P32" i="34"/>
  <c r="Q32" i="34" s="1"/>
  <c r="S32" i="34" s="1"/>
  <c r="U32" i="34" s="1"/>
  <c r="AQ32" i="34" s="1"/>
  <c r="AU32" i="34" s="1"/>
  <c r="P128" i="34"/>
  <c r="Q128" i="34" s="1"/>
  <c r="S128" i="34" s="1"/>
  <c r="U128" i="34" s="1"/>
  <c r="AT128" i="34" s="1"/>
  <c r="BA127" i="34"/>
  <c r="AX127" i="34"/>
  <c r="P112" i="34"/>
  <c r="Q112" i="34" s="1"/>
  <c r="S112" i="34" s="1"/>
  <c r="U112" i="34" s="1"/>
  <c r="AT112" i="34" s="1"/>
  <c r="AX112" i="34" s="1"/>
  <c r="O113" i="34"/>
  <c r="P142" i="34"/>
  <c r="Q142" i="34" s="1"/>
  <c r="S142" i="34" s="1"/>
  <c r="U142" i="34" s="1"/>
  <c r="AT142" i="34" s="1"/>
  <c r="AX142" i="34" s="1"/>
  <c r="N68" i="34"/>
  <c r="P67" i="34"/>
  <c r="Q67" i="34" s="1"/>
  <c r="S67" i="34" s="1"/>
  <c r="U67" i="34" s="1"/>
  <c r="AQ67" i="34" s="1"/>
  <c r="AU67" i="34" s="1"/>
  <c r="O68" i="34"/>
  <c r="O98" i="34"/>
  <c r="P52" i="16"/>
  <c r="Q52" i="16" s="1"/>
  <c r="S52" i="16" s="1"/>
  <c r="U52" i="16" s="1"/>
  <c r="AQ52" i="16" s="1"/>
  <c r="AU52" i="16" s="1"/>
  <c r="O53" i="16"/>
  <c r="P53" i="16" s="1"/>
  <c r="Q53" i="16" s="1"/>
  <c r="S53" i="16" s="1"/>
  <c r="U53" i="16" s="1"/>
  <c r="AQ53" i="16" s="1"/>
  <c r="AU53" i="16" s="1"/>
  <c r="AV53" i="16" s="1"/>
  <c r="P66" i="6"/>
  <c r="Q66" i="6" s="1"/>
  <c r="S66" i="6" s="1"/>
  <c r="U66" i="6" s="1"/>
  <c r="AQ66" i="6" s="1"/>
  <c r="AU66" i="6" s="1"/>
  <c r="O67" i="6"/>
  <c r="P126" i="25"/>
  <c r="Q126" i="25" s="1"/>
  <c r="S126" i="25" s="1"/>
  <c r="U126" i="25" s="1"/>
  <c r="AT126" i="25" s="1"/>
  <c r="O127" i="25"/>
  <c r="P82" i="5"/>
  <c r="Q82" i="5" s="1"/>
  <c r="S82" i="5" s="1"/>
  <c r="U82" i="5" s="1"/>
  <c r="AQ82" i="5" s="1"/>
  <c r="AU82" i="5" s="1"/>
  <c r="P64" i="25"/>
  <c r="Q64" i="25" s="1"/>
  <c r="S64" i="25" s="1"/>
  <c r="U64" i="25" s="1"/>
  <c r="AQ64" i="25" s="1"/>
  <c r="AU64" i="25" s="1"/>
  <c r="P64" i="3"/>
  <c r="Q64" i="3" s="1"/>
  <c r="S64" i="3" s="1"/>
  <c r="U64" i="3" s="1"/>
  <c r="AQ64" i="3" s="1"/>
  <c r="AU64" i="3" s="1"/>
  <c r="P35" i="31"/>
  <c r="Q35" i="31" s="1"/>
  <c r="S35" i="31" s="1"/>
  <c r="U35" i="31" s="1"/>
  <c r="AQ35" i="31" s="1"/>
  <c r="AU35" i="31" s="1"/>
  <c r="P128" i="21"/>
  <c r="Q128" i="21" s="1"/>
  <c r="S128" i="21" s="1"/>
  <c r="U128" i="21" s="1"/>
  <c r="AT128" i="21" s="1"/>
  <c r="O129" i="21"/>
  <c r="P145" i="20"/>
  <c r="Q145" i="20" s="1"/>
  <c r="S145" i="20" s="1"/>
  <c r="U145" i="20" s="1"/>
  <c r="AT145" i="20" s="1"/>
  <c r="AX145" i="20" s="1"/>
  <c r="P141" i="13"/>
  <c r="Q141" i="13" s="1"/>
  <c r="S141" i="13" s="1"/>
  <c r="U141" i="13" s="1"/>
  <c r="AT141" i="13" s="1"/>
  <c r="AX141" i="13" s="1"/>
  <c r="O142" i="13"/>
  <c r="P80" i="17"/>
  <c r="Q80" i="17" s="1"/>
  <c r="S80" i="17" s="1"/>
  <c r="U80" i="17" s="1"/>
  <c r="AQ80" i="17" s="1"/>
  <c r="AU80" i="17" s="1"/>
  <c r="P127" i="5"/>
  <c r="Q127" i="5" s="1"/>
  <c r="S127" i="5" s="1"/>
  <c r="U127" i="5" s="1"/>
  <c r="AT127" i="5" s="1"/>
  <c r="AX126" i="2"/>
  <c r="BA126" i="2"/>
  <c r="AX129" i="29"/>
  <c r="BA129" i="29"/>
  <c r="P79" i="16"/>
  <c r="Q79" i="16" s="1"/>
  <c r="S79" i="16" s="1"/>
  <c r="U79" i="16" s="1"/>
  <c r="AQ79" i="16" s="1"/>
  <c r="AU79" i="16" s="1"/>
  <c r="P65" i="18"/>
  <c r="Q65" i="18" s="1"/>
  <c r="S65" i="18" s="1"/>
  <c r="U65" i="18" s="1"/>
  <c r="AQ65" i="18" s="1"/>
  <c r="AU65" i="18" s="1"/>
  <c r="O66" i="18"/>
  <c r="P128" i="15"/>
  <c r="Q128" i="15" s="1"/>
  <c r="S128" i="15" s="1"/>
  <c r="U128" i="15" s="1"/>
  <c r="AT128" i="15" s="1"/>
  <c r="P111" i="1"/>
  <c r="Q111" i="1" s="1"/>
  <c r="S111" i="1" s="1"/>
  <c r="U111" i="1" s="1"/>
  <c r="AT111" i="1" s="1"/>
  <c r="AX111" i="1" s="1"/>
  <c r="N36" i="28"/>
  <c r="P65" i="27"/>
  <c r="Q65" i="27" s="1"/>
  <c r="S65" i="27" s="1"/>
  <c r="U65" i="27" s="1"/>
  <c r="AQ65" i="27" s="1"/>
  <c r="AU65" i="27" s="1"/>
  <c r="O66" i="27"/>
  <c r="P64" i="10"/>
  <c r="Q64" i="10" s="1"/>
  <c r="S64" i="10" s="1"/>
  <c r="U64" i="10" s="1"/>
  <c r="AQ64" i="10" s="1"/>
  <c r="AU64" i="10" s="1"/>
  <c r="O65" i="10"/>
  <c r="P95" i="2"/>
  <c r="Q95" i="2" s="1"/>
  <c r="S95" i="2" s="1"/>
  <c r="U95" i="2" s="1"/>
  <c r="AJ95" i="2" s="1"/>
  <c r="AN95" i="2" s="1"/>
  <c r="O96" i="2"/>
  <c r="AX127" i="21"/>
  <c r="BA127" i="21"/>
  <c r="P33" i="2"/>
  <c r="Q33" i="2" s="1"/>
  <c r="S33" i="2" s="1"/>
  <c r="U33" i="2" s="1"/>
  <c r="AQ33" i="2" s="1"/>
  <c r="AU33" i="2" s="1"/>
  <c r="O34" i="2"/>
  <c r="P127" i="2"/>
  <c r="Q127" i="2" s="1"/>
  <c r="S127" i="2" s="1"/>
  <c r="U127" i="2" s="1"/>
  <c r="AT127" i="2" s="1"/>
  <c r="O128" i="2"/>
  <c r="P79" i="31"/>
  <c r="Q79" i="31" s="1"/>
  <c r="S79" i="31" s="1"/>
  <c r="U79" i="31" s="1"/>
  <c r="AQ79" i="31" s="1"/>
  <c r="AU79" i="31" s="1"/>
  <c r="O80" i="31"/>
  <c r="P114" i="26"/>
  <c r="Q114" i="26" s="1"/>
  <c r="S114" i="26" s="1"/>
  <c r="U114" i="26" s="1"/>
  <c r="AT114" i="26" s="1"/>
  <c r="AX114" i="26" s="1"/>
  <c r="P81" i="13"/>
  <c r="Q81" i="13" s="1"/>
  <c r="S81" i="13" s="1"/>
  <c r="U81" i="13" s="1"/>
  <c r="AQ81" i="13" s="1"/>
  <c r="AU81" i="13" s="1"/>
  <c r="P47" i="29"/>
  <c r="Q47" i="29" s="1"/>
  <c r="S47" i="29" s="1"/>
  <c r="U47" i="29" s="1"/>
  <c r="AQ47" i="29" s="1"/>
  <c r="AU47" i="29" s="1"/>
  <c r="P94" i="19"/>
  <c r="Q94" i="19" s="1"/>
  <c r="S94" i="19" s="1"/>
  <c r="U94" i="19" s="1"/>
  <c r="AJ94" i="19" s="1"/>
  <c r="AN94" i="19" s="1"/>
  <c r="O95" i="19"/>
  <c r="P95" i="7"/>
  <c r="Q95" i="7" s="1"/>
  <c r="S95" i="7" s="1"/>
  <c r="U95" i="7" s="1"/>
  <c r="AJ95" i="7" s="1"/>
  <c r="AN95" i="7" s="1"/>
  <c r="P126" i="13"/>
  <c r="Q126" i="13" s="1"/>
  <c r="S126" i="13" s="1"/>
  <c r="U126" i="13" s="1"/>
  <c r="AT126" i="13" s="1"/>
  <c r="O127" i="13"/>
  <c r="O128" i="24"/>
  <c r="O143" i="9"/>
  <c r="O127" i="14"/>
  <c r="AX126" i="5"/>
  <c r="BA126" i="5"/>
  <c r="O142" i="5"/>
  <c r="O49" i="13"/>
  <c r="O49" i="9"/>
  <c r="O32" i="22"/>
  <c r="O95" i="6"/>
  <c r="O127" i="19"/>
  <c r="O145" i="30"/>
  <c r="P64" i="28"/>
  <c r="Q64" i="28" s="1"/>
  <c r="S64" i="28" s="1"/>
  <c r="U64" i="28" s="1"/>
  <c r="AQ64" i="28" s="1"/>
  <c r="AU64" i="28" s="1"/>
  <c r="P49" i="23"/>
  <c r="Q49" i="23" s="1"/>
  <c r="S49" i="23" s="1"/>
  <c r="U49" i="23" s="1"/>
  <c r="AQ49" i="23" s="1"/>
  <c r="AU49" i="23" s="1"/>
  <c r="BA127" i="15"/>
  <c r="AX127" i="15"/>
  <c r="O79" i="18"/>
  <c r="P112" i="20"/>
  <c r="Q112" i="20" s="1"/>
  <c r="S112" i="20" s="1"/>
  <c r="U112" i="20" s="1"/>
  <c r="AT112" i="20" s="1"/>
  <c r="AX112" i="20" s="1"/>
  <c r="O113" i="20"/>
  <c r="P64" i="16"/>
  <c r="Q64" i="16" s="1"/>
  <c r="S64" i="16" s="1"/>
  <c r="U64" i="16" s="1"/>
  <c r="AQ64" i="16" s="1"/>
  <c r="AU64" i="16" s="1"/>
  <c r="O65" i="16"/>
  <c r="P128" i="18"/>
  <c r="Q128" i="18" s="1"/>
  <c r="S128" i="18" s="1"/>
  <c r="U128" i="18" s="1"/>
  <c r="AT128" i="18" s="1"/>
  <c r="O129" i="18"/>
  <c r="O66" i="19"/>
  <c r="P80" i="27"/>
  <c r="Q80" i="27" s="1"/>
  <c r="S80" i="27" s="1"/>
  <c r="U80" i="27" s="1"/>
  <c r="AQ80" i="27" s="1"/>
  <c r="AU80" i="27" s="1"/>
  <c r="O81" i="27"/>
  <c r="P127" i="17"/>
  <c r="Q127" i="17" s="1"/>
  <c r="S127" i="17" s="1"/>
  <c r="U127" i="17" s="1"/>
  <c r="AT127" i="17" s="1"/>
  <c r="P126" i="16"/>
  <c r="Q126" i="16" s="1"/>
  <c r="S126" i="16" s="1"/>
  <c r="U126" i="16" s="1"/>
  <c r="AT126" i="16" s="1"/>
  <c r="P65" i="26"/>
  <c r="Q65" i="26" s="1"/>
  <c r="S65" i="26" s="1"/>
  <c r="U65" i="26" s="1"/>
  <c r="AQ65" i="26" s="1"/>
  <c r="AU65" i="26" s="1"/>
  <c r="N131" i="29"/>
  <c r="P130" i="29"/>
  <c r="Q130" i="29" s="1"/>
  <c r="S130" i="29" s="1"/>
  <c r="U130" i="29" s="1"/>
  <c r="AT130" i="29" s="1"/>
  <c r="O131" i="29"/>
  <c r="O65" i="24"/>
  <c r="O110" i="29"/>
  <c r="P48" i="8"/>
  <c r="Q48" i="8" s="1"/>
  <c r="S48" i="8" s="1"/>
  <c r="U48" i="8" s="1"/>
  <c r="AQ48" i="8" s="1"/>
  <c r="AU48" i="8" s="1"/>
  <c r="O49" i="8"/>
  <c r="BA127" i="24"/>
  <c r="AX127" i="24"/>
  <c r="O112" i="33"/>
  <c r="BA126" i="14"/>
  <c r="AX126" i="14"/>
  <c r="O142" i="28"/>
  <c r="P95" i="24"/>
  <c r="Q95" i="24" s="1"/>
  <c r="S95" i="24" s="1"/>
  <c r="U95" i="24" s="1"/>
  <c r="AJ95" i="24" s="1"/>
  <c r="AN95" i="24" s="1"/>
  <c r="O96" i="24"/>
  <c r="BA126" i="19"/>
  <c r="AX126" i="19"/>
  <c r="O64" i="17"/>
  <c r="O128" i="1"/>
  <c r="O50" i="5"/>
  <c r="O97" i="13"/>
  <c r="O113" i="7"/>
  <c r="O143" i="33"/>
  <c r="BA126" i="17"/>
  <c r="AX126" i="17"/>
  <c r="AX127" i="23"/>
  <c r="BA127" i="23"/>
  <c r="O112" i="11"/>
  <c r="O127" i="8"/>
  <c r="P142" i="25"/>
  <c r="Q142" i="25" s="1"/>
  <c r="S142" i="25" s="1"/>
  <c r="U142" i="25" s="1"/>
  <c r="AT142" i="25" s="1"/>
  <c r="AX142" i="25" s="1"/>
  <c r="O143" i="25"/>
  <c r="O111" i="4"/>
  <c r="O49" i="18"/>
  <c r="P33" i="30"/>
  <c r="Q33" i="30" s="1"/>
  <c r="S33" i="30" s="1"/>
  <c r="U33" i="30" s="1"/>
  <c r="AQ33" i="30" s="1"/>
  <c r="AU33" i="30" s="1"/>
  <c r="O34" i="30"/>
  <c r="O129" i="26"/>
  <c r="O34" i="5"/>
  <c r="P141" i="10"/>
  <c r="Q141" i="10" s="1"/>
  <c r="S141" i="10" s="1"/>
  <c r="U141" i="10" s="1"/>
  <c r="AT141" i="10" s="1"/>
  <c r="AX141" i="10" s="1"/>
  <c r="O142" i="10"/>
  <c r="P128" i="23"/>
  <c r="Q128" i="23" s="1"/>
  <c r="S128" i="23" s="1"/>
  <c r="U128" i="23" s="1"/>
  <c r="AT128" i="23" s="1"/>
  <c r="O129" i="23"/>
  <c r="P96" i="9"/>
  <c r="Q96" i="9" s="1"/>
  <c r="S96" i="9" s="1"/>
  <c r="U96" i="9" s="1"/>
  <c r="AJ96" i="9" s="1"/>
  <c r="AN96" i="9" s="1"/>
  <c r="O97" i="9"/>
  <c r="P129" i="22"/>
  <c r="Q129" i="22" s="1"/>
  <c r="S129" i="22" s="1"/>
  <c r="U129" i="22" s="1"/>
  <c r="AT129" i="22" s="1"/>
  <c r="O130" i="22"/>
  <c r="P95" i="27"/>
  <c r="Q95" i="27" s="1"/>
  <c r="S95" i="27" s="1"/>
  <c r="U95" i="27" s="1"/>
  <c r="AJ95" i="27" s="1"/>
  <c r="AN95" i="27" s="1"/>
  <c r="O96" i="27"/>
  <c r="P34" i="13"/>
  <c r="Q34" i="13" s="1"/>
  <c r="S34" i="13" s="1"/>
  <c r="U34" i="13" s="1"/>
  <c r="AQ34" i="13" s="1"/>
  <c r="AU34" i="13" s="1"/>
  <c r="O35" i="13"/>
  <c r="P95" i="16"/>
  <c r="Q95" i="16" s="1"/>
  <c r="S95" i="16" s="1"/>
  <c r="U95" i="16" s="1"/>
  <c r="AJ95" i="16" s="1"/>
  <c r="AN95" i="16" s="1"/>
  <c r="O96" i="16"/>
  <c r="P64" i="2"/>
  <c r="Q64" i="2" s="1"/>
  <c r="S64" i="2" s="1"/>
  <c r="U64" i="2" s="1"/>
  <c r="AQ64" i="2" s="1"/>
  <c r="AU64" i="2" s="1"/>
  <c r="O65" i="2"/>
  <c r="P64" i="4"/>
  <c r="Q64" i="4" s="1"/>
  <c r="S64" i="4" s="1"/>
  <c r="U64" i="4" s="1"/>
  <c r="AQ64" i="4" s="1"/>
  <c r="AU64" i="4" s="1"/>
  <c r="O65" i="4"/>
  <c r="P64" i="15"/>
  <c r="Q64" i="15" s="1"/>
  <c r="S64" i="15" s="1"/>
  <c r="U64" i="15" s="1"/>
  <c r="AQ64" i="15" s="1"/>
  <c r="AU64" i="15" s="1"/>
  <c r="O65" i="15"/>
  <c r="P33" i="21"/>
  <c r="Q33" i="21" s="1"/>
  <c r="S33" i="21" s="1"/>
  <c r="U33" i="21" s="1"/>
  <c r="AQ33" i="21" s="1"/>
  <c r="AU33" i="21" s="1"/>
  <c r="O34" i="21"/>
  <c r="P130" i="12"/>
  <c r="Q130" i="12" s="1"/>
  <c r="S130" i="12" s="1"/>
  <c r="U130" i="12" s="1"/>
  <c r="AT130" i="12" s="1"/>
  <c r="P64" i="13"/>
  <c r="Q64" i="13" s="1"/>
  <c r="S64" i="13" s="1"/>
  <c r="U64" i="13" s="1"/>
  <c r="AQ64" i="13" s="1"/>
  <c r="AU64" i="13" s="1"/>
  <c r="P33" i="23"/>
  <c r="Q33" i="23" s="1"/>
  <c r="S33" i="23" s="1"/>
  <c r="U33" i="23" s="1"/>
  <c r="AQ33" i="23" s="1"/>
  <c r="AU33" i="23" s="1"/>
  <c r="O34" i="23"/>
  <c r="P49" i="11"/>
  <c r="Q49" i="11" s="1"/>
  <c r="S49" i="11" s="1"/>
  <c r="U49" i="11" s="1"/>
  <c r="AQ49" i="11" s="1"/>
  <c r="AU49" i="11" s="1"/>
  <c r="P49" i="31"/>
  <c r="Q49" i="31" s="1"/>
  <c r="S49" i="31" s="1"/>
  <c r="U49" i="31" s="1"/>
  <c r="AQ49" i="31" s="1"/>
  <c r="AU49" i="31" s="1"/>
  <c r="P65" i="5"/>
  <c r="Q65" i="5" s="1"/>
  <c r="S65" i="5" s="1"/>
  <c r="U65" i="5" s="1"/>
  <c r="AQ65" i="5" s="1"/>
  <c r="AU65" i="5" s="1"/>
  <c r="P95" i="12"/>
  <c r="Q95" i="12" s="1"/>
  <c r="S95" i="12" s="1"/>
  <c r="U95" i="12" s="1"/>
  <c r="AJ95" i="12" s="1"/>
  <c r="AN95" i="12" s="1"/>
  <c r="O96" i="12"/>
  <c r="P141" i="11"/>
  <c r="Q141" i="11" s="1"/>
  <c r="S141" i="11" s="1"/>
  <c r="U141" i="11" s="1"/>
  <c r="AT141" i="11" s="1"/>
  <c r="AX141" i="11" s="1"/>
  <c r="N131" i="3"/>
  <c r="O131" i="3" s="1"/>
  <c r="P130" i="3"/>
  <c r="Q130" i="3" s="1"/>
  <c r="S130" i="3" s="1"/>
  <c r="U130" i="3" s="1"/>
  <c r="AT130" i="3" s="1"/>
  <c r="P47" i="19"/>
  <c r="Q47" i="19" s="1"/>
  <c r="S47" i="19" s="1"/>
  <c r="U47" i="19" s="1"/>
  <c r="AQ47" i="19" s="1"/>
  <c r="AU47" i="19" s="1"/>
  <c r="O48" i="19"/>
  <c r="O79" i="25"/>
  <c r="O66" i="12"/>
  <c r="O110" i="5"/>
  <c r="N146" i="3"/>
  <c r="O146" i="3" s="1"/>
  <c r="O34" i="27"/>
  <c r="O112" i="3"/>
  <c r="O67" i="7"/>
  <c r="P94" i="33"/>
  <c r="Q94" i="33" s="1"/>
  <c r="S94" i="33" s="1"/>
  <c r="U94" i="33" s="1"/>
  <c r="AJ94" i="33" s="1"/>
  <c r="AN94" i="33" s="1"/>
  <c r="O95" i="33"/>
  <c r="O96" i="25"/>
  <c r="O32" i="25"/>
  <c r="P95" i="21"/>
  <c r="Q95" i="21" s="1"/>
  <c r="S95" i="21" s="1"/>
  <c r="U95" i="21" s="1"/>
  <c r="AJ95" i="21" s="1"/>
  <c r="AN95" i="21" s="1"/>
  <c r="P111" i="8"/>
  <c r="Q111" i="8" s="1"/>
  <c r="S111" i="8" s="1"/>
  <c r="U111" i="8" s="1"/>
  <c r="AT111" i="8" s="1"/>
  <c r="AX111" i="8" s="1"/>
  <c r="O112" i="8"/>
  <c r="P112" i="18"/>
  <c r="Q112" i="18" s="1"/>
  <c r="S112" i="18" s="1"/>
  <c r="U112" i="18" s="1"/>
  <c r="AT112" i="18" s="1"/>
  <c r="AX112" i="18" s="1"/>
  <c r="O113" i="18"/>
  <c r="O50" i="20"/>
  <c r="P49" i="26"/>
  <c r="Q49" i="26" s="1"/>
  <c r="S49" i="26" s="1"/>
  <c r="U49" i="26" s="1"/>
  <c r="AQ49" i="26" s="1"/>
  <c r="AU49" i="26" s="1"/>
  <c r="P128" i="27"/>
  <c r="Q128" i="27" s="1"/>
  <c r="S128" i="27" s="1"/>
  <c r="U128" i="27" s="1"/>
  <c r="AT128" i="27" s="1"/>
  <c r="P114" i="2"/>
  <c r="Q114" i="2" s="1"/>
  <c r="S114" i="2" s="1"/>
  <c r="U114" i="2" s="1"/>
  <c r="AT114" i="2" s="1"/>
  <c r="AX114" i="2" s="1"/>
  <c r="P127" i="9"/>
  <c r="Q127" i="9" s="1"/>
  <c r="S127" i="9" s="1"/>
  <c r="U127" i="9" s="1"/>
  <c r="AT127" i="9" s="1"/>
  <c r="O128" i="9"/>
  <c r="P95" i="26"/>
  <c r="Q95" i="26" s="1"/>
  <c r="S95" i="26" s="1"/>
  <c r="U95" i="26" s="1"/>
  <c r="AJ95" i="26" s="1"/>
  <c r="AN95" i="26" s="1"/>
  <c r="P81" i="9"/>
  <c r="Q81" i="9" s="1"/>
  <c r="S81" i="9" s="1"/>
  <c r="U81" i="9" s="1"/>
  <c r="AQ81" i="9" s="1"/>
  <c r="AU81" i="9" s="1"/>
  <c r="O82" i="9"/>
  <c r="P78" i="10"/>
  <c r="Q78" i="10" s="1"/>
  <c r="S78" i="10" s="1"/>
  <c r="U78" i="10" s="1"/>
  <c r="AQ78" i="10" s="1"/>
  <c r="AU78" i="10" s="1"/>
  <c r="P34" i="16"/>
  <c r="Q34" i="16" s="1"/>
  <c r="S34" i="16" s="1"/>
  <c r="U34" i="16" s="1"/>
  <c r="AQ34" i="16" s="1"/>
  <c r="AU34" i="16" s="1"/>
  <c r="P48" i="4"/>
  <c r="Q48" i="4" s="1"/>
  <c r="S48" i="4" s="1"/>
  <c r="U48" i="4" s="1"/>
  <c r="AQ48" i="4" s="1"/>
  <c r="AU48" i="4" s="1"/>
  <c r="AX127" i="1"/>
  <c r="BA127" i="1"/>
  <c r="P49" i="21"/>
  <c r="Q49" i="21" s="1"/>
  <c r="S49" i="21" s="1"/>
  <c r="U49" i="21" s="1"/>
  <c r="AQ49" i="21" s="1"/>
  <c r="AU49" i="21" s="1"/>
  <c r="P80" i="33"/>
  <c r="Q80" i="33" s="1"/>
  <c r="S80" i="33" s="1"/>
  <c r="U80" i="33" s="1"/>
  <c r="AQ80" i="33" s="1"/>
  <c r="AU80" i="33" s="1"/>
  <c r="O81" i="33"/>
  <c r="P81" i="19"/>
  <c r="Q81" i="19" s="1"/>
  <c r="S81" i="19" s="1"/>
  <c r="U81" i="19" s="1"/>
  <c r="AQ81" i="19" s="1"/>
  <c r="AU81" i="19" s="1"/>
  <c r="P111" i="16"/>
  <c r="Q111" i="16" s="1"/>
  <c r="S111" i="16" s="1"/>
  <c r="U111" i="16" s="1"/>
  <c r="AT111" i="16" s="1"/>
  <c r="AX111" i="16" s="1"/>
  <c r="O112" i="16"/>
  <c r="P110" i="17"/>
  <c r="Q110" i="17" s="1"/>
  <c r="S110" i="17" s="1"/>
  <c r="U110" i="17" s="1"/>
  <c r="AT110" i="17" s="1"/>
  <c r="AX110" i="17" s="1"/>
  <c r="P143" i="17"/>
  <c r="Q143" i="17" s="1"/>
  <c r="S143" i="17" s="1"/>
  <c r="U143" i="17" s="1"/>
  <c r="AT143" i="17" s="1"/>
  <c r="AX143" i="17" s="1"/>
  <c r="P110" i="22"/>
  <c r="Q110" i="22" s="1"/>
  <c r="S110" i="22" s="1"/>
  <c r="U110" i="22" s="1"/>
  <c r="AT110" i="22" s="1"/>
  <c r="AX110" i="22" s="1"/>
  <c r="P79" i="28"/>
  <c r="Q79" i="28" s="1"/>
  <c r="S79" i="28" s="1"/>
  <c r="U79" i="28" s="1"/>
  <c r="AQ79" i="28" s="1"/>
  <c r="AU79" i="28" s="1"/>
  <c r="P50" i="12"/>
  <c r="Q50" i="12" s="1"/>
  <c r="S50" i="12" s="1"/>
  <c r="U50" i="12" s="1"/>
  <c r="AQ50" i="12" s="1"/>
  <c r="AU50" i="12" s="1"/>
  <c r="P111" i="31"/>
  <c r="Q111" i="31" s="1"/>
  <c r="S111" i="31" s="1"/>
  <c r="U111" i="31" s="1"/>
  <c r="AT111" i="31" s="1"/>
  <c r="AX111" i="31" s="1"/>
  <c r="O112" i="31"/>
  <c r="P144" i="22"/>
  <c r="Q144" i="22" s="1"/>
  <c r="S144" i="22" s="1"/>
  <c r="U144" i="22" s="1"/>
  <c r="AT144" i="22" s="1"/>
  <c r="AX144" i="22" s="1"/>
  <c r="P111" i="15"/>
  <c r="Q111" i="15" s="1"/>
  <c r="S111" i="15" s="1"/>
  <c r="U111" i="15" s="1"/>
  <c r="AT111" i="15" s="1"/>
  <c r="AX111" i="15" s="1"/>
  <c r="O112" i="15"/>
  <c r="P47" i="25"/>
  <c r="Q47" i="25" s="1"/>
  <c r="S47" i="25" s="1"/>
  <c r="U47" i="25" s="1"/>
  <c r="AQ47" i="25" s="1"/>
  <c r="AU47" i="25" s="1"/>
  <c r="P64" i="14"/>
  <c r="Q64" i="14" s="1"/>
  <c r="S64" i="14" s="1"/>
  <c r="U64" i="14" s="1"/>
  <c r="AQ64" i="14" s="1"/>
  <c r="AU64" i="14" s="1"/>
  <c r="AX127" i="27"/>
  <c r="BA127" i="27"/>
  <c r="P48" i="22"/>
  <c r="Q48" i="22" s="1"/>
  <c r="S48" i="22" s="1"/>
  <c r="U48" i="22" s="1"/>
  <c r="AQ48" i="22" s="1"/>
  <c r="AU48" i="22" s="1"/>
  <c r="AX126" i="9"/>
  <c r="BA126" i="9"/>
  <c r="P67" i="30"/>
  <c r="Q67" i="30" s="1"/>
  <c r="S67" i="30" s="1"/>
  <c r="U67" i="30" s="1"/>
  <c r="AQ67" i="30" s="1"/>
  <c r="AU67" i="30" s="1"/>
  <c r="P32" i="3"/>
  <c r="Q32" i="3" s="1"/>
  <c r="S32" i="3" s="1"/>
  <c r="U32" i="3" s="1"/>
  <c r="AQ32" i="3" s="1"/>
  <c r="AU32" i="3" s="1"/>
  <c r="O33" i="3"/>
  <c r="N99" i="11"/>
  <c r="P98" i="11"/>
  <c r="Q98" i="11" s="1"/>
  <c r="S98" i="11" s="1"/>
  <c r="U98" i="11" s="1"/>
  <c r="AJ98" i="11" s="1"/>
  <c r="AN98" i="11" s="1"/>
  <c r="O99" i="11"/>
  <c r="BA126" i="8"/>
  <c r="AX126" i="8"/>
  <c r="AX128" i="26"/>
  <c r="BA128" i="26"/>
  <c r="P32" i="6"/>
  <c r="Q32" i="6" s="1"/>
  <c r="S32" i="6" s="1"/>
  <c r="U32" i="6" s="1"/>
  <c r="AQ32" i="6" s="1"/>
  <c r="AU32" i="6" s="1"/>
  <c r="O33" i="6"/>
  <c r="P67" i="21"/>
  <c r="Q67" i="21" s="1"/>
  <c r="S67" i="21" s="1"/>
  <c r="U67" i="21" s="1"/>
  <c r="AQ67" i="21" s="1"/>
  <c r="AU67" i="21" s="1"/>
  <c r="N68" i="21"/>
  <c r="O68" i="21" s="1"/>
  <c r="O34" i="33"/>
  <c r="O113" i="25"/>
  <c r="O82" i="8"/>
  <c r="O32" i="17"/>
  <c r="P79" i="23"/>
  <c r="Q79" i="23" s="1"/>
  <c r="S79" i="23" s="1"/>
  <c r="U79" i="23" s="1"/>
  <c r="AQ79" i="23" s="1"/>
  <c r="AU79" i="23" s="1"/>
  <c r="O80" i="23"/>
  <c r="O97" i="10"/>
  <c r="N52" i="3"/>
  <c r="O52" i="3" s="1"/>
  <c r="O80" i="7"/>
  <c r="P143" i="24"/>
  <c r="Q143" i="24" s="1"/>
  <c r="S143" i="24" s="1"/>
  <c r="U143" i="24" s="1"/>
  <c r="AT143" i="24" s="1"/>
  <c r="AX143" i="24" s="1"/>
  <c r="O33" i="15"/>
  <c r="P81" i="3"/>
  <c r="Q81" i="3" s="1"/>
  <c r="S81" i="3" s="1"/>
  <c r="U81" i="3" s="1"/>
  <c r="AQ81" i="3" s="1"/>
  <c r="AU81" i="3" s="1"/>
  <c r="O82" i="3"/>
  <c r="O94" i="18"/>
  <c r="P48" i="2"/>
  <c r="Q48" i="2" s="1"/>
  <c r="S48" i="2" s="1"/>
  <c r="U48" i="2" s="1"/>
  <c r="AQ48" i="2" s="1"/>
  <c r="AU48" i="2" s="1"/>
  <c r="P80" i="12"/>
  <c r="Q80" i="12" s="1"/>
  <c r="S80" i="12" s="1"/>
  <c r="U80" i="12" s="1"/>
  <c r="AQ80" i="12" s="1"/>
  <c r="AU80" i="12" s="1"/>
  <c r="O81" i="12"/>
  <c r="P32" i="8"/>
  <c r="Q32" i="8" s="1"/>
  <c r="S32" i="8" s="1"/>
  <c r="U32" i="8" s="1"/>
  <c r="AQ32" i="8" s="1"/>
  <c r="AU32" i="8" s="1"/>
  <c r="P81" i="4"/>
  <c r="Q81" i="4" s="1"/>
  <c r="S81" i="4" s="1"/>
  <c r="U81" i="4" s="1"/>
  <c r="AQ81" i="4" s="1"/>
  <c r="AU81" i="4" s="1"/>
  <c r="P95" i="4"/>
  <c r="Q95" i="4" s="1"/>
  <c r="S95" i="4" s="1"/>
  <c r="U95" i="4" s="1"/>
  <c r="AJ95" i="4" s="1"/>
  <c r="AN95" i="4" s="1"/>
  <c r="P113" i="27"/>
  <c r="Q113" i="27" s="1"/>
  <c r="S113" i="27" s="1"/>
  <c r="U113" i="27" s="1"/>
  <c r="AT113" i="27" s="1"/>
  <c r="AX113" i="27" s="1"/>
  <c r="P32" i="1"/>
  <c r="Q32" i="1" s="1"/>
  <c r="S32" i="1" s="1"/>
  <c r="U32" i="1" s="1"/>
  <c r="AQ32" i="1" s="1"/>
  <c r="AU32" i="1" s="1"/>
  <c r="P127" i="11"/>
  <c r="Q127" i="11" s="1"/>
  <c r="S127" i="11" s="1"/>
  <c r="U127" i="11" s="1"/>
  <c r="AT127" i="11" s="1"/>
  <c r="P143" i="26"/>
  <c r="Q143" i="26" s="1"/>
  <c r="S143" i="26" s="1"/>
  <c r="U143" i="26" s="1"/>
  <c r="AT143" i="26" s="1"/>
  <c r="AX143" i="26" s="1"/>
  <c r="P66" i="11"/>
  <c r="Q66" i="11" s="1"/>
  <c r="S66" i="11" s="1"/>
  <c r="U66" i="11" s="1"/>
  <c r="AQ66" i="11" s="1"/>
  <c r="AU66" i="11" s="1"/>
  <c r="P128" i="31"/>
  <c r="Q128" i="31" s="1"/>
  <c r="S128" i="31" s="1"/>
  <c r="U128" i="31" s="1"/>
  <c r="AT128" i="31" s="1"/>
  <c r="P49" i="15"/>
  <c r="Q49" i="15" s="1"/>
  <c r="S49" i="15" s="1"/>
  <c r="U49" i="15" s="1"/>
  <c r="AQ49" i="15" s="1"/>
  <c r="AU49" i="15" s="1"/>
  <c r="P110" i="13"/>
  <c r="Q110" i="13" s="1"/>
  <c r="S110" i="13" s="1"/>
  <c r="U110" i="13" s="1"/>
  <c r="AT110" i="13" s="1"/>
  <c r="AX110" i="13" s="1"/>
  <c r="P126" i="30"/>
  <c r="Q126" i="30" s="1"/>
  <c r="S126" i="30" s="1"/>
  <c r="U126" i="30" s="1"/>
  <c r="AT126" i="30" s="1"/>
  <c r="P141" i="27"/>
  <c r="Q141" i="27" s="1"/>
  <c r="S141" i="27" s="1"/>
  <c r="U141" i="27" s="1"/>
  <c r="AT141" i="27" s="1"/>
  <c r="AX141" i="27" s="1"/>
  <c r="P65" i="33"/>
  <c r="Q65" i="33" s="1"/>
  <c r="S65" i="33" s="1"/>
  <c r="U65" i="33" s="1"/>
  <c r="AQ65" i="33" s="1"/>
  <c r="AU65" i="33" s="1"/>
  <c r="P128" i="7"/>
  <c r="Q128" i="7" s="1"/>
  <c r="S128" i="7" s="1"/>
  <c r="U128" i="7" s="1"/>
  <c r="AT128" i="7" s="1"/>
  <c r="N36" i="12"/>
  <c r="P35" i="12"/>
  <c r="Q35" i="12" s="1"/>
  <c r="S35" i="12" s="1"/>
  <c r="U35" i="12" s="1"/>
  <c r="AQ35" i="12" s="1"/>
  <c r="AU35" i="12" s="1"/>
  <c r="O36" i="12"/>
  <c r="P32" i="20"/>
  <c r="Q32" i="20" s="1"/>
  <c r="S32" i="20" s="1"/>
  <c r="U32" i="20" s="1"/>
  <c r="AQ32" i="20" s="1"/>
  <c r="AU32" i="20" s="1"/>
  <c r="O33" i="20"/>
  <c r="P111" i="12"/>
  <c r="Q111" i="12" s="1"/>
  <c r="S111" i="12" s="1"/>
  <c r="U111" i="12" s="1"/>
  <c r="AT111" i="12" s="1"/>
  <c r="AX111" i="12" s="1"/>
  <c r="O112" i="12"/>
  <c r="P81" i="1"/>
  <c r="Q81" i="1" s="1"/>
  <c r="S81" i="1" s="1"/>
  <c r="U81" i="1" s="1"/>
  <c r="AQ81" i="1" s="1"/>
  <c r="AU81" i="1" s="1"/>
  <c r="O82" i="1"/>
  <c r="P143" i="7"/>
  <c r="Q143" i="7" s="1"/>
  <c r="S143" i="7" s="1"/>
  <c r="U143" i="7" s="1"/>
  <c r="AT143" i="7" s="1"/>
  <c r="AX143" i="7" s="1"/>
  <c r="O144" i="7"/>
  <c r="P97" i="15"/>
  <c r="Q97" i="15" s="1"/>
  <c r="S97" i="15" s="1"/>
  <c r="U97" i="15" s="1"/>
  <c r="AJ97" i="15" s="1"/>
  <c r="AN97" i="15" s="1"/>
  <c r="O98" i="15"/>
  <c r="P143" i="15"/>
  <c r="Q143" i="15" s="1"/>
  <c r="S143" i="15" s="1"/>
  <c r="U143" i="15" s="1"/>
  <c r="AT143" i="15" s="1"/>
  <c r="AX143" i="15" s="1"/>
  <c r="O144" i="15"/>
  <c r="P50" i="6"/>
  <c r="Q50" i="6" s="1"/>
  <c r="S50" i="6" s="1"/>
  <c r="U50" i="6" s="1"/>
  <c r="AQ50" i="6" s="1"/>
  <c r="AU50" i="6" s="1"/>
  <c r="O51" i="6"/>
  <c r="P129" i="10"/>
  <c r="Q129" i="10" s="1"/>
  <c r="S129" i="10" s="1"/>
  <c r="U129" i="10" s="1"/>
  <c r="AT129" i="10" s="1"/>
  <c r="O130" i="10"/>
  <c r="P114" i="24"/>
  <c r="Q114" i="24" s="1"/>
  <c r="S114" i="24" s="1"/>
  <c r="U114" i="24" s="1"/>
  <c r="AT114" i="24" s="1"/>
  <c r="AX114" i="24" s="1"/>
  <c r="O80" i="2"/>
  <c r="N52" i="7"/>
  <c r="O52" i="7" s="1"/>
  <c r="O145" i="31"/>
  <c r="O32" i="7"/>
  <c r="AX126" i="11"/>
  <c r="BA126" i="11"/>
  <c r="O143" i="14"/>
  <c r="O79" i="24"/>
  <c r="N52" i="24"/>
  <c r="O52" i="24" s="1"/>
  <c r="P47" i="14"/>
  <c r="Q47" i="14" s="1"/>
  <c r="S47" i="14" s="1"/>
  <c r="U47" i="14" s="1"/>
  <c r="AQ47" i="14" s="1"/>
  <c r="AU47" i="14" s="1"/>
  <c r="O48" i="14"/>
  <c r="P141" i="8"/>
  <c r="Q141" i="8" s="1"/>
  <c r="S141" i="8" s="1"/>
  <c r="U141" i="8" s="1"/>
  <c r="AT141" i="8" s="1"/>
  <c r="AX141" i="8" s="1"/>
  <c r="O142" i="8"/>
  <c r="AX127" i="31"/>
  <c r="BA127" i="31"/>
  <c r="P110" i="19"/>
  <c r="Q110" i="19" s="1"/>
  <c r="S110" i="19" s="1"/>
  <c r="U110" i="19" s="1"/>
  <c r="AT110" i="19" s="1"/>
  <c r="AX110" i="19" s="1"/>
  <c r="O111" i="19"/>
  <c r="P144" i="29"/>
  <c r="Q144" i="29" s="1"/>
  <c r="S144" i="29" s="1"/>
  <c r="U144" i="29" s="1"/>
  <c r="AT144" i="29" s="1"/>
  <c r="AX144" i="29" s="1"/>
  <c r="O145" i="29"/>
  <c r="P110" i="28"/>
  <c r="Q110" i="28" s="1"/>
  <c r="S110" i="28" s="1"/>
  <c r="U110" i="28" s="1"/>
  <c r="AT110" i="28" s="1"/>
  <c r="AX110" i="28" s="1"/>
  <c r="O111" i="28"/>
  <c r="P80" i="15"/>
  <c r="Q80" i="15" s="1"/>
  <c r="S80" i="15" s="1"/>
  <c r="U80" i="15" s="1"/>
  <c r="AQ80" i="15" s="1"/>
  <c r="AU80" i="15" s="1"/>
  <c r="O81" i="15"/>
  <c r="P78" i="20"/>
  <c r="Q78" i="20" s="1"/>
  <c r="S78" i="20" s="1"/>
  <c r="U78" i="20" s="1"/>
  <c r="AQ78" i="20" s="1"/>
  <c r="AU78" i="20" s="1"/>
  <c r="O81" i="29"/>
  <c r="P94" i="1"/>
  <c r="Q94" i="1" s="1"/>
  <c r="S94" i="1" s="1"/>
  <c r="U94" i="1" s="1"/>
  <c r="AJ94" i="1" s="1"/>
  <c r="AN94" i="1" s="1"/>
  <c r="O95" i="1"/>
  <c r="P94" i="20"/>
  <c r="Q94" i="20" s="1"/>
  <c r="S94" i="20" s="1"/>
  <c r="U94" i="20" s="1"/>
  <c r="AJ94" i="20" s="1"/>
  <c r="AN94" i="20" s="1"/>
  <c r="P113" i="10"/>
  <c r="Q113" i="10" s="1"/>
  <c r="S113" i="10" s="1"/>
  <c r="U113" i="10" s="1"/>
  <c r="AT113" i="10" s="1"/>
  <c r="AX113" i="10" s="1"/>
  <c r="P49" i="33"/>
  <c r="Q49" i="33" s="1"/>
  <c r="S49" i="33" s="1"/>
  <c r="U49" i="33" s="1"/>
  <c r="AQ49" i="33" s="1"/>
  <c r="AU49" i="33" s="1"/>
  <c r="P95" i="28"/>
  <c r="Q95" i="28" s="1"/>
  <c r="S95" i="28" s="1"/>
  <c r="U95" i="28" s="1"/>
  <c r="AJ95" i="28" s="1"/>
  <c r="AN95" i="28" s="1"/>
  <c r="P112" i="23"/>
  <c r="Q112" i="23" s="1"/>
  <c r="S112" i="23" s="1"/>
  <c r="U112" i="23" s="1"/>
  <c r="AT112" i="23" s="1"/>
  <c r="AX112" i="23" s="1"/>
  <c r="P94" i="8"/>
  <c r="Q94" i="8" s="1"/>
  <c r="S94" i="8" s="1"/>
  <c r="U94" i="8" s="1"/>
  <c r="AJ94" i="8" s="1"/>
  <c r="AN94" i="8" s="1"/>
  <c r="O49" i="10"/>
  <c r="O66" i="8"/>
  <c r="O48" i="27"/>
  <c r="O95" i="31"/>
  <c r="O79" i="11"/>
  <c r="O95" i="30"/>
  <c r="O94" i="17"/>
  <c r="O31" i="29"/>
  <c r="O79" i="26"/>
  <c r="O112" i="14"/>
  <c r="P31" i="4"/>
  <c r="Q31" i="4" s="1"/>
  <c r="S31" i="4" s="1"/>
  <c r="U31" i="4" s="1"/>
  <c r="AQ31" i="4" s="1"/>
  <c r="AU31" i="4" s="1"/>
  <c r="P32" i="24"/>
  <c r="Q32" i="24" s="1"/>
  <c r="S32" i="24" s="1"/>
  <c r="U32" i="24" s="1"/>
  <c r="AQ32" i="24" s="1"/>
  <c r="AU32" i="24" s="1"/>
  <c r="P126" i="28"/>
  <c r="Q126" i="28" s="1"/>
  <c r="S126" i="28" s="1"/>
  <c r="U126" i="28" s="1"/>
  <c r="AT126" i="28" s="1"/>
  <c r="P31" i="19"/>
  <c r="Q31" i="19" s="1"/>
  <c r="S31" i="19" s="1"/>
  <c r="U31" i="19" s="1"/>
  <c r="AQ31" i="19" s="1"/>
  <c r="AU31" i="19" s="1"/>
  <c r="P78" i="21"/>
  <c r="Q78" i="21" s="1"/>
  <c r="S78" i="21" s="1"/>
  <c r="U78" i="21" s="1"/>
  <c r="AQ78" i="21" s="1"/>
  <c r="AU78" i="21" s="1"/>
  <c r="O79" i="21"/>
  <c r="P64" i="1"/>
  <c r="Q64" i="1" s="1"/>
  <c r="S64" i="1" s="1"/>
  <c r="U64" i="1" s="1"/>
  <c r="AQ64" i="1" s="1"/>
  <c r="AU64" i="1" s="1"/>
  <c r="P141" i="18"/>
  <c r="Q141" i="18" s="1"/>
  <c r="S141" i="18" s="1"/>
  <c r="U141" i="18" s="1"/>
  <c r="AT141" i="18" s="1"/>
  <c r="AX141" i="18" s="1"/>
  <c r="P96" i="22"/>
  <c r="Q96" i="22" s="1"/>
  <c r="S96" i="22" s="1"/>
  <c r="U96" i="22" s="1"/>
  <c r="AJ96" i="22" s="1"/>
  <c r="AN96" i="22" s="1"/>
  <c r="P32" i="11"/>
  <c r="Q32" i="11" s="1"/>
  <c r="S32" i="11" s="1"/>
  <c r="U32" i="11" s="1"/>
  <c r="AQ32" i="11" s="1"/>
  <c r="AU32" i="11" s="1"/>
  <c r="P47" i="28"/>
  <c r="Q47" i="28" s="1"/>
  <c r="S47" i="28" s="1"/>
  <c r="U47" i="28" s="1"/>
  <c r="AQ47" i="28" s="1"/>
  <c r="AU47" i="28" s="1"/>
  <c r="P127" i="20"/>
  <c r="Q127" i="20" s="1"/>
  <c r="S127" i="20" s="1"/>
  <c r="U127" i="20" s="1"/>
  <c r="AT127" i="20" s="1"/>
  <c r="P127" i="33"/>
  <c r="Q127" i="33" s="1"/>
  <c r="S127" i="33" s="1"/>
  <c r="U127" i="33" s="1"/>
  <c r="AT127" i="33" s="1"/>
  <c r="P32" i="26"/>
  <c r="Q32" i="26" s="1"/>
  <c r="S32" i="26" s="1"/>
  <c r="U32" i="26" s="1"/>
  <c r="AQ32" i="26" s="1"/>
  <c r="AU32" i="26" s="1"/>
  <c r="P79" i="14"/>
  <c r="Q79" i="14" s="1"/>
  <c r="S79" i="14" s="1"/>
  <c r="U79" i="14" s="1"/>
  <c r="AQ79" i="14" s="1"/>
  <c r="AU79" i="14" s="1"/>
  <c r="P64" i="9"/>
  <c r="Q64" i="9" s="1"/>
  <c r="S64" i="9" s="1"/>
  <c r="U64" i="9" s="1"/>
  <c r="AQ64" i="9" s="1"/>
  <c r="AU64" i="9" s="1"/>
  <c r="P79" i="30"/>
  <c r="Q79" i="30" s="1"/>
  <c r="S79" i="30" s="1"/>
  <c r="U79" i="30" s="1"/>
  <c r="AQ79" i="30" s="1"/>
  <c r="AU79" i="30" s="1"/>
  <c r="P33" i="9"/>
  <c r="Q33" i="9" s="1"/>
  <c r="S33" i="9" s="1"/>
  <c r="U33" i="9" s="1"/>
  <c r="AQ33" i="9" s="1"/>
  <c r="AU33" i="9" s="1"/>
  <c r="N146" i="19"/>
  <c r="O146" i="19" s="1"/>
  <c r="P145" i="19"/>
  <c r="Q145" i="19" s="1"/>
  <c r="S145" i="19" s="1"/>
  <c r="U145" i="19" s="1"/>
  <c r="AT145" i="19" s="1"/>
  <c r="AX145" i="19" s="1"/>
  <c r="P64" i="31"/>
  <c r="Q64" i="31" s="1"/>
  <c r="S64" i="31" s="1"/>
  <c r="U64" i="31" s="1"/>
  <c r="AQ64" i="31" s="1"/>
  <c r="AU64" i="31" s="1"/>
  <c r="O65" i="31"/>
  <c r="P127" i="4"/>
  <c r="Q127" i="4" s="1"/>
  <c r="S127" i="4" s="1"/>
  <c r="U127" i="4" s="1"/>
  <c r="AT127" i="4" s="1"/>
  <c r="O128" i="4"/>
  <c r="P144" i="1"/>
  <c r="Q144" i="1" s="1"/>
  <c r="S144" i="1" s="1"/>
  <c r="U144" i="1" s="1"/>
  <c r="AT144" i="1" s="1"/>
  <c r="AX144" i="1" s="1"/>
  <c r="O145" i="1"/>
  <c r="P65" i="20"/>
  <c r="Q65" i="20" s="1"/>
  <c r="S65" i="20" s="1"/>
  <c r="U65" i="20" s="1"/>
  <c r="AQ65" i="20" s="1"/>
  <c r="AU65" i="20" s="1"/>
  <c r="O66" i="20"/>
  <c r="P79" i="22"/>
  <c r="Q79" i="22" s="1"/>
  <c r="S79" i="22" s="1"/>
  <c r="U79" i="22" s="1"/>
  <c r="AQ79" i="22" s="1"/>
  <c r="AU79" i="22" s="1"/>
  <c r="O80" i="22"/>
  <c r="O67" i="22"/>
  <c r="O142" i="12"/>
  <c r="P94" i="14"/>
  <c r="Q94" i="14" s="1"/>
  <c r="S94" i="14" s="1"/>
  <c r="U94" i="14" s="1"/>
  <c r="AJ94" i="14" s="1"/>
  <c r="AN94" i="14" s="1"/>
  <c r="O95" i="14"/>
  <c r="P143" i="23"/>
  <c r="Q143" i="23" s="1"/>
  <c r="S143" i="23" s="1"/>
  <c r="U143" i="23" s="1"/>
  <c r="AT143" i="23" s="1"/>
  <c r="AX143" i="23" s="1"/>
  <c r="O144" i="23"/>
  <c r="P144" i="4"/>
  <c r="Q144" i="4" s="1"/>
  <c r="S144" i="4" s="1"/>
  <c r="U144" i="4" s="1"/>
  <c r="AT144" i="4" s="1"/>
  <c r="AX144" i="4" s="1"/>
  <c r="O145" i="4"/>
  <c r="P113" i="6"/>
  <c r="Q113" i="6" s="1"/>
  <c r="S113" i="6" s="1"/>
  <c r="U113" i="6" s="1"/>
  <c r="AT113" i="6" s="1"/>
  <c r="AX113" i="6" s="1"/>
  <c r="O114" i="6"/>
  <c r="P143" i="6"/>
  <c r="Q143" i="6" s="1"/>
  <c r="S143" i="6" s="1"/>
  <c r="U143" i="6" s="1"/>
  <c r="AT143" i="6" s="1"/>
  <c r="AX143" i="6" s="1"/>
  <c r="O144" i="6"/>
  <c r="P143" i="21"/>
  <c r="Q143" i="21" s="1"/>
  <c r="S143" i="21" s="1"/>
  <c r="U143" i="21" s="1"/>
  <c r="AT143" i="21" s="1"/>
  <c r="AX143" i="21" s="1"/>
  <c r="O144" i="21"/>
  <c r="P35" i="10"/>
  <c r="Q35" i="10" s="1"/>
  <c r="S35" i="10" s="1"/>
  <c r="U35" i="10" s="1"/>
  <c r="AQ35" i="10" s="1"/>
  <c r="AU35" i="10" s="1"/>
  <c r="P65" i="23"/>
  <c r="Q65" i="23" s="1"/>
  <c r="S65" i="23" s="1"/>
  <c r="U65" i="23" s="1"/>
  <c r="AQ65" i="23" s="1"/>
  <c r="AU65" i="23" s="1"/>
  <c r="P113" i="9"/>
  <c r="Q113" i="9" s="1"/>
  <c r="S113" i="9" s="1"/>
  <c r="U113" i="9" s="1"/>
  <c r="AT113" i="9" s="1"/>
  <c r="AX113" i="9" s="1"/>
  <c r="P95" i="5"/>
  <c r="Q95" i="5" s="1"/>
  <c r="S95" i="5" s="1"/>
  <c r="U95" i="5" s="1"/>
  <c r="AJ95" i="5" s="1"/>
  <c r="AN95" i="5" s="1"/>
  <c r="P110" i="21"/>
  <c r="Q110" i="21" s="1"/>
  <c r="S110" i="21" s="1"/>
  <c r="U110" i="21" s="1"/>
  <c r="AT110" i="21" s="1"/>
  <c r="AX110" i="21" s="1"/>
  <c r="P50" i="30"/>
  <c r="Q50" i="30" s="1"/>
  <c r="S50" i="30" s="1"/>
  <c r="U50" i="30" s="1"/>
  <c r="AQ50" i="30" s="1"/>
  <c r="AU50" i="30" s="1"/>
  <c r="O51" i="30"/>
  <c r="P48" i="1"/>
  <c r="Q48" i="1" s="1"/>
  <c r="S48" i="1" s="1"/>
  <c r="U48" i="1" s="1"/>
  <c r="AQ48" i="1" s="1"/>
  <c r="AU48" i="1" s="1"/>
  <c r="O49" i="17"/>
  <c r="BA126" i="20"/>
  <c r="AX126" i="20"/>
  <c r="BA126" i="33"/>
  <c r="AX126" i="33"/>
  <c r="P126" i="6"/>
  <c r="Q126" i="6" s="1"/>
  <c r="S126" i="6" s="1"/>
  <c r="U126" i="6" s="1"/>
  <c r="AT126" i="6" s="1"/>
  <c r="O127" i="6"/>
  <c r="P64" i="29"/>
  <c r="Q64" i="29" s="1"/>
  <c r="S64" i="29" s="1"/>
  <c r="U64" i="29" s="1"/>
  <c r="AQ64" i="29" s="1"/>
  <c r="AU64" i="29" s="1"/>
  <c r="O65" i="29"/>
  <c r="P143" i="2"/>
  <c r="Q143" i="2" s="1"/>
  <c r="S143" i="2" s="1"/>
  <c r="U143" i="2" s="1"/>
  <c r="AT143" i="2" s="1"/>
  <c r="AX143" i="2" s="1"/>
  <c r="O144" i="2"/>
  <c r="O95" i="23"/>
  <c r="O111" i="30"/>
  <c r="O98" i="3"/>
  <c r="O36" i="28"/>
  <c r="P141" i="16"/>
  <c r="Q141" i="16" s="1"/>
  <c r="S141" i="16" s="1"/>
  <c r="U141" i="16" s="1"/>
  <c r="AT141" i="16" s="1"/>
  <c r="AX141" i="16" s="1"/>
  <c r="O142" i="16"/>
  <c r="P32" i="14"/>
  <c r="Q32" i="14" s="1"/>
  <c r="S32" i="14" s="1"/>
  <c r="U32" i="14" s="1"/>
  <c r="AQ32" i="14" s="1"/>
  <c r="AU32" i="14" s="1"/>
  <c r="O33" i="14"/>
  <c r="O79" i="6"/>
  <c r="P33" i="18"/>
  <c r="Q33" i="18" s="1"/>
  <c r="S33" i="18" s="1"/>
  <c r="U33" i="18" s="1"/>
  <c r="AQ33" i="18" s="1"/>
  <c r="AU33" i="18" s="1"/>
  <c r="O97" i="29"/>
  <c r="P68" i="34" l="1"/>
  <c r="Q68" i="34" s="1"/>
  <c r="S68" i="34" s="1"/>
  <c r="U68" i="34" s="1"/>
  <c r="AQ68" i="34" s="1"/>
  <c r="AU68" i="34" s="1"/>
  <c r="O69" i="34"/>
  <c r="P69" i="34" s="1"/>
  <c r="Q69" i="34" s="1"/>
  <c r="S69" i="34" s="1"/>
  <c r="U69" i="34" s="1"/>
  <c r="AQ69" i="34" s="1"/>
  <c r="AU69" i="34" s="1"/>
  <c r="AV69" i="34" s="1"/>
  <c r="O143" i="34"/>
  <c r="P113" i="34"/>
  <c r="Q113" i="34" s="1"/>
  <c r="S113" i="34" s="1"/>
  <c r="U113" i="34" s="1"/>
  <c r="AT113" i="34" s="1"/>
  <c r="AX113" i="34" s="1"/>
  <c r="O129" i="34"/>
  <c r="AX128" i="34"/>
  <c r="BA128" i="34"/>
  <c r="O33" i="34"/>
  <c r="P79" i="34"/>
  <c r="Q79" i="34" s="1"/>
  <c r="S79" i="34" s="1"/>
  <c r="U79" i="34" s="1"/>
  <c r="AQ79" i="34" s="1"/>
  <c r="AU79" i="34" s="1"/>
  <c r="O80" i="34"/>
  <c r="P50" i="34"/>
  <c r="Q50" i="34" s="1"/>
  <c r="S50" i="34" s="1"/>
  <c r="U50" i="34" s="1"/>
  <c r="AQ50" i="34" s="1"/>
  <c r="AU50" i="34" s="1"/>
  <c r="P98" i="34"/>
  <c r="Q98" i="34" s="1"/>
  <c r="S98" i="34" s="1"/>
  <c r="U98" i="34" s="1"/>
  <c r="AJ98" i="34" s="1"/>
  <c r="AN98" i="34" s="1"/>
  <c r="N99" i="34"/>
  <c r="O99" i="34"/>
  <c r="P52" i="7"/>
  <c r="Q52" i="7" s="1"/>
  <c r="S52" i="7" s="1"/>
  <c r="U52" i="7" s="1"/>
  <c r="AQ52" i="7" s="1"/>
  <c r="AU52" i="7" s="1"/>
  <c r="O53" i="7"/>
  <c r="P53" i="7" s="1"/>
  <c r="Q53" i="7" s="1"/>
  <c r="S53" i="7" s="1"/>
  <c r="U53" i="7" s="1"/>
  <c r="AQ53" i="7" s="1"/>
  <c r="AU53" i="7" s="1"/>
  <c r="AV53" i="7" s="1"/>
  <c r="P146" i="19"/>
  <c r="Q146" i="19" s="1"/>
  <c r="S146" i="19" s="1"/>
  <c r="U146" i="19" s="1"/>
  <c r="AT146" i="19" s="1"/>
  <c r="AX146" i="19" s="1"/>
  <c r="O147" i="19"/>
  <c r="P147" i="19" s="1"/>
  <c r="Q147" i="19" s="1"/>
  <c r="S147" i="19" s="1"/>
  <c r="U147" i="19" s="1"/>
  <c r="AT147" i="19" s="1"/>
  <c r="AX147" i="19" s="1"/>
  <c r="AY147" i="19" s="1"/>
  <c r="P68" i="21"/>
  <c r="Q68" i="21" s="1"/>
  <c r="S68" i="21" s="1"/>
  <c r="U68" i="21" s="1"/>
  <c r="AQ68" i="21" s="1"/>
  <c r="AU68" i="21" s="1"/>
  <c r="O69" i="21"/>
  <c r="P69" i="21" s="1"/>
  <c r="Q69" i="21" s="1"/>
  <c r="S69" i="21" s="1"/>
  <c r="U69" i="21" s="1"/>
  <c r="AQ69" i="21" s="1"/>
  <c r="AU69" i="21" s="1"/>
  <c r="AV69" i="21" s="1"/>
  <c r="P131" i="3"/>
  <c r="Q131" i="3" s="1"/>
  <c r="S131" i="3" s="1"/>
  <c r="U131" i="3" s="1"/>
  <c r="AT131" i="3" s="1"/>
  <c r="O132" i="3"/>
  <c r="P132" i="3" s="1"/>
  <c r="Q132" i="3" s="1"/>
  <c r="S132" i="3" s="1"/>
  <c r="U132" i="3" s="1"/>
  <c r="AT132" i="3" s="1"/>
  <c r="P52" i="3"/>
  <c r="Q52" i="3" s="1"/>
  <c r="S52" i="3" s="1"/>
  <c r="U52" i="3" s="1"/>
  <c r="AQ52" i="3" s="1"/>
  <c r="AU52" i="3" s="1"/>
  <c r="O53" i="3"/>
  <c r="P53" i="3" s="1"/>
  <c r="Q53" i="3" s="1"/>
  <c r="S53" i="3" s="1"/>
  <c r="U53" i="3" s="1"/>
  <c r="AQ53" i="3" s="1"/>
  <c r="AU53" i="3" s="1"/>
  <c r="AV53" i="3" s="1"/>
  <c r="P111" i="28"/>
  <c r="Q111" i="28" s="1"/>
  <c r="S111" i="28" s="1"/>
  <c r="U111" i="28" s="1"/>
  <c r="AT111" i="28" s="1"/>
  <c r="AX111" i="28" s="1"/>
  <c r="O112" i="28"/>
  <c r="P144" i="7"/>
  <c r="Q144" i="7" s="1"/>
  <c r="S144" i="7" s="1"/>
  <c r="U144" i="7" s="1"/>
  <c r="AT144" i="7" s="1"/>
  <c r="AX144" i="7" s="1"/>
  <c r="O145" i="7"/>
  <c r="P33" i="15"/>
  <c r="Q33" i="15" s="1"/>
  <c r="S33" i="15" s="1"/>
  <c r="U33" i="15" s="1"/>
  <c r="AQ33" i="15" s="1"/>
  <c r="AU33" i="15" s="1"/>
  <c r="P33" i="6"/>
  <c r="Q33" i="6" s="1"/>
  <c r="S33" i="6" s="1"/>
  <c r="U33" i="6" s="1"/>
  <c r="AQ33" i="6" s="1"/>
  <c r="AU33" i="6" s="1"/>
  <c r="O34" i="6"/>
  <c r="P96" i="25"/>
  <c r="Q96" i="25" s="1"/>
  <c r="S96" i="25" s="1"/>
  <c r="U96" i="25" s="1"/>
  <c r="AJ96" i="25" s="1"/>
  <c r="AN96" i="25" s="1"/>
  <c r="O97" i="25"/>
  <c r="P34" i="21"/>
  <c r="Q34" i="21" s="1"/>
  <c r="S34" i="21" s="1"/>
  <c r="U34" i="21" s="1"/>
  <c r="AQ34" i="21" s="1"/>
  <c r="AU34" i="21" s="1"/>
  <c r="O35" i="21"/>
  <c r="P97" i="9"/>
  <c r="Q97" i="9" s="1"/>
  <c r="S97" i="9" s="1"/>
  <c r="U97" i="9" s="1"/>
  <c r="AJ97" i="9" s="1"/>
  <c r="AN97" i="9" s="1"/>
  <c r="AX127" i="17"/>
  <c r="BA127" i="17"/>
  <c r="O36" i="31"/>
  <c r="P79" i="26"/>
  <c r="Q79" i="26" s="1"/>
  <c r="S79" i="26" s="1"/>
  <c r="U79" i="26" s="1"/>
  <c r="AQ79" i="26" s="1"/>
  <c r="AU79" i="26" s="1"/>
  <c r="P97" i="29"/>
  <c r="Q97" i="29" s="1"/>
  <c r="S97" i="29" s="1"/>
  <c r="U97" i="29" s="1"/>
  <c r="AJ97" i="29" s="1"/>
  <c r="AN97" i="29" s="1"/>
  <c r="O98" i="29"/>
  <c r="P127" i="6"/>
  <c r="Q127" i="6" s="1"/>
  <c r="S127" i="6" s="1"/>
  <c r="U127" i="6" s="1"/>
  <c r="AT127" i="6" s="1"/>
  <c r="P95" i="14"/>
  <c r="Q95" i="14" s="1"/>
  <c r="S95" i="14" s="1"/>
  <c r="U95" i="14" s="1"/>
  <c r="AJ95" i="14" s="1"/>
  <c r="AN95" i="14" s="1"/>
  <c r="O96" i="14"/>
  <c r="O34" i="18"/>
  <c r="BA126" i="6"/>
  <c r="AX126" i="6"/>
  <c r="O66" i="23"/>
  <c r="O34" i="9"/>
  <c r="O33" i="11"/>
  <c r="O32" i="4"/>
  <c r="O96" i="28"/>
  <c r="P32" i="7"/>
  <c r="Q32" i="7" s="1"/>
  <c r="S32" i="7" s="1"/>
  <c r="U32" i="7" s="1"/>
  <c r="AQ32" i="7" s="1"/>
  <c r="AU32" i="7" s="1"/>
  <c r="O127" i="30"/>
  <c r="O114" i="27"/>
  <c r="O144" i="24"/>
  <c r="O49" i="22"/>
  <c r="O80" i="28"/>
  <c r="N115" i="2"/>
  <c r="O115" i="2" s="1"/>
  <c r="P95" i="33"/>
  <c r="Q95" i="33" s="1"/>
  <c r="S95" i="33" s="1"/>
  <c r="U95" i="33" s="1"/>
  <c r="AJ95" i="33" s="1"/>
  <c r="AN95" i="33" s="1"/>
  <c r="P96" i="12"/>
  <c r="Q96" i="12" s="1"/>
  <c r="S96" i="12" s="1"/>
  <c r="U96" i="12" s="1"/>
  <c r="AJ96" i="12" s="1"/>
  <c r="AN96" i="12" s="1"/>
  <c r="O97" i="12"/>
  <c r="P112" i="33"/>
  <c r="Q112" i="33" s="1"/>
  <c r="S112" i="33" s="1"/>
  <c r="U112" i="33" s="1"/>
  <c r="AT112" i="33" s="1"/>
  <c r="AX112" i="33" s="1"/>
  <c r="O113" i="33"/>
  <c r="P81" i="27"/>
  <c r="Q81" i="27" s="1"/>
  <c r="S81" i="27" s="1"/>
  <c r="U81" i="27" s="1"/>
  <c r="AQ81" i="27" s="1"/>
  <c r="AU81" i="27" s="1"/>
  <c r="O82" i="27"/>
  <c r="N146" i="30"/>
  <c r="O146" i="30" s="1"/>
  <c r="P145" i="30"/>
  <c r="Q145" i="30" s="1"/>
  <c r="S145" i="30" s="1"/>
  <c r="U145" i="30" s="1"/>
  <c r="AT145" i="30" s="1"/>
  <c r="AX145" i="30" s="1"/>
  <c r="P95" i="19"/>
  <c r="Q95" i="19" s="1"/>
  <c r="S95" i="19" s="1"/>
  <c r="U95" i="19" s="1"/>
  <c r="AJ95" i="19" s="1"/>
  <c r="AN95" i="19" s="1"/>
  <c r="P145" i="29"/>
  <c r="Q145" i="29" s="1"/>
  <c r="S145" i="29" s="1"/>
  <c r="U145" i="29" s="1"/>
  <c r="AT145" i="29" s="1"/>
  <c r="AX145" i="29" s="1"/>
  <c r="AX126" i="30"/>
  <c r="BA126" i="30"/>
  <c r="P65" i="15"/>
  <c r="Q65" i="15" s="1"/>
  <c r="S65" i="15" s="1"/>
  <c r="U65" i="15" s="1"/>
  <c r="AQ65" i="15" s="1"/>
  <c r="AU65" i="15" s="1"/>
  <c r="O66" i="15"/>
  <c r="P129" i="23"/>
  <c r="Q129" i="23" s="1"/>
  <c r="S129" i="23" s="1"/>
  <c r="U129" i="23" s="1"/>
  <c r="AT129" i="23" s="1"/>
  <c r="O130" i="23"/>
  <c r="P127" i="19"/>
  <c r="Q127" i="19" s="1"/>
  <c r="S127" i="19" s="1"/>
  <c r="U127" i="19" s="1"/>
  <c r="AT127" i="19" s="1"/>
  <c r="O128" i="19"/>
  <c r="P96" i="2"/>
  <c r="Q96" i="2" s="1"/>
  <c r="S96" i="2" s="1"/>
  <c r="U96" i="2" s="1"/>
  <c r="AJ96" i="2" s="1"/>
  <c r="AN96" i="2" s="1"/>
  <c r="N36" i="31"/>
  <c r="P111" i="19"/>
  <c r="Q111" i="19" s="1"/>
  <c r="S111" i="19" s="1"/>
  <c r="U111" i="19" s="1"/>
  <c r="AT111" i="19" s="1"/>
  <c r="AX111" i="19" s="1"/>
  <c r="P112" i="3"/>
  <c r="Q112" i="3" s="1"/>
  <c r="S112" i="3" s="1"/>
  <c r="U112" i="3" s="1"/>
  <c r="AT112" i="3" s="1"/>
  <c r="AX112" i="3" s="1"/>
  <c r="O113" i="3"/>
  <c r="P142" i="12"/>
  <c r="Q142" i="12" s="1"/>
  <c r="S142" i="12" s="1"/>
  <c r="U142" i="12" s="1"/>
  <c r="AT142" i="12" s="1"/>
  <c r="AX142" i="12" s="1"/>
  <c r="O143" i="12"/>
  <c r="P145" i="31"/>
  <c r="Q145" i="31" s="1"/>
  <c r="S145" i="31" s="1"/>
  <c r="U145" i="31" s="1"/>
  <c r="AT145" i="31" s="1"/>
  <c r="AX145" i="31" s="1"/>
  <c r="N146" i="31"/>
  <c r="O146" i="31" s="1"/>
  <c r="N83" i="1"/>
  <c r="P82" i="1"/>
  <c r="Q82" i="1" s="1"/>
  <c r="S82" i="1" s="1"/>
  <c r="U82" i="1" s="1"/>
  <c r="AQ82" i="1" s="1"/>
  <c r="AU82" i="1" s="1"/>
  <c r="O83" i="1"/>
  <c r="P79" i="6"/>
  <c r="Q79" i="6" s="1"/>
  <c r="S79" i="6" s="1"/>
  <c r="U79" i="6" s="1"/>
  <c r="AQ79" i="6" s="1"/>
  <c r="AU79" i="6" s="1"/>
  <c r="O80" i="6"/>
  <c r="P67" i="22"/>
  <c r="Q67" i="22" s="1"/>
  <c r="S67" i="22" s="1"/>
  <c r="U67" i="22" s="1"/>
  <c r="AQ67" i="22" s="1"/>
  <c r="AU67" i="22" s="1"/>
  <c r="O80" i="30"/>
  <c r="O97" i="22"/>
  <c r="P112" i="14"/>
  <c r="Q112" i="14" s="1"/>
  <c r="S112" i="14" s="1"/>
  <c r="U112" i="14" s="1"/>
  <c r="AT112" i="14" s="1"/>
  <c r="AX112" i="14" s="1"/>
  <c r="O113" i="14"/>
  <c r="O50" i="33"/>
  <c r="O111" i="13"/>
  <c r="O96" i="4"/>
  <c r="P80" i="7"/>
  <c r="Q80" i="7" s="1"/>
  <c r="S80" i="7" s="1"/>
  <c r="U80" i="7" s="1"/>
  <c r="AQ80" i="7" s="1"/>
  <c r="AU80" i="7" s="1"/>
  <c r="O81" i="7"/>
  <c r="O111" i="22"/>
  <c r="O49" i="4"/>
  <c r="O129" i="27"/>
  <c r="N68" i="7"/>
  <c r="P67" i="7"/>
  <c r="Q67" i="7" s="1"/>
  <c r="S67" i="7" s="1"/>
  <c r="U67" i="7" s="1"/>
  <c r="AQ67" i="7" s="1"/>
  <c r="AU67" i="7" s="1"/>
  <c r="O68" i="7"/>
  <c r="O66" i="5"/>
  <c r="BA128" i="23"/>
  <c r="AX128" i="23"/>
  <c r="P66" i="19"/>
  <c r="Q66" i="19" s="1"/>
  <c r="S66" i="19" s="1"/>
  <c r="U66" i="19" s="1"/>
  <c r="AQ66" i="19" s="1"/>
  <c r="AU66" i="19" s="1"/>
  <c r="O67" i="19"/>
  <c r="P95" i="6"/>
  <c r="Q95" i="6" s="1"/>
  <c r="S95" i="6" s="1"/>
  <c r="U95" i="6" s="1"/>
  <c r="AJ95" i="6" s="1"/>
  <c r="AN95" i="6" s="1"/>
  <c r="O96" i="6"/>
  <c r="O48" i="29"/>
  <c r="O65" i="3"/>
  <c r="P80" i="2"/>
  <c r="Q80" i="2" s="1"/>
  <c r="S80" i="2" s="1"/>
  <c r="U80" i="2" s="1"/>
  <c r="AQ80" i="2" s="1"/>
  <c r="AU80" i="2" s="1"/>
  <c r="O81" i="2"/>
  <c r="P142" i="10"/>
  <c r="Q142" i="10" s="1"/>
  <c r="S142" i="10" s="1"/>
  <c r="U142" i="10" s="1"/>
  <c r="AT142" i="10" s="1"/>
  <c r="AX142" i="10" s="1"/>
  <c r="O143" i="10"/>
  <c r="P143" i="33"/>
  <c r="Q143" i="33" s="1"/>
  <c r="S143" i="33" s="1"/>
  <c r="U143" i="33" s="1"/>
  <c r="AT143" i="33" s="1"/>
  <c r="AX143" i="33" s="1"/>
  <c r="O144" i="33"/>
  <c r="P49" i="8"/>
  <c r="Q49" i="8" s="1"/>
  <c r="S49" i="8" s="1"/>
  <c r="U49" i="8" s="1"/>
  <c r="AQ49" i="8" s="1"/>
  <c r="AU49" i="8" s="1"/>
  <c r="P129" i="18"/>
  <c r="Q129" i="18" s="1"/>
  <c r="S129" i="18" s="1"/>
  <c r="U129" i="18" s="1"/>
  <c r="AT129" i="18" s="1"/>
  <c r="O130" i="18"/>
  <c r="P32" i="22"/>
  <c r="Q32" i="22" s="1"/>
  <c r="S32" i="22" s="1"/>
  <c r="U32" i="22" s="1"/>
  <c r="AQ32" i="22" s="1"/>
  <c r="AU32" i="22" s="1"/>
  <c r="O33" i="22"/>
  <c r="P65" i="10"/>
  <c r="Q65" i="10" s="1"/>
  <c r="S65" i="10" s="1"/>
  <c r="U65" i="10" s="1"/>
  <c r="AQ65" i="10" s="1"/>
  <c r="AU65" i="10" s="1"/>
  <c r="O66" i="10"/>
  <c r="N36" i="10"/>
  <c r="O36" i="10" s="1"/>
  <c r="O65" i="9"/>
  <c r="O142" i="18"/>
  <c r="P31" i="29"/>
  <c r="Q31" i="29" s="1"/>
  <c r="S31" i="29" s="1"/>
  <c r="U31" i="29" s="1"/>
  <c r="AQ31" i="29" s="1"/>
  <c r="AU31" i="29" s="1"/>
  <c r="O32" i="29"/>
  <c r="O114" i="10"/>
  <c r="O50" i="15"/>
  <c r="O82" i="4"/>
  <c r="P97" i="10"/>
  <c r="Q97" i="10" s="1"/>
  <c r="S97" i="10" s="1"/>
  <c r="U97" i="10" s="1"/>
  <c r="AJ97" i="10" s="1"/>
  <c r="AN97" i="10" s="1"/>
  <c r="O65" i="14"/>
  <c r="O144" i="17"/>
  <c r="O35" i="16"/>
  <c r="O50" i="26"/>
  <c r="P34" i="27"/>
  <c r="Q34" i="27" s="1"/>
  <c r="S34" i="27" s="1"/>
  <c r="U34" i="27" s="1"/>
  <c r="AQ34" i="27" s="1"/>
  <c r="AU34" i="27" s="1"/>
  <c r="O35" i="27"/>
  <c r="O50" i="31"/>
  <c r="P113" i="7"/>
  <c r="Q113" i="7" s="1"/>
  <c r="S113" i="7" s="1"/>
  <c r="U113" i="7" s="1"/>
  <c r="AT113" i="7" s="1"/>
  <c r="AX113" i="7" s="1"/>
  <c r="O114" i="7"/>
  <c r="BA128" i="18"/>
  <c r="AX128" i="18"/>
  <c r="P49" i="9"/>
  <c r="Q49" i="9" s="1"/>
  <c r="S49" i="9" s="1"/>
  <c r="U49" i="9" s="1"/>
  <c r="AQ49" i="9" s="1"/>
  <c r="AU49" i="9" s="1"/>
  <c r="O82" i="13"/>
  <c r="O128" i="5"/>
  <c r="O65" i="25"/>
  <c r="AX128" i="27"/>
  <c r="BA128" i="27"/>
  <c r="P66" i="20"/>
  <c r="Q66" i="20" s="1"/>
  <c r="S66" i="20" s="1"/>
  <c r="U66" i="20" s="1"/>
  <c r="AQ66" i="20" s="1"/>
  <c r="AU66" i="20" s="1"/>
  <c r="P65" i="2"/>
  <c r="Q65" i="2" s="1"/>
  <c r="S65" i="2" s="1"/>
  <c r="U65" i="2" s="1"/>
  <c r="AQ65" i="2" s="1"/>
  <c r="AU65" i="2" s="1"/>
  <c r="O49" i="1"/>
  <c r="O80" i="14"/>
  <c r="O65" i="1"/>
  <c r="P95" i="30"/>
  <c r="Q95" i="30" s="1"/>
  <c r="S95" i="30" s="1"/>
  <c r="U95" i="30" s="1"/>
  <c r="AJ95" i="30" s="1"/>
  <c r="AN95" i="30" s="1"/>
  <c r="O96" i="30"/>
  <c r="O95" i="20"/>
  <c r="N115" i="24"/>
  <c r="O115" i="24" s="1"/>
  <c r="O129" i="31"/>
  <c r="O33" i="8"/>
  <c r="O48" i="25"/>
  <c r="O111" i="17"/>
  <c r="O79" i="10"/>
  <c r="P50" i="20"/>
  <c r="Q50" i="20" s="1"/>
  <c r="S50" i="20" s="1"/>
  <c r="U50" i="20" s="1"/>
  <c r="AQ50" i="20" s="1"/>
  <c r="AU50" i="20" s="1"/>
  <c r="P110" i="5"/>
  <c r="Q110" i="5" s="1"/>
  <c r="S110" i="5" s="1"/>
  <c r="U110" i="5" s="1"/>
  <c r="AT110" i="5" s="1"/>
  <c r="AX110" i="5" s="1"/>
  <c r="O50" i="11"/>
  <c r="P129" i="26"/>
  <c r="Q129" i="26" s="1"/>
  <c r="S129" i="26" s="1"/>
  <c r="U129" i="26" s="1"/>
  <c r="AT129" i="26" s="1"/>
  <c r="O130" i="26"/>
  <c r="P50" i="5"/>
  <c r="Q50" i="5" s="1"/>
  <c r="S50" i="5" s="1"/>
  <c r="U50" i="5" s="1"/>
  <c r="AQ50" i="5" s="1"/>
  <c r="AU50" i="5" s="1"/>
  <c r="O51" i="5"/>
  <c r="P65" i="24"/>
  <c r="Q65" i="24" s="1"/>
  <c r="S65" i="24" s="1"/>
  <c r="U65" i="24" s="1"/>
  <c r="AQ65" i="24" s="1"/>
  <c r="AU65" i="24" s="1"/>
  <c r="P142" i="5"/>
  <c r="Q142" i="5" s="1"/>
  <c r="S142" i="5" s="1"/>
  <c r="U142" i="5" s="1"/>
  <c r="AT142" i="5" s="1"/>
  <c r="AX142" i="5" s="1"/>
  <c r="O81" i="17"/>
  <c r="P97" i="13"/>
  <c r="Q97" i="13" s="1"/>
  <c r="S97" i="13" s="1"/>
  <c r="U97" i="13" s="1"/>
  <c r="AJ97" i="13" s="1"/>
  <c r="AN97" i="13" s="1"/>
  <c r="P145" i="1"/>
  <c r="Q145" i="1" s="1"/>
  <c r="S145" i="1" s="1"/>
  <c r="U145" i="1" s="1"/>
  <c r="AT145" i="1" s="1"/>
  <c r="AX145" i="1" s="1"/>
  <c r="P79" i="11"/>
  <c r="Q79" i="11" s="1"/>
  <c r="S79" i="11" s="1"/>
  <c r="U79" i="11" s="1"/>
  <c r="AQ79" i="11" s="1"/>
  <c r="AU79" i="11" s="1"/>
  <c r="O80" i="11"/>
  <c r="P142" i="8"/>
  <c r="Q142" i="8" s="1"/>
  <c r="S142" i="8" s="1"/>
  <c r="U142" i="8" s="1"/>
  <c r="AT142" i="8" s="1"/>
  <c r="AX142" i="8" s="1"/>
  <c r="O143" i="8"/>
  <c r="N131" i="10"/>
  <c r="P130" i="10"/>
  <c r="Q130" i="10" s="1"/>
  <c r="S130" i="10" s="1"/>
  <c r="U130" i="10" s="1"/>
  <c r="AT130" i="10" s="1"/>
  <c r="O131" i="10"/>
  <c r="P36" i="12"/>
  <c r="Q36" i="12" s="1"/>
  <c r="S36" i="12" s="1"/>
  <c r="U36" i="12" s="1"/>
  <c r="AQ36" i="12" s="1"/>
  <c r="AU36" i="12" s="1"/>
  <c r="BA128" i="31"/>
  <c r="AX128" i="31"/>
  <c r="P32" i="17"/>
  <c r="Q32" i="17" s="1"/>
  <c r="S32" i="17" s="1"/>
  <c r="U32" i="17" s="1"/>
  <c r="AQ32" i="17" s="1"/>
  <c r="AU32" i="17" s="1"/>
  <c r="P113" i="18"/>
  <c r="Q113" i="18" s="1"/>
  <c r="S113" i="18" s="1"/>
  <c r="U113" i="18" s="1"/>
  <c r="AT113" i="18" s="1"/>
  <c r="AX113" i="18" s="1"/>
  <c r="P66" i="12"/>
  <c r="Q66" i="12" s="1"/>
  <c r="S66" i="12" s="1"/>
  <c r="U66" i="12" s="1"/>
  <c r="AQ66" i="12" s="1"/>
  <c r="AU66" i="12" s="1"/>
  <c r="O67" i="12"/>
  <c r="P96" i="16"/>
  <c r="Q96" i="16" s="1"/>
  <c r="S96" i="16" s="1"/>
  <c r="U96" i="16" s="1"/>
  <c r="AJ96" i="16" s="1"/>
  <c r="AN96" i="16" s="1"/>
  <c r="O97" i="16"/>
  <c r="P34" i="30"/>
  <c r="Q34" i="30" s="1"/>
  <c r="S34" i="30" s="1"/>
  <c r="U34" i="30" s="1"/>
  <c r="AQ34" i="30" s="1"/>
  <c r="AU34" i="30" s="1"/>
  <c r="P128" i="1"/>
  <c r="Q128" i="1" s="1"/>
  <c r="S128" i="1" s="1"/>
  <c r="U128" i="1" s="1"/>
  <c r="AT128" i="1" s="1"/>
  <c r="O129" i="1"/>
  <c r="P131" i="29"/>
  <c r="Q131" i="29" s="1"/>
  <c r="S131" i="29" s="1"/>
  <c r="U131" i="29" s="1"/>
  <c r="AT131" i="29" s="1"/>
  <c r="P113" i="20"/>
  <c r="Q113" i="20" s="1"/>
  <c r="S113" i="20" s="1"/>
  <c r="U113" i="20" s="1"/>
  <c r="AT113" i="20" s="1"/>
  <c r="AX113" i="20" s="1"/>
  <c r="O114" i="20"/>
  <c r="P65" i="4"/>
  <c r="Q65" i="4" s="1"/>
  <c r="S65" i="4" s="1"/>
  <c r="U65" i="4" s="1"/>
  <c r="AQ65" i="4" s="1"/>
  <c r="AU65" i="4" s="1"/>
  <c r="P142" i="16"/>
  <c r="Q142" i="16" s="1"/>
  <c r="S142" i="16" s="1"/>
  <c r="U142" i="16" s="1"/>
  <c r="AT142" i="16" s="1"/>
  <c r="AX142" i="16" s="1"/>
  <c r="P99" i="11"/>
  <c r="Q99" i="11" s="1"/>
  <c r="S99" i="11" s="1"/>
  <c r="U99" i="11" s="1"/>
  <c r="AJ99" i="11" s="1"/>
  <c r="AN99" i="11" s="1"/>
  <c r="O100" i="11"/>
  <c r="P100" i="11" s="1"/>
  <c r="Q100" i="11" s="1"/>
  <c r="S100" i="11" s="1"/>
  <c r="U100" i="11" s="1"/>
  <c r="AJ100" i="11" s="1"/>
  <c r="AN100" i="11" s="1"/>
  <c r="AO100" i="11" s="1"/>
  <c r="P34" i="5"/>
  <c r="Q34" i="5" s="1"/>
  <c r="S34" i="5" s="1"/>
  <c r="U34" i="5" s="1"/>
  <c r="AQ34" i="5" s="1"/>
  <c r="AU34" i="5" s="1"/>
  <c r="O35" i="5"/>
  <c r="O33" i="26"/>
  <c r="P79" i="21"/>
  <c r="Q79" i="21" s="1"/>
  <c r="S79" i="21" s="1"/>
  <c r="U79" i="21" s="1"/>
  <c r="AQ79" i="21" s="1"/>
  <c r="AU79" i="21" s="1"/>
  <c r="P95" i="31"/>
  <c r="Q95" i="31" s="1"/>
  <c r="S95" i="31" s="1"/>
  <c r="U95" i="31" s="1"/>
  <c r="AJ95" i="31" s="1"/>
  <c r="AN95" i="31" s="1"/>
  <c r="P95" i="1"/>
  <c r="Q95" i="1" s="1"/>
  <c r="S95" i="1" s="1"/>
  <c r="U95" i="1" s="1"/>
  <c r="AJ95" i="1" s="1"/>
  <c r="AN95" i="1" s="1"/>
  <c r="O96" i="1"/>
  <c r="BA129" i="10"/>
  <c r="AX129" i="10"/>
  <c r="O67" i="11"/>
  <c r="P81" i="12"/>
  <c r="Q81" i="12" s="1"/>
  <c r="S81" i="12" s="1"/>
  <c r="U81" i="12" s="1"/>
  <c r="AQ81" i="12" s="1"/>
  <c r="AU81" i="12" s="1"/>
  <c r="P82" i="8"/>
  <c r="Q82" i="8" s="1"/>
  <c r="S82" i="8" s="1"/>
  <c r="U82" i="8" s="1"/>
  <c r="AQ82" i="8" s="1"/>
  <c r="AU82" i="8" s="1"/>
  <c r="N83" i="8"/>
  <c r="O83" i="8"/>
  <c r="P33" i="3"/>
  <c r="Q33" i="3" s="1"/>
  <c r="S33" i="3" s="1"/>
  <c r="U33" i="3" s="1"/>
  <c r="AQ33" i="3" s="1"/>
  <c r="AU33" i="3" s="1"/>
  <c r="O34" i="3"/>
  <c r="P112" i="15"/>
  <c r="Q112" i="15" s="1"/>
  <c r="S112" i="15" s="1"/>
  <c r="U112" i="15" s="1"/>
  <c r="AT112" i="15" s="1"/>
  <c r="AX112" i="15" s="1"/>
  <c r="P112" i="16"/>
  <c r="Q112" i="16" s="1"/>
  <c r="S112" i="16" s="1"/>
  <c r="U112" i="16" s="1"/>
  <c r="AT112" i="16" s="1"/>
  <c r="AX112" i="16" s="1"/>
  <c r="P82" i="9"/>
  <c r="Q82" i="9" s="1"/>
  <c r="S82" i="9" s="1"/>
  <c r="U82" i="9" s="1"/>
  <c r="AQ82" i="9" s="1"/>
  <c r="AU82" i="9" s="1"/>
  <c r="P79" i="25"/>
  <c r="Q79" i="25" s="1"/>
  <c r="S79" i="25" s="1"/>
  <c r="U79" i="25" s="1"/>
  <c r="AQ79" i="25" s="1"/>
  <c r="AU79" i="25" s="1"/>
  <c r="P34" i="23"/>
  <c r="Q34" i="23" s="1"/>
  <c r="S34" i="23" s="1"/>
  <c r="U34" i="23" s="1"/>
  <c r="AQ34" i="23" s="1"/>
  <c r="AU34" i="23" s="1"/>
  <c r="P64" i="17"/>
  <c r="Q64" i="17" s="1"/>
  <c r="S64" i="17" s="1"/>
  <c r="U64" i="17" s="1"/>
  <c r="AQ64" i="17" s="1"/>
  <c r="AU64" i="17" s="1"/>
  <c r="O65" i="17"/>
  <c r="AX130" i="29"/>
  <c r="BA130" i="29"/>
  <c r="N115" i="26"/>
  <c r="O115" i="26" s="1"/>
  <c r="O112" i="1"/>
  <c r="P142" i="13"/>
  <c r="Q142" i="13" s="1"/>
  <c r="S142" i="13" s="1"/>
  <c r="U142" i="13" s="1"/>
  <c r="AT142" i="13" s="1"/>
  <c r="AX142" i="13" s="1"/>
  <c r="O143" i="13"/>
  <c r="N83" i="5"/>
  <c r="O83" i="5" s="1"/>
  <c r="P80" i="23"/>
  <c r="Q80" i="23" s="1"/>
  <c r="S80" i="23" s="1"/>
  <c r="U80" i="23" s="1"/>
  <c r="AQ80" i="23" s="1"/>
  <c r="AU80" i="23" s="1"/>
  <c r="O81" i="23"/>
  <c r="P146" i="3"/>
  <c r="Q146" i="3" s="1"/>
  <c r="S146" i="3" s="1"/>
  <c r="U146" i="3" s="1"/>
  <c r="AT146" i="3" s="1"/>
  <c r="AX146" i="3" s="1"/>
  <c r="O147" i="3"/>
  <c r="P147" i="3" s="1"/>
  <c r="Q147" i="3" s="1"/>
  <c r="S147" i="3" s="1"/>
  <c r="U147" i="3" s="1"/>
  <c r="AT147" i="3" s="1"/>
  <c r="AX147" i="3" s="1"/>
  <c r="AY147" i="3" s="1"/>
  <c r="P65" i="16"/>
  <c r="Q65" i="16" s="1"/>
  <c r="S65" i="16" s="1"/>
  <c r="U65" i="16" s="1"/>
  <c r="AQ65" i="16" s="1"/>
  <c r="AU65" i="16" s="1"/>
  <c r="O66" i="16"/>
  <c r="P111" i="30"/>
  <c r="Q111" i="30" s="1"/>
  <c r="S111" i="30" s="1"/>
  <c r="U111" i="30" s="1"/>
  <c r="AT111" i="30" s="1"/>
  <c r="AX111" i="30" s="1"/>
  <c r="O112" i="30"/>
  <c r="P48" i="14"/>
  <c r="Q48" i="14" s="1"/>
  <c r="S48" i="14" s="1"/>
  <c r="U48" i="14" s="1"/>
  <c r="AQ48" i="14" s="1"/>
  <c r="AU48" i="14" s="1"/>
  <c r="O49" i="14"/>
  <c r="P51" i="6"/>
  <c r="Q51" i="6" s="1"/>
  <c r="S51" i="6" s="1"/>
  <c r="U51" i="6" s="1"/>
  <c r="AQ51" i="6" s="1"/>
  <c r="AU51" i="6" s="1"/>
  <c r="P113" i="25"/>
  <c r="Q113" i="25" s="1"/>
  <c r="S113" i="25" s="1"/>
  <c r="U113" i="25" s="1"/>
  <c r="AT113" i="25" s="1"/>
  <c r="AX113" i="25" s="1"/>
  <c r="O114" i="25"/>
  <c r="P112" i="8"/>
  <c r="Q112" i="8" s="1"/>
  <c r="S112" i="8" s="1"/>
  <c r="U112" i="8" s="1"/>
  <c r="AT112" i="8" s="1"/>
  <c r="AX112" i="8" s="1"/>
  <c r="P48" i="19"/>
  <c r="Q48" i="19" s="1"/>
  <c r="S48" i="19" s="1"/>
  <c r="U48" i="19" s="1"/>
  <c r="AQ48" i="19" s="1"/>
  <c r="AU48" i="19" s="1"/>
  <c r="O49" i="19"/>
  <c r="P35" i="13"/>
  <c r="Q35" i="13" s="1"/>
  <c r="S35" i="13" s="1"/>
  <c r="U35" i="13" s="1"/>
  <c r="AQ35" i="13" s="1"/>
  <c r="AU35" i="13" s="1"/>
  <c r="P49" i="18"/>
  <c r="Q49" i="18" s="1"/>
  <c r="S49" i="18" s="1"/>
  <c r="U49" i="18" s="1"/>
  <c r="AQ49" i="18" s="1"/>
  <c r="AU49" i="18" s="1"/>
  <c r="O50" i="18"/>
  <c r="P79" i="18"/>
  <c r="Q79" i="18" s="1"/>
  <c r="S79" i="18" s="1"/>
  <c r="U79" i="18" s="1"/>
  <c r="AQ79" i="18" s="1"/>
  <c r="AU79" i="18" s="1"/>
  <c r="O80" i="18"/>
  <c r="P127" i="14"/>
  <c r="Q127" i="14" s="1"/>
  <c r="S127" i="14" s="1"/>
  <c r="U127" i="14" s="1"/>
  <c r="AT127" i="14" s="1"/>
  <c r="O128" i="14"/>
  <c r="P80" i="31"/>
  <c r="Q80" i="31" s="1"/>
  <c r="S80" i="31" s="1"/>
  <c r="U80" i="31" s="1"/>
  <c r="AQ80" i="31" s="1"/>
  <c r="AU80" i="31" s="1"/>
  <c r="O81" i="31"/>
  <c r="P127" i="25"/>
  <c r="Q127" i="25" s="1"/>
  <c r="S127" i="25" s="1"/>
  <c r="U127" i="25" s="1"/>
  <c r="AT127" i="25" s="1"/>
  <c r="P33" i="14"/>
  <c r="Q33" i="14" s="1"/>
  <c r="S33" i="14" s="1"/>
  <c r="U33" i="14" s="1"/>
  <c r="AQ33" i="14" s="1"/>
  <c r="AU33" i="14" s="1"/>
  <c r="O34" i="14"/>
  <c r="P49" i="17"/>
  <c r="Q49" i="17" s="1"/>
  <c r="S49" i="17" s="1"/>
  <c r="U49" i="17" s="1"/>
  <c r="AQ49" i="17" s="1"/>
  <c r="AU49" i="17" s="1"/>
  <c r="O50" i="17"/>
  <c r="P33" i="20"/>
  <c r="Q33" i="20" s="1"/>
  <c r="S33" i="20" s="1"/>
  <c r="U33" i="20" s="1"/>
  <c r="AQ33" i="20" s="1"/>
  <c r="AU33" i="20" s="1"/>
  <c r="O34" i="20"/>
  <c r="P110" i="29"/>
  <c r="Q110" i="29" s="1"/>
  <c r="S110" i="29" s="1"/>
  <c r="U110" i="29" s="1"/>
  <c r="AT110" i="29" s="1"/>
  <c r="AX110" i="29" s="1"/>
  <c r="O111" i="29"/>
  <c r="P98" i="3"/>
  <c r="Q98" i="3" s="1"/>
  <c r="S98" i="3" s="1"/>
  <c r="U98" i="3" s="1"/>
  <c r="AJ98" i="3" s="1"/>
  <c r="AN98" i="3" s="1"/>
  <c r="P51" i="30"/>
  <c r="Q51" i="30" s="1"/>
  <c r="S51" i="30" s="1"/>
  <c r="U51" i="30" s="1"/>
  <c r="AQ51" i="30" s="1"/>
  <c r="AU51" i="30" s="1"/>
  <c r="P114" i="6"/>
  <c r="Q114" i="6" s="1"/>
  <c r="S114" i="6" s="1"/>
  <c r="U114" i="6" s="1"/>
  <c r="AT114" i="6" s="1"/>
  <c r="AX114" i="6" s="1"/>
  <c r="P128" i="4"/>
  <c r="Q128" i="4" s="1"/>
  <c r="S128" i="4" s="1"/>
  <c r="U128" i="4" s="1"/>
  <c r="AT128" i="4" s="1"/>
  <c r="O129" i="4"/>
  <c r="P48" i="27"/>
  <c r="Q48" i="27" s="1"/>
  <c r="S48" i="27" s="1"/>
  <c r="U48" i="27" s="1"/>
  <c r="AQ48" i="27" s="1"/>
  <c r="AU48" i="27" s="1"/>
  <c r="P95" i="23"/>
  <c r="Q95" i="23" s="1"/>
  <c r="S95" i="23" s="1"/>
  <c r="U95" i="23" s="1"/>
  <c r="AJ95" i="23" s="1"/>
  <c r="AN95" i="23" s="1"/>
  <c r="O111" i="21"/>
  <c r="BA127" i="4"/>
  <c r="AX127" i="4"/>
  <c r="O128" i="33"/>
  <c r="O32" i="19"/>
  <c r="P66" i="8"/>
  <c r="Q66" i="8" s="1"/>
  <c r="S66" i="8" s="1"/>
  <c r="U66" i="8" s="1"/>
  <c r="AQ66" i="8" s="1"/>
  <c r="AU66" i="8" s="1"/>
  <c r="O67" i="8"/>
  <c r="P81" i="29"/>
  <c r="Q81" i="29" s="1"/>
  <c r="S81" i="29" s="1"/>
  <c r="U81" i="29" s="1"/>
  <c r="AQ81" i="29" s="1"/>
  <c r="AU81" i="29" s="1"/>
  <c r="O129" i="7"/>
  <c r="O144" i="26"/>
  <c r="O49" i="2"/>
  <c r="P34" i="33"/>
  <c r="Q34" i="33" s="1"/>
  <c r="S34" i="33" s="1"/>
  <c r="U34" i="33" s="1"/>
  <c r="AQ34" i="33" s="1"/>
  <c r="AU34" i="33" s="1"/>
  <c r="O145" i="22"/>
  <c r="O82" i="19"/>
  <c r="O96" i="26"/>
  <c r="O65" i="13"/>
  <c r="P111" i="4"/>
  <c r="Q111" i="4" s="1"/>
  <c r="S111" i="4" s="1"/>
  <c r="U111" i="4" s="1"/>
  <c r="AT111" i="4" s="1"/>
  <c r="AX111" i="4" s="1"/>
  <c r="O112" i="4"/>
  <c r="O66" i="26"/>
  <c r="P143" i="9"/>
  <c r="Q143" i="9" s="1"/>
  <c r="S143" i="9" s="1"/>
  <c r="U143" i="9" s="1"/>
  <c r="AT143" i="9" s="1"/>
  <c r="AX143" i="9" s="1"/>
  <c r="O144" i="9"/>
  <c r="O129" i="15"/>
  <c r="BA126" i="25"/>
  <c r="AX126" i="25"/>
  <c r="AX127" i="5"/>
  <c r="BA127" i="5"/>
  <c r="P65" i="31"/>
  <c r="Q65" i="31" s="1"/>
  <c r="S65" i="31" s="1"/>
  <c r="U65" i="31" s="1"/>
  <c r="AQ65" i="31" s="1"/>
  <c r="AU65" i="31" s="1"/>
  <c r="O66" i="31"/>
  <c r="P49" i="10"/>
  <c r="Q49" i="10" s="1"/>
  <c r="S49" i="10" s="1"/>
  <c r="U49" i="10" s="1"/>
  <c r="AQ49" i="10" s="1"/>
  <c r="AU49" i="10" s="1"/>
  <c r="O50" i="10"/>
  <c r="P52" i="24"/>
  <c r="Q52" i="24" s="1"/>
  <c r="S52" i="24" s="1"/>
  <c r="U52" i="24" s="1"/>
  <c r="AQ52" i="24" s="1"/>
  <c r="AU52" i="24" s="1"/>
  <c r="O53" i="24"/>
  <c r="P53" i="24" s="1"/>
  <c r="Q53" i="24" s="1"/>
  <c r="S53" i="24" s="1"/>
  <c r="U53" i="24" s="1"/>
  <c r="AQ53" i="24" s="1"/>
  <c r="AU53" i="24" s="1"/>
  <c r="AV53" i="24" s="1"/>
  <c r="P144" i="15"/>
  <c r="Q144" i="15" s="1"/>
  <c r="S144" i="15" s="1"/>
  <c r="U144" i="15" s="1"/>
  <c r="AT144" i="15" s="1"/>
  <c r="AX144" i="15" s="1"/>
  <c r="O145" i="15"/>
  <c r="AX128" i="7"/>
  <c r="BA128" i="7"/>
  <c r="O96" i="21"/>
  <c r="P96" i="27"/>
  <c r="Q96" i="27" s="1"/>
  <c r="S96" i="27" s="1"/>
  <c r="U96" i="27" s="1"/>
  <c r="AJ96" i="27" s="1"/>
  <c r="AN96" i="27" s="1"/>
  <c r="P143" i="25"/>
  <c r="Q143" i="25" s="1"/>
  <c r="S143" i="25" s="1"/>
  <c r="U143" i="25" s="1"/>
  <c r="AT143" i="25" s="1"/>
  <c r="AX143" i="25" s="1"/>
  <c r="P96" i="24"/>
  <c r="Q96" i="24" s="1"/>
  <c r="S96" i="24" s="1"/>
  <c r="U96" i="24" s="1"/>
  <c r="AJ96" i="24" s="1"/>
  <c r="AN96" i="24" s="1"/>
  <c r="P128" i="24"/>
  <c r="Q128" i="24" s="1"/>
  <c r="S128" i="24" s="1"/>
  <c r="U128" i="24" s="1"/>
  <c r="AT128" i="24" s="1"/>
  <c r="P128" i="2"/>
  <c r="Q128" i="2" s="1"/>
  <c r="S128" i="2" s="1"/>
  <c r="U128" i="2" s="1"/>
  <c r="AT128" i="2" s="1"/>
  <c r="O129" i="2"/>
  <c r="BA128" i="15"/>
  <c r="AX128" i="15"/>
  <c r="N68" i="6"/>
  <c r="O68" i="6" s="1"/>
  <c r="P67" i="6"/>
  <c r="Q67" i="6" s="1"/>
  <c r="S67" i="6" s="1"/>
  <c r="U67" i="6" s="1"/>
  <c r="AQ67" i="6" s="1"/>
  <c r="AU67" i="6" s="1"/>
  <c r="P49" i="13"/>
  <c r="Q49" i="13" s="1"/>
  <c r="S49" i="13" s="1"/>
  <c r="U49" i="13" s="1"/>
  <c r="AQ49" i="13" s="1"/>
  <c r="AU49" i="13" s="1"/>
  <c r="P36" i="28"/>
  <c r="Q36" i="28" s="1"/>
  <c r="S36" i="28" s="1"/>
  <c r="U36" i="28" s="1"/>
  <c r="AQ36" i="28" s="1"/>
  <c r="AU36" i="28" s="1"/>
  <c r="O37" i="28"/>
  <c r="P37" i="28" s="1"/>
  <c r="Q37" i="28" s="1"/>
  <c r="S37" i="28" s="1"/>
  <c r="U37" i="28" s="1"/>
  <c r="AQ37" i="28" s="1"/>
  <c r="AU37" i="28" s="1"/>
  <c r="AV37" i="28" s="1"/>
  <c r="BA127" i="33"/>
  <c r="AX127" i="33"/>
  <c r="O96" i="5"/>
  <c r="O128" i="20"/>
  <c r="O127" i="28"/>
  <c r="O95" i="8"/>
  <c r="O79" i="20"/>
  <c r="P79" i="24"/>
  <c r="Q79" i="24" s="1"/>
  <c r="S79" i="24" s="1"/>
  <c r="U79" i="24" s="1"/>
  <c r="AQ79" i="24" s="1"/>
  <c r="AU79" i="24" s="1"/>
  <c r="O80" i="24"/>
  <c r="O66" i="33"/>
  <c r="O128" i="11"/>
  <c r="P94" i="18"/>
  <c r="Q94" i="18" s="1"/>
  <c r="S94" i="18" s="1"/>
  <c r="U94" i="18" s="1"/>
  <c r="AJ94" i="18" s="1"/>
  <c r="AN94" i="18" s="1"/>
  <c r="O95" i="18"/>
  <c r="N68" i="30"/>
  <c r="O68" i="30" s="1"/>
  <c r="P112" i="31"/>
  <c r="Q112" i="31" s="1"/>
  <c r="S112" i="31" s="1"/>
  <c r="U112" i="31" s="1"/>
  <c r="AT112" i="31" s="1"/>
  <c r="AX112" i="31" s="1"/>
  <c r="O113" i="31"/>
  <c r="P81" i="33"/>
  <c r="Q81" i="33" s="1"/>
  <c r="S81" i="33" s="1"/>
  <c r="U81" i="33" s="1"/>
  <c r="AQ81" i="33" s="1"/>
  <c r="AU81" i="33" s="1"/>
  <c r="O82" i="33"/>
  <c r="AX130" i="3"/>
  <c r="BA130" i="3"/>
  <c r="O127" i="16"/>
  <c r="O50" i="23"/>
  <c r="P127" i="13"/>
  <c r="Q127" i="13" s="1"/>
  <c r="S127" i="13" s="1"/>
  <c r="U127" i="13" s="1"/>
  <c r="AT127" i="13" s="1"/>
  <c r="O128" i="13"/>
  <c r="BA127" i="2"/>
  <c r="AX127" i="2"/>
  <c r="P66" i="18"/>
  <c r="Q66" i="18" s="1"/>
  <c r="S66" i="18" s="1"/>
  <c r="U66" i="18" s="1"/>
  <c r="AQ66" i="18" s="1"/>
  <c r="AU66" i="18" s="1"/>
  <c r="O67" i="18"/>
  <c r="N146" i="20"/>
  <c r="O146" i="20" s="1"/>
  <c r="P80" i="22"/>
  <c r="Q80" i="22" s="1"/>
  <c r="S80" i="22" s="1"/>
  <c r="U80" i="22" s="1"/>
  <c r="AQ80" i="22" s="1"/>
  <c r="AU80" i="22" s="1"/>
  <c r="P112" i="12"/>
  <c r="Q112" i="12" s="1"/>
  <c r="S112" i="12" s="1"/>
  <c r="U112" i="12" s="1"/>
  <c r="AT112" i="12" s="1"/>
  <c r="AX112" i="12" s="1"/>
  <c r="P144" i="21"/>
  <c r="Q144" i="21" s="1"/>
  <c r="S144" i="21" s="1"/>
  <c r="U144" i="21" s="1"/>
  <c r="AT144" i="21" s="1"/>
  <c r="AX144" i="21" s="1"/>
  <c r="P65" i="29"/>
  <c r="Q65" i="29" s="1"/>
  <c r="S65" i="29" s="1"/>
  <c r="U65" i="29" s="1"/>
  <c r="AQ65" i="29" s="1"/>
  <c r="AU65" i="29" s="1"/>
  <c r="AX127" i="20"/>
  <c r="BA127" i="20"/>
  <c r="P81" i="15"/>
  <c r="Q81" i="15" s="1"/>
  <c r="S81" i="15" s="1"/>
  <c r="U81" i="15" s="1"/>
  <c r="AQ81" i="15" s="1"/>
  <c r="AU81" i="15" s="1"/>
  <c r="O82" i="15"/>
  <c r="P143" i="14"/>
  <c r="Q143" i="14" s="1"/>
  <c r="S143" i="14" s="1"/>
  <c r="U143" i="14" s="1"/>
  <c r="AT143" i="14" s="1"/>
  <c r="AX143" i="14" s="1"/>
  <c r="P98" i="15"/>
  <c r="Q98" i="15" s="1"/>
  <c r="S98" i="15" s="1"/>
  <c r="U98" i="15" s="1"/>
  <c r="AJ98" i="15" s="1"/>
  <c r="AN98" i="15" s="1"/>
  <c r="AX127" i="11"/>
  <c r="BA127" i="11"/>
  <c r="P82" i="3"/>
  <c r="Q82" i="3" s="1"/>
  <c r="S82" i="3" s="1"/>
  <c r="U82" i="3" s="1"/>
  <c r="AQ82" i="3" s="1"/>
  <c r="AU82" i="3" s="1"/>
  <c r="P128" i="9"/>
  <c r="Q128" i="9" s="1"/>
  <c r="S128" i="9" s="1"/>
  <c r="U128" i="9" s="1"/>
  <c r="AT128" i="9" s="1"/>
  <c r="BA130" i="12"/>
  <c r="AX130" i="12"/>
  <c r="P130" i="22"/>
  <c r="Q130" i="22" s="1"/>
  <c r="S130" i="22" s="1"/>
  <c r="U130" i="22" s="1"/>
  <c r="AT130" i="22" s="1"/>
  <c r="N131" i="22"/>
  <c r="O131" i="22"/>
  <c r="P127" i="8"/>
  <c r="Q127" i="8" s="1"/>
  <c r="S127" i="8" s="1"/>
  <c r="U127" i="8" s="1"/>
  <c r="AT127" i="8" s="1"/>
  <c r="P142" i="28"/>
  <c r="Q142" i="28" s="1"/>
  <c r="S142" i="28" s="1"/>
  <c r="U142" i="28" s="1"/>
  <c r="AT142" i="28" s="1"/>
  <c r="AX142" i="28" s="1"/>
  <c r="BA126" i="16"/>
  <c r="AX126" i="16"/>
  <c r="AX126" i="13"/>
  <c r="BA126" i="13"/>
  <c r="P34" i="2"/>
  <c r="Q34" i="2" s="1"/>
  <c r="S34" i="2" s="1"/>
  <c r="U34" i="2" s="1"/>
  <c r="AQ34" i="2" s="1"/>
  <c r="AU34" i="2" s="1"/>
  <c r="O35" i="2"/>
  <c r="P129" i="21"/>
  <c r="Q129" i="21" s="1"/>
  <c r="S129" i="21" s="1"/>
  <c r="U129" i="21" s="1"/>
  <c r="AT129" i="21" s="1"/>
  <c r="O130" i="21"/>
  <c r="P94" i="17"/>
  <c r="Q94" i="17" s="1"/>
  <c r="S94" i="17" s="1"/>
  <c r="U94" i="17" s="1"/>
  <c r="AJ94" i="17" s="1"/>
  <c r="AN94" i="17" s="1"/>
  <c r="O95" i="17"/>
  <c r="P66" i="27"/>
  <c r="Q66" i="27" s="1"/>
  <c r="S66" i="27" s="1"/>
  <c r="U66" i="27" s="1"/>
  <c r="AQ66" i="27" s="1"/>
  <c r="AU66" i="27" s="1"/>
  <c r="O67" i="27"/>
  <c r="P144" i="6"/>
  <c r="Q144" i="6" s="1"/>
  <c r="S144" i="6" s="1"/>
  <c r="U144" i="6" s="1"/>
  <c r="AT144" i="6" s="1"/>
  <c r="AX144" i="6" s="1"/>
  <c r="P144" i="2"/>
  <c r="Q144" i="2" s="1"/>
  <c r="S144" i="2" s="1"/>
  <c r="U144" i="2" s="1"/>
  <c r="AT144" i="2" s="1"/>
  <c r="AX144" i="2" s="1"/>
  <c r="P145" i="4"/>
  <c r="Q145" i="4" s="1"/>
  <c r="S145" i="4" s="1"/>
  <c r="U145" i="4" s="1"/>
  <c r="AT145" i="4" s="1"/>
  <c r="AX145" i="4" s="1"/>
  <c r="P144" i="23"/>
  <c r="Q144" i="23" s="1"/>
  <c r="S144" i="23" s="1"/>
  <c r="U144" i="23" s="1"/>
  <c r="AT144" i="23" s="1"/>
  <c r="AX144" i="23" s="1"/>
  <c r="AX126" i="28"/>
  <c r="BA126" i="28"/>
  <c r="O114" i="9"/>
  <c r="O48" i="28"/>
  <c r="O33" i="24"/>
  <c r="O113" i="23"/>
  <c r="O142" i="27"/>
  <c r="O33" i="1"/>
  <c r="O51" i="12"/>
  <c r="O50" i="21"/>
  <c r="AX127" i="9"/>
  <c r="BA127" i="9"/>
  <c r="P32" i="25"/>
  <c r="Q32" i="25" s="1"/>
  <c r="S32" i="25" s="1"/>
  <c r="U32" i="25" s="1"/>
  <c r="AQ32" i="25" s="1"/>
  <c r="AU32" i="25" s="1"/>
  <c r="O142" i="11"/>
  <c r="N131" i="12"/>
  <c r="O131" i="12" s="1"/>
  <c r="AX129" i="22"/>
  <c r="BA129" i="22"/>
  <c r="P112" i="11"/>
  <c r="Q112" i="11" s="1"/>
  <c r="S112" i="11" s="1"/>
  <c r="U112" i="11" s="1"/>
  <c r="AT112" i="11" s="1"/>
  <c r="AX112" i="11" s="1"/>
  <c r="O113" i="11"/>
  <c r="O128" i="17"/>
  <c r="O65" i="28"/>
  <c r="O96" i="7"/>
  <c r="O80" i="16"/>
  <c r="AX128" i="21"/>
  <c r="BA128" i="21"/>
  <c r="O51" i="34" l="1"/>
  <c r="P99" i="34"/>
  <c r="Q99" i="34" s="1"/>
  <c r="S99" i="34" s="1"/>
  <c r="U99" i="34" s="1"/>
  <c r="AJ99" i="34" s="1"/>
  <c r="AN99" i="34" s="1"/>
  <c r="O100" i="34"/>
  <c r="P100" i="34" s="1"/>
  <c r="Q100" i="34" s="1"/>
  <c r="S100" i="34" s="1"/>
  <c r="U100" i="34" s="1"/>
  <c r="AJ100" i="34" s="1"/>
  <c r="AN100" i="34" s="1"/>
  <c r="AO100" i="34" s="1"/>
  <c r="P80" i="34"/>
  <c r="Q80" i="34" s="1"/>
  <c r="S80" i="34" s="1"/>
  <c r="U80" i="34" s="1"/>
  <c r="AQ80" i="34" s="1"/>
  <c r="AU80" i="34" s="1"/>
  <c r="O81" i="34"/>
  <c r="P33" i="34"/>
  <c r="Q33" i="34" s="1"/>
  <c r="S33" i="34" s="1"/>
  <c r="U33" i="34" s="1"/>
  <c r="AQ33" i="34" s="1"/>
  <c r="AU33" i="34" s="1"/>
  <c r="O34" i="34"/>
  <c r="P129" i="34"/>
  <c r="Q129" i="34" s="1"/>
  <c r="S129" i="34" s="1"/>
  <c r="U129" i="34" s="1"/>
  <c r="AT129" i="34" s="1"/>
  <c r="O130" i="34"/>
  <c r="O114" i="34"/>
  <c r="P143" i="34"/>
  <c r="Q143" i="34" s="1"/>
  <c r="S143" i="34" s="1"/>
  <c r="U143" i="34" s="1"/>
  <c r="AT143" i="34" s="1"/>
  <c r="AX143" i="34" s="1"/>
  <c r="O144" i="34"/>
  <c r="P115" i="26"/>
  <c r="Q115" i="26" s="1"/>
  <c r="S115" i="26" s="1"/>
  <c r="U115" i="26" s="1"/>
  <c r="AT115" i="26" s="1"/>
  <c r="AX115" i="26" s="1"/>
  <c r="O116" i="26"/>
  <c r="P116" i="26" s="1"/>
  <c r="Q116" i="26" s="1"/>
  <c r="S116" i="26" s="1"/>
  <c r="U116" i="26" s="1"/>
  <c r="AT116" i="26" s="1"/>
  <c r="AX116" i="26" s="1"/>
  <c r="AY116" i="26" s="1"/>
  <c r="P68" i="30"/>
  <c r="Q68" i="30" s="1"/>
  <c r="S68" i="30" s="1"/>
  <c r="U68" i="30" s="1"/>
  <c r="AQ68" i="30" s="1"/>
  <c r="AU68" i="30" s="1"/>
  <c r="O69" i="30"/>
  <c r="P69" i="30" s="1"/>
  <c r="Q69" i="30" s="1"/>
  <c r="S69" i="30" s="1"/>
  <c r="U69" i="30" s="1"/>
  <c r="AQ69" i="30" s="1"/>
  <c r="AU69" i="30" s="1"/>
  <c r="AV69" i="30" s="1"/>
  <c r="P115" i="24"/>
  <c r="Q115" i="24" s="1"/>
  <c r="S115" i="24" s="1"/>
  <c r="U115" i="24" s="1"/>
  <c r="AT115" i="24" s="1"/>
  <c r="AX115" i="24" s="1"/>
  <c r="O116" i="24"/>
  <c r="P116" i="24" s="1"/>
  <c r="Q116" i="24" s="1"/>
  <c r="S116" i="24" s="1"/>
  <c r="U116" i="24" s="1"/>
  <c r="AT116" i="24" s="1"/>
  <c r="AX116" i="24" s="1"/>
  <c r="AY116" i="24" s="1"/>
  <c r="P68" i="6"/>
  <c r="Q68" i="6" s="1"/>
  <c r="S68" i="6" s="1"/>
  <c r="U68" i="6" s="1"/>
  <c r="AQ68" i="6" s="1"/>
  <c r="AU68" i="6" s="1"/>
  <c r="O69" i="6"/>
  <c r="P69" i="6" s="1"/>
  <c r="Q69" i="6" s="1"/>
  <c r="S69" i="6" s="1"/>
  <c r="U69" i="6" s="1"/>
  <c r="AQ69" i="6" s="1"/>
  <c r="AU69" i="6" s="1"/>
  <c r="AV69" i="6" s="1"/>
  <c r="P36" i="10"/>
  <c r="Q36" i="10" s="1"/>
  <c r="S36" i="10" s="1"/>
  <c r="U36" i="10" s="1"/>
  <c r="AQ36" i="10" s="1"/>
  <c r="AU36" i="10" s="1"/>
  <c r="P146" i="30"/>
  <c r="Q146" i="30" s="1"/>
  <c r="S146" i="30" s="1"/>
  <c r="U146" i="30" s="1"/>
  <c r="AT146" i="30" s="1"/>
  <c r="AX146" i="30" s="1"/>
  <c r="O147" i="30"/>
  <c r="P147" i="30" s="1"/>
  <c r="Q147" i="30" s="1"/>
  <c r="S147" i="30" s="1"/>
  <c r="U147" i="30" s="1"/>
  <c r="AT147" i="30" s="1"/>
  <c r="AX147" i="30" s="1"/>
  <c r="AY147" i="30" s="1"/>
  <c r="P146" i="31"/>
  <c r="Q146" i="31" s="1"/>
  <c r="S146" i="31" s="1"/>
  <c r="U146" i="31" s="1"/>
  <c r="AT146" i="31" s="1"/>
  <c r="AX146" i="31" s="1"/>
  <c r="O147" i="31"/>
  <c r="P147" i="31" s="1"/>
  <c r="Q147" i="31" s="1"/>
  <c r="S147" i="31" s="1"/>
  <c r="U147" i="31" s="1"/>
  <c r="AT147" i="31" s="1"/>
  <c r="AX147" i="31" s="1"/>
  <c r="AY147" i="31" s="1"/>
  <c r="P83" i="5"/>
  <c r="Q83" i="5" s="1"/>
  <c r="S83" i="5" s="1"/>
  <c r="U83" i="5" s="1"/>
  <c r="AQ83" i="5" s="1"/>
  <c r="AU83" i="5" s="1"/>
  <c r="O84" i="5"/>
  <c r="P84" i="5" s="1"/>
  <c r="Q84" i="5" s="1"/>
  <c r="S84" i="5" s="1"/>
  <c r="U84" i="5" s="1"/>
  <c r="AQ84" i="5" s="1"/>
  <c r="AU84" i="5" s="1"/>
  <c r="AV84" i="5" s="1"/>
  <c r="P131" i="22"/>
  <c r="Q131" i="22" s="1"/>
  <c r="S131" i="22" s="1"/>
  <c r="U131" i="22" s="1"/>
  <c r="AT131" i="22" s="1"/>
  <c r="O132" i="22"/>
  <c r="P132" i="22" s="1"/>
  <c r="Q132" i="22" s="1"/>
  <c r="S132" i="22" s="1"/>
  <c r="U132" i="22" s="1"/>
  <c r="AT132" i="22" s="1"/>
  <c r="P34" i="3"/>
  <c r="Q34" i="3" s="1"/>
  <c r="S34" i="3" s="1"/>
  <c r="U34" i="3" s="1"/>
  <c r="AQ34" i="3" s="1"/>
  <c r="AU34" i="3" s="1"/>
  <c r="O35" i="3"/>
  <c r="P112" i="28"/>
  <c r="Q112" i="28" s="1"/>
  <c r="S112" i="28" s="1"/>
  <c r="U112" i="28" s="1"/>
  <c r="AT112" i="28" s="1"/>
  <c r="AX112" i="28" s="1"/>
  <c r="O113" i="28"/>
  <c r="P97" i="16"/>
  <c r="Q97" i="16" s="1"/>
  <c r="S97" i="16" s="1"/>
  <c r="U97" i="16" s="1"/>
  <c r="AJ97" i="16" s="1"/>
  <c r="AN97" i="16" s="1"/>
  <c r="O98" i="16"/>
  <c r="P128" i="19"/>
  <c r="Q128" i="19" s="1"/>
  <c r="S128" i="19" s="1"/>
  <c r="U128" i="19" s="1"/>
  <c r="AT128" i="19" s="1"/>
  <c r="P65" i="1"/>
  <c r="Q65" i="1" s="1"/>
  <c r="S65" i="1" s="1"/>
  <c r="U65" i="1" s="1"/>
  <c r="AQ65" i="1" s="1"/>
  <c r="AU65" i="1" s="1"/>
  <c r="O66" i="1"/>
  <c r="O145" i="2"/>
  <c r="O143" i="28"/>
  <c r="O99" i="15"/>
  <c r="O50" i="13"/>
  <c r="P129" i="15"/>
  <c r="Q129" i="15" s="1"/>
  <c r="S129" i="15" s="1"/>
  <c r="U129" i="15" s="1"/>
  <c r="AT129" i="15" s="1"/>
  <c r="O130" i="15"/>
  <c r="O82" i="29"/>
  <c r="N115" i="6"/>
  <c r="O128" i="25"/>
  <c r="O113" i="16"/>
  <c r="O96" i="31"/>
  <c r="BA131" i="29"/>
  <c r="AX131" i="29"/>
  <c r="O143" i="5"/>
  <c r="P33" i="8"/>
  <c r="Q33" i="8" s="1"/>
  <c r="S33" i="8" s="1"/>
  <c r="U33" i="8" s="1"/>
  <c r="AQ33" i="8" s="1"/>
  <c r="AU33" i="8" s="1"/>
  <c r="O34" i="8"/>
  <c r="P128" i="5"/>
  <c r="Q128" i="5" s="1"/>
  <c r="S128" i="5" s="1"/>
  <c r="U128" i="5" s="1"/>
  <c r="AT128" i="5" s="1"/>
  <c r="O129" i="5"/>
  <c r="O50" i="8"/>
  <c r="P66" i="5"/>
  <c r="Q66" i="5" s="1"/>
  <c r="S66" i="5" s="1"/>
  <c r="U66" i="5" s="1"/>
  <c r="AQ66" i="5" s="1"/>
  <c r="AU66" i="5" s="1"/>
  <c r="O112" i="19"/>
  <c r="O96" i="19"/>
  <c r="P144" i="24"/>
  <c r="Q144" i="24" s="1"/>
  <c r="S144" i="24" s="1"/>
  <c r="U144" i="24" s="1"/>
  <c r="AT144" i="24" s="1"/>
  <c r="AX144" i="24" s="1"/>
  <c r="O145" i="24"/>
  <c r="BA127" i="6"/>
  <c r="AX127" i="6"/>
  <c r="O34" i="15"/>
  <c r="P66" i="33"/>
  <c r="Q66" i="33" s="1"/>
  <c r="S66" i="33" s="1"/>
  <c r="U66" i="33" s="1"/>
  <c r="AQ66" i="33" s="1"/>
  <c r="AU66" i="33" s="1"/>
  <c r="O67" i="33"/>
  <c r="AX127" i="14"/>
  <c r="BA127" i="14"/>
  <c r="P50" i="21"/>
  <c r="Q50" i="21" s="1"/>
  <c r="S50" i="21" s="1"/>
  <c r="U50" i="21" s="1"/>
  <c r="AQ50" i="21" s="1"/>
  <c r="AU50" i="21" s="1"/>
  <c r="P96" i="21"/>
  <c r="Q96" i="21" s="1"/>
  <c r="S96" i="21" s="1"/>
  <c r="U96" i="21" s="1"/>
  <c r="AJ96" i="21" s="1"/>
  <c r="AN96" i="21" s="1"/>
  <c r="P144" i="9"/>
  <c r="Q144" i="9" s="1"/>
  <c r="S144" i="9" s="1"/>
  <c r="U144" i="9" s="1"/>
  <c r="AT144" i="9" s="1"/>
  <c r="AX144" i="9" s="1"/>
  <c r="AX127" i="25"/>
  <c r="BA127" i="25"/>
  <c r="P114" i="25"/>
  <c r="Q114" i="25" s="1"/>
  <c r="S114" i="25" s="1"/>
  <c r="U114" i="25" s="1"/>
  <c r="AT114" i="25" s="1"/>
  <c r="AX114" i="25" s="1"/>
  <c r="P143" i="13"/>
  <c r="Q143" i="13" s="1"/>
  <c r="S143" i="13" s="1"/>
  <c r="U143" i="13" s="1"/>
  <c r="AT143" i="13" s="1"/>
  <c r="AX143" i="13" s="1"/>
  <c r="P129" i="1"/>
  <c r="Q129" i="1" s="1"/>
  <c r="S129" i="1" s="1"/>
  <c r="U129" i="1" s="1"/>
  <c r="AT129" i="1" s="1"/>
  <c r="O130" i="1"/>
  <c r="P131" i="10"/>
  <c r="Q131" i="10" s="1"/>
  <c r="S131" i="10" s="1"/>
  <c r="U131" i="10" s="1"/>
  <c r="AT131" i="10" s="1"/>
  <c r="O132" i="10"/>
  <c r="P132" i="10" s="1"/>
  <c r="Q132" i="10" s="1"/>
  <c r="S132" i="10" s="1"/>
  <c r="U132" i="10" s="1"/>
  <c r="AT132" i="10" s="1"/>
  <c r="P129" i="31"/>
  <c r="Q129" i="31" s="1"/>
  <c r="S129" i="31" s="1"/>
  <c r="U129" i="31" s="1"/>
  <c r="AT129" i="31" s="1"/>
  <c r="O130" i="31"/>
  <c r="P82" i="13"/>
  <c r="Q82" i="13" s="1"/>
  <c r="S82" i="13" s="1"/>
  <c r="U82" i="13" s="1"/>
  <c r="AQ82" i="13" s="1"/>
  <c r="AU82" i="13" s="1"/>
  <c r="P82" i="4"/>
  <c r="Q82" i="4" s="1"/>
  <c r="S82" i="4" s="1"/>
  <c r="U82" i="4" s="1"/>
  <c r="AQ82" i="4" s="1"/>
  <c r="AU82" i="4" s="1"/>
  <c r="P68" i="7"/>
  <c r="Q68" i="7" s="1"/>
  <c r="S68" i="7" s="1"/>
  <c r="U68" i="7" s="1"/>
  <c r="AQ68" i="7" s="1"/>
  <c r="AU68" i="7" s="1"/>
  <c r="P114" i="27"/>
  <c r="Q114" i="27" s="1"/>
  <c r="S114" i="27" s="1"/>
  <c r="U114" i="27" s="1"/>
  <c r="AT114" i="27" s="1"/>
  <c r="AX114" i="27" s="1"/>
  <c r="P98" i="29"/>
  <c r="Q98" i="29" s="1"/>
  <c r="S98" i="29" s="1"/>
  <c r="U98" i="29" s="1"/>
  <c r="AJ98" i="29" s="1"/>
  <c r="AN98" i="29" s="1"/>
  <c r="P80" i="24"/>
  <c r="Q80" i="24" s="1"/>
  <c r="S80" i="24" s="1"/>
  <c r="U80" i="24" s="1"/>
  <c r="AQ80" i="24" s="1"/>
  <c r="AU80" i="24" s="1"/>
  <c r="O81" i="24"/>
  <c r="P35" i="5"/>
  <c r="Q35" i="5" s="1"/>
  <c r="S35" i="5" s="1"/>
  <c r="U35" i="5" s="1"/>
  <c r="AQ35" i="5" s="1"/>
  <c r="AU35" i="5" s="1"/>
  <c r="P96" i="28"/>
  <c r="Q96" i="28" s="1"/>
  <c r="S96" i="28" s="1"/>
  <c r="U96" i="28" s="1"/>
  <c r="AJ96" i="28" s="1"/>
  <c r="AN96" i="28" s="1"/>
  <c r="O97" i="28"/>
  <c r="P128" i="17"/>
  <c r="Q128" i="17" s="1"/>
  <c r="S128" i="17" s="1"/>
  <c r="U128" i="17" s="1"/>
  <c r="AT128" i="17" s="1"/>
  <c r="O129" i="17"/>
  <c r="P65" i="13"/>
  <c r="Q65" i="13" s="1"/>
  <c r="S65" i="13" s="1"/>
  <c r="U65" i="13" s="1"/>
  <c r="AQ65" i="13" s="1"/>
  <c r="AU65" i="13" s="1"/>
  <c r="O66" i="13"/>
  <c r="P146" i="20"/>
  <c r="Q146" i="20" s="1"/>
  <c r="S146" i="20" s="1"/>
  <c r="U146" i="20" s="1"/>
  <c r="AT146" i="20" s="1"/>
  <c r="AX146" i="20" s="1"/>
  <c r="O147" i="20"/>
  <c r="P147" i="20" s="1"/>
  <c r="Q147" i="20" s="1"/>
  <c r="S147" i="20" s="1"/>
  <c r="U147" i="20" s="1"/>
  <c r="AT147" i="20" s="1"/>
  <c r="AX147" i="20" s="1"/>
  <c r="AY147" i="20" s="1"/>
  <c r="P95" i="18"/>
  <c r="Q95" i="18" s="1"/>
  <c r="S95" i="18" s="1"/>
  <c r="U95" i="18" s="1"/>
  <c r="AJ95" i="18" s="1"/>
  <c r="AN95" i="18" s="1"/>
  <c r="N52" i="12"/>
  <c r="P51" i="12"/>
  <c r="Q51" i="12" s="1"/>
  <c r="S51" i="12" s="1"/>
  <c r="U51" i="12" s="1"/>
  <c r="AQ51" i="12" s="1"/>
  <c r="AU51" i="12" s="1"/>
  <c r="O52" i="12"/>
  <c r="O145" i="6"/>
  <c r="O128" i="8"/>
  <c r="N99" i="15"/>
  <c r="P67" i="18"/>
  <c r="Q67" i="18" s="1"/>
  <c r="S67" i="18" s="1"/>
  <c r="U67" i="18" s="1"/>
  <c r="AQ67" i="18" s="1"/>
  <c r="AU67" i="18" s="1"/>
  <c r="N68" i="8"/>
  <c r="P67" i="8"/>
  <c r="Q67" i="8" s="1"/>
  <c r="S67" i="8" s="1"/>
  <c r="U67" i="8" s="1"/>
  <c r="AQ67" i="8" s="1"/>
  <c r="AU67" i="8" s="1"/>
  <c r="O68" i="8"/>
  <c r="P81" i="31"/>
  <c r="Q81" i="31" s="1"/>
  <c r="S81" i="31" s="1"/>
  <c r="U81" i="31" s="1"/>
  <c r="AQ81" i="31" s="1"/>
  <c r="AU81" i="31" s="1"/>
  <c r="O82" i="31"/>
  <c r="O113" i="15"/>
  <c r="O80" i="21"/>
  <c r="BA128" i="1"/>
  <c r="AX128" i="1"/>
  <c r="BA130" i="10"/>
  <c r="AX130" i="10"/>
  <c r="O66" i="24"/>
  <c r="O50" i="9"/>
  <c r="P50" i="15"/>
  <c r="Q50" i="15" s="1"/>
  <c r="S50" i="15" s="1"/>
  <c r="U50" i="15" s="1"/>
  <c r="AQ50" i="15" s="1"/>
  <c r="AU50" i="15" s="1"/>
  <c r="P144" i="33"/>
  <c r="Q144" i="33" s="1"/>
  <c r="S144" i="33" s="1"/>
  <c r="U144" i="33" s="1"/>
  <c r="AT144" i="33" s="1"/>
  <c r="AX144" i="33" s="1"/>
  <c r="O145" i="33"/>
  <c r="N68" i="22"/>
  <c r="O68" i="22" s="1"/>
  <c r="P127" i="30"/>
  <c r="Q127" i="30" s="1"/>
  <c r="S127" i="30" s="1"/>
  <c r="U127" i="30" s="1"/>
  <c r="AT127" i="30" s="1"/>
  <c r="O128" i="30"/>
  <c r="N146" i="7"/>
  <c r="P145" i="7"/>
  <c r="Q145" i="7" s="1"/>
  <c r="S145" i="7" s="1"/>
  <c r="U145" i="7" s="1"/>
  <c r="AT145" i="7" s="1"/>
  <c r="AX145" i="7" s="1"/>
  <c r="O146" i="7"/>
  <c r="P96" i="7"/>
  <c r="Q96" i="7" s="1"/>
  <c r="S96" i="7" s="1"/>
  <c r="U96" i="7" s="1"/>
  <c r="AJ96" i="7" s="1"/>
  <c r="AN96" i="7" s="1"/>
  <c r="O97" i="7"/>
  <c r="P112" i="4"/>
  <c r="Q112" i="4" s="1"/>
  <c r="S112" i="4" s="1"/>
  <c r="U112" i="4" s="1"/>
  <c r="AT112" i="4" s="1"/>
  <c r="AX112" i="4" s="1"/>
  <c r="O113" i="4"/>
  <c r="P80" i="16"/>
  <c r="Q80" i="16" s="1"/>
  <c r="S80" i="16" s="1"/>
  <c r="U80" i="16" s="1"/>
  <c r="AQ80" i="16" s="1"/>
  <c r="AU80" i="16" s="1"/>
  <c r="O81" i="16"/>
  <c r="P33" i="1"/>
  <c r="Q33" i="1" s="1"/>
  <c r="S33" i="1" s="1"/>
  <c r="U33" i="1" s="1"/>
  <c r="AQ33" i="1" s="1"/>
  <c r="AU33" i="1" s="1"/>
  <c r="BA127" i="8"/>
  <c r="AX127" i="8"/>
  <c r="O144" i="14"/>
  <c r="P128" i="11"/>
  <c r="Q128" i="11" s="1"/>
  <c r="S128" i="11" s="1"/>
  <c r="U128" i="11" s="1"/>
  <c r="AT128" i="11" s="1"/>
  <c r="O129" i="11"/>
  <c r="P66" i="26"/>
  <c r="Q66" i="26" s="1"/>
  <c r="S66" i="26" s="1"/>
  <c r="U66" i="26" s="1"/>
  <c r="AQ66" i="26" s="1"/>
  <c r="AU66" i="26" s="1"/>
  <c r="N52" i="30"/>
  <c r="O52" i="30" s="1"/>
  <c r="P112" i="1"/>
  <c r="Q112" i="1" s="1"/>
  <c r="S112" i="1" s="1"/>
  <c r="U112" i="1" s="1"/>
  <c r="AT112" i="1" s="1"/>
  <c r="AX112" i="1" s="1"/>
  <c r="O35" i="30"/>
  <c r="P95" i="20"/>
  <c r="Q95" i="20" s="1"/>
  <c r="S95" i="20" s="1"/>
  <c r="U95" i="20" s="1"/>
  <c r="AJ95" i="20" s="1"/>
  <c r="AN95" i="20" s="1"/>
  <c r="O96" i="20"/>
  <c r="O97" i="2"/>
  <c r="O33" i="7"/>
  <c r="O80" i="26"/>
  <c r="P67" i="27"/>
  <c r="Q67" i="27" s="1"/>
  <c r="S67" i="27" s="1"/>
  <c r="U67" i="27" s="1"/>
  <c r="AQ67" i="27" s="1"/>
  <c r="AU67" i="27" s="1"/>
  <c r="P128" i="14"/>
  <c r="Q128" i="14" s="1"/>
  <c r="S128" i="14" s="1"/>
  <c r="U128" i="14" s="1"/>
  <c r="AT128" i="14" s="1"/>
  <c r="O129" i="14"/>
  <c r="P80" i="6"/>
  <c r="Q80" i="6" s="1"/>
  <c r="S80" i="6" s="1"/>
  <c r="U80" i="6" s="1"/>
  <c r="AQ80" i="6" s="1"/>
  <c r="AU80" i="6" s="1"/>
  <c r="O81" i="6"/>
  <c r="P33" i="24"/>
  <c r="Q33" i="24" s="1"/>
  <c r="S33" i="24" s="1"/>
  <c r="U33" i="24" s="1"/>
  <c r="AQ33" i="24" s="1"/>
  <c r="AU33" i="24" s="1"/>
  <c r="O34" i="24"/>
  <c r="P130" i="26"/>
  <c r="Q130" i="26" s="1"/>
  <c r="S130" i="26" s="1"/>
  <c r="U130" i="26" s="1"/>
  <c r="AT130" i="26" s="1"/>
  <c r="N131" i="26"/>
  <c r="P111" i="22"/>
  <c r="Q111" i="22" s="1"/>
  <c r="S111" i="22" s="1"/>
  <c r="U111" i="22" s="1"/>
  <c r="AT111" i="22" s="1"/>
  <c r="AX111" i="22" s="1"/>
  <c r="O112" i="22"/>
  <c r="P96" i="26"/>
  <c r="Q96" i="26" s="1"/>
  <c r="S96" i="26" s="1"/>
  <c r="U96" i="26" s="1"/>
  <c r="AJ96" i="26" s="1"/>
  <c r="AN96" i="26" s="1"/>
  <c r="O97" i="26"/>
  <c r="N99" i="3"/>
  <c r="O99" i="3" s="1"/>
  <c r="P65" i="17"/>
  <c r="Q65" i="17" s="1"/>
  <c r="S65" i="17" s="1"/>
  <c r="U65" i="17" s="1"/>
  <c r="AQ65" i="17" s="1"/>
  <c r="AU65" i="17" s="1"/>
  <c r="P67" i="12"/>
  <c r="Q67" i="12" s="1"/>
  <c r="S67" i="12" s="1"/>
  <c r="U67" i="12" s="1"/>
  <c r="AQ67" i="12" s="1"/>
  <c r="AU67" i="12" s="1"/>
  <c r="AX129" i="26"/>
  <c r="BA129" i="26"/>
  <c r="P80" i="14"/>
  <c r="Q80" i="14" s="1"/>
  <c r="S80" i="14" s="1"/>
  <c r="U80" i="14" s="1"/>
  <c r="AQ80" i="14" s="1"/>
  <c r="AU80" i="14" s="1"/>
  <c r="P142" i="18"/>
  <c r="Q142" i="18" s="1"/>
  <c r="S142" i="18" s="1"/>
  <c r="U142" i="18" s="1"/>
  <c r="AT142" i="18" s="1"/>
  <c r="AX142" i="18" s="1"/>
  <c r="P81" i="7"/>
  <c r="Q81" i="7" s="1"/>
  <c r="S81" i="7" s="1"/>
  <c r="U81" i="7" s="1"/>
  <c r="AQ81" i="7" s="1"/>
  <c r="AU81" i="7" s="1"/>
  <c r="O82" i="7"/>
  <c r="P130" i="23"/>
  <c r="Q130" i="23" s="1"/>
  <c r="S130" i="23" s="1"/>
  <c r="U130" i="23" s="1"/>
  <c r="AT130" i="23" s="1"/>
  <c r="P113" i="33"/>
  <c r="Q113" i="33" s="1"/>
  <c r="S113" i="33" s="1"/>
  <c r="U113" i="33" s="1"/>
  <c r="AT113" i="33" s="1"/>
  <c r="AX113" i="33" s="1"/>
  <c r="P33" i="11"/>
  <c r="Q33" i="11" s="1"/>
  <c r="S33" i="11" s="1"/>
  <c r="U33" i="11" s="1"/>
  <c r="AQ33" i="11" s="1"/>
  <c r="AU33" i="11" s="1"/>
  <c r="O34" i="11"/>
  <c r="P114" i="10"/>
  <c r="Q114" i="10" s="1"/>
  <c r="S114" i="10" s="1"/>
  <c r="U114" i="10" s="1"/>
  <c r="AT114" i="10" s="1"/>
  <c r="AX114" i="10" s="1"/>
  <c r="N115" i="10"/>
  <c r="O115" i="10" s="1"/>
  <c r="N52" i="6"/>
  <c r="O52" i="6" s="1"/>
  <c r="P113" i="11"/>
  <c r="Q113" i="11" s="1"/>
  <c r="S113" i="11" s="1"/>
  <c r="U113" i="11" s="1"/>
  <c r="AT113" i="11" s="1"/>
  <c r="AX113" i="11" s="1"/>
  <c r="O114" i="11"/>
  <c r="P48" i="28"/>
  <c r="Q48" i="28" s="1"/>
  <c r="S48" i="28" s="1"/>
  <c r="U48" i="28" s="1"/>
  <c r="AQ48" i="28" s="1"/>
  <c r="AU48" i="28" s="1"/>
  <c r="O49" i="28"/>
  <c r="BA127" i="13"/>
  <c r="AX127" i="13"/>
  <c r="P79" i="20"/>
  <c r="Q79" i="20" s="1"/>
  <c r="S79" i="20" s="1"/>
  <c r="U79" i="20" s="1"/>
  <c r="AQ79" i="20" s="1"/>
  <c r="AU79" i="20" s="1"/>
  <c r="N115" i="9"/>
  <c r="P114" i="9"/>
  <c r="Q114" i="9" s="1"/>
  <c r="S114" i="9" s="1"/>
  <c r="U114" i="9" s="1"/>
  <c r="AT114" i="9" s="1"/>
  <c r="AX114" i="9" s="1"/>
  <c r="O115" i="9"/>
  <c r="N131" i="21"/>
  <c r="P130" i="21"/>
  <c r="Q130" i="21" s="1"/>
  <c r="S130" i="21" s="1"/>
  <c r="U130" i="21" s="1"/>
  <c r="AT130" i="21" s="1"/>
  <c r="O131" i="21"/>
  <c r="P50" i="23"/>
  <c r="Q50" i="23" s="1"/>
  <c r="S50" i="23" s="1"/>
  <c r="U50" i="23" s="1"/>
  <c r="AQ50" i="23" s="1"/>
  <c r="AU50" i="23" s="1"/>
  <c r="O51" i="23"/>
  <c r="P95" i="8"/>
  <c r="Q95" i="8" s="1"/>
  <c r="S95" i="8" s="1"/>
  <c r="U95" i="8" s="1"/>
  <c r="AJ95" i="8" s="1"/>
  <c r="AN95" i="8" s="1"/>
  <c r="O96" i="8"/>
  <c r="BA128" i="2"/>
  <c r="AX128" i="2"/>
  <c r="P50" i="10"/>
  <c r="Q50" i="10" s="1"/>
  <c r="S50" i="10" s="1"/>
  <c r="U50" i="10" s="1"/>
  <c r="AQ50" i="10" s="1"/>
  <c r="AU50" i="10" s="1"/>
  <c r="P82" i="19"/>
  <c r="Q82" i="19" s="1"/>
  <c r="S82" i="19" s="1"/>
  <c r="U82" i="19" s="1"/>
  <c r="AQ82" i="19" s="1"/>
  <c r="AU82" i="19" s="1"/>
  <c r="P111" i="21"/>
  <c r="Q111" i="21" s="1"/>
  <c r="S111" i="21" s="1"/>
  <c r="U111" i="21" s="1"/>
  <c r="AT111" i="21" s="1"/>
  <c r="AX111" i="21" s="1"/>
  <c r="O112" i="21"/>
  <c r="P111" i="29"/>
  <c r="Q111" i="29" s="1"/>
  <c r="S111" i="29" s="1"/>
  <c r="U111" i="29" s="1"/>
  <c r="AT111" i="29" s="1"/>
  <c r="AX111" i="29" s="1"/>
  <c r="P50" i="18"/>
  <c r="Q50" i="18" s="1"/>
  <c r="S50" i="18" s="1"/>
  <c r="U50" i="18" s="1"/>
  <c r="AQ50" i="18" s="1"/>
  <c r="AU50" i="18" s="1"/>
  <c r="P112" i="30"/>
  <c r="Q112" i="30" s="1"/>
  <c r="S112" i="30" s="1"/>
  <c r="U112" i="30" s="1"/>
  <c r="AT112" i="30" s="1"/>
  <c r="AX112" i="30" s="1"/>
  <c r="P50" i="11"/>
  <c r="Q50" i="11" s="1"/>
  <c r="S50" i="11" s="1"/>
  <c r="U50" i="11" s="1"/>
  <c r="AQ50" i="11" s="1"/>
  <c r="AU50" i="11" s="1"/>
  <c r="O51" i="11"/>
  <c r="P49" i="1"/>
  <c r="Q49" i="1" s="1"/>
  <c r="S49" i="1" s="1"/>
  <c r="U49" i="1" s="1"/>
  <c r="AQ49" i="1" s="1"/>
  <c r="AU49" i="1" s="1"/>
  <c r="P50" i="31"/>
  <c r="Q50" i="31" s="1"/>
  <c r="S50" i="31" s="1"/>
  <c r="U50" i="31" s="1"/>
  <c r="AQ50" i="31" s="1"/>
  <c r="AU50" i="31" s="1"/>
  <c r="P65" i="9"/>
  <c r="Q65" i="9" s="1"/>
  <c r="S65" i="9" s="1"/>
  <c r="U65" i="9" s="1"/>
  <c r="AQ65" i="9" s="1"/>
  <c r="AU65" i="9" s="1"/>
  <c r="P65" i="3"/>
  <c r="Q65" i="3" s="1"/>
  <c r="S65" i="3" s="1"/>
  <c r="U65" i="3" s="1"/>
  <c r="AQ65" i="3" s="1"/>
  <c r="AU65" i="3" s="1"/>
  <c r="O66" i="3"/>
  <c r="AX129" i="23"/>
  <c r="BA129" i="23"/>
  <c r="P34" i="9"/>
  <c r="Q34" i="9" s="1"/>
  <c r="S34" i="9" s="1"/>
  <c r="U34" i="9" s="1"/>
  <c r="AQ34" i="9" s="1"/>
  <c r="AU34" i="9" s="1"/>
  <c r="O35" i="9"/>
  <c r="O98" i="9"/>
  <c r="AX132" i="3"/>
  <c r="BA132" i="3"/>
  <c r="P145" i="15"/>
  <c r="Q145" i="15" s="1"/>
  <c r="S145" i="15" s="1"/>
  <c r="U145" i="15" s="1"/>
  <c r="AT145" i="15" s="1"/>
  <c r="AX145" i="15" s="1"/>
  <c r="P143" i="8"/>
  <c r="Q143" i="8" s="1"/>
  <c r="S143" i="8" s="1"/>
  <c r="U143" i="8" s="1"/>
  <c r="AT143" i="8" s="1"/>
  <c r="AX143" i="8" s="1"/>
  <c r="P113" i="23"/>
  <c r="Q113" i="23" s="1"/>
  <c r="S113" i="23" s="1"/>
  <c r="U113" i="23" s="1"/>
  <c r="AT113" i="23" s="1"/>
  <c r="AX113" i="23" s="1"/>
  <c r="BA127" i="19"/>
  <c r="AX127" i="19"/>
  <c r="P129" i="2"/>
  <c r="Q129" i="2" s="1"/>
  <c r="S129" i="2" s="1"/>
  <c r="U129" i="2" s="1"/>
  <c r="AT129" i="2" s="1"/>
  <c r="O130" i="2"/>
  <c r="BA129" i="21"/>
  <c r="AX129" i="21"/>
  <c r="O129" i="9"/>
  <c r="O66" i="29"/>
  <c r="P127" i="16"/>
  <c r="Q127" i="16" s="1"/>
  <c r="S127" i="16" s="1"/>
  <c r="U127" i="16" s="1"/>
  <c r="AT127" i="16" s="1"/>
  <c r="O128" i="16"/>
  <c r="P127" i="28"/>
  <c r="Q127" i="28" s="1"/>
  <c r="S127" i="28" s="1"/>
  <c r="U127" i="28" s="1"/>
  <c r="AT127" i="28" s="1"/>
  <c r="O129" i="24"/>
  <c r="P145" i="22"/>
  <c r="Q145" i="22" s="1"/>
  <c r="S145" i="22" s="1"/>
  <c r="U145" i="22" s="1"/>
  <c r="AT145" i="22" s="1"/>
  <c r="AX145" i="22" s="1"/>
  <c r="O96" i="23"/>
  <c r="O35" i="23"/>
  <c r="O82" i="12"/>
  <c r="O143" i="16"/>
  <c r="O114" i="18"/>
  <c r="N146" i="1"/>
  <c r="O146" i="1" s="1"/>
  <c r="O111" i="5"/>
  <c r="O66" i="2"/>
  <c r="P35" i="27"/>
  <c r="Q35" i="27" s="1"/>
  <c r="S35" i="27" s="1"/>
  <c r="U35" i="27" s="1"/>
  <c r="AQ35" i="27" s="1"/>
  <c r="AU35" i="27" s="1"/>
  <c r="P48" i="29"/>
  <c r="Q48" i="29" s="1"/>
  <c r="S48" i="29" s="1"/>
  <c r="U48" i="29" s="1"/>
  <c r="AQ48" i="29" s="1"/>
  <c r="AU48" i="29" s="1"/>
  <c r="O49" i="29"/>
  <c r="P96" i="4"/>
  <c r="Q96" i="4" s="1"/>
  <c r="S96" i="4" s="1"/>
  <c r="U96" i="4" s="1"/>
  <c r="AJ96" i="4" s="1"/>
  <c r="AN96" i="4" s="1"/>
  <c r="O97" i="4"/>
  <c r="P66" i="15"/>
  <c r="Q66" i="15" s="1"/>
  <c r="S66" i="15" s="1"/>
  <c r="U66" i="15" s="1"/>
  <c r="AQ66" i="15" s="1"/>
  <c r="AU66" i="15" s="1"/>
  <c r="O67" i="15"/>
  <c r="P97" i="12"/>
  <c r="Q97" i="12" s="1"/>
  <c r="S97" i="12" s="1"/>
  <c r="U97" i="12" s="1"/>
  <c r="AJ97" i="12" s="1"/>
  <c r="AN97" i="12" s="1"/>
  <c r="P66" i="23"/>
  <c r="Q66" i="23" s="1"/>
  <c r="S66" i="23" s="1"/>
  <c r="U66" i="23" s="1"/>
  <c r="AQ66" i="23" s="1"/>
  <c r="AU66" i="23" s="1"/>
  <c r="BA131" i="3"/>
  <c r="AX131" i="3"/>
  <c r="P32" i="29"/>
  <c r="Q32" i="29" s="1"/>
  <c r="S32" i="29" s="1"/>
  <c r="U32" i="29" s="1"/>
  <c r="AQ32" i="29" s="1"/>
  <c r="AU32" i="29" s="1"/>
  <c r="P83" i="8"/>
  <c r="Q83" i="8" s="1"/>
  <c r="S83" i="8" s="1"/>
  <c r="U83" i="8" s="1"/>
  <c r="AQ83" i="8" s="1"/>
  <c r="AU83" i="8" s="1"/>
  <c r="O84" i="8"/>
  <c r="P84" i="8" s="1"/>
  <c r="Q84" i="8" s="1"/>
  <c r="S84" i="8" s="1"/>
  <c r="U84" i="8" s="1"/>
  <c r="AQ84" i="8" s="1"/>
  <c r="AU84" i="8" s="1"/>
  <c r="AV84" i="8" s="1"/>
  <c r="P32" i="4"/>
  <c r="Q32" i="4" s="1"/>
  <c r="S32" i="4" s="1"/>
  <c r="U32" i="4" s="1"/>
  <c r="AQ32" i="4" s="1"/>
  <c r="AU32" i="4" s="1"/>
  <c r="O33" i="4"/>
  <c r="BA128" i="24"/>
  <c r="AX128" i="24"/>
  <c r="P66" i="31"/>
  <c r="Q66" i="31" s="1"/>
  <c r="S66" i="31" s="1"/>
  <c r="U66" i="31" s="1"/>
  <c r="AQ66" i="31" s="1"/>
  <c r="AU66" i="31" s="1"/>
  <c r="O67" i="31"/>
  <c r="P34" i="20"/>
  <c r="Q34" i="20" s="1"/>
  <c r="S34" i="20" s="1"/>
  <c r="U34" i="20" s="1"/>
  <c r="AQ34" i="20" s="1"/>
  <c r="AU34" i="20" s="1"/>
  <c r="O36" i="13"/>
  <c r="P66" i="16"/>
  <c r="Q66" i="16" s="1"/>
  <c r="S66" i="16" s="1"/>
  <c r="U66" i="16" s="1"/>
  <c r="AQ66" i="16" s="1"/>
  <c r="AU66" i="16" s="1"/>
  <c r="O67" i="16"/>
  <c r="P66" i="10"/>
  <c r="Q66" i="10" s="1"/>
  <c r="S66" i="10" s="1"/>
  <c r="U66" i="10" s="1"/>
  <c r="AQ66" i="10" s="1"/>
  <c r="AU66" i="10" s="1"/>
  <c r="O67" i="10"/>
  <c r="P96" i="6"/>
  <c r="Q96" i="6" s="1"/>
  <c r="S96" i="6" s="1"/>
  <c r="U96" i="6" s="1"/>
  <c r="AJ96" i="6" s="1"/>
  <c r="AN96" i="6" s="1"/>
  <c r="O97" i="6"/>
  <c r="P111" i="13"/>
  <c r="Q111" i="13" s="1"/>
  <c r="S111" i="13" s="1"/>
  <c r="U111" i="13" s="1"/>
  <c r="AT111" i="13" s="1"/>
  <c r="AX111" i="13" s="1"/>
  <c r="P35" i="21"/>
  <c r="Q35" i="21" s="1"/>
  <c r="S35" i="21" s="1"/>
  <c r="U35" i="21" s="1"/>
  <c r="AQ35" i="21" s="1"/>
  <c r="AU35" i="21" s="1"/>
  <c r="P142" i="27"/>
  <c r="Q142" i="27" s="1"/>
  <c r="S142" i="27" s="1"/>
  <c r="U142" i="27" s="1"/>
  <c r="AT142" i="27" s="1"/>
  <c r="AX142" i="27" s="1"/>
  <c r="O143" i="27"/>
  <c r="P32" i="19"/>
  <c r="Q32" i="19" s="1"/>
  <c r="S32" i="19" s="1"/>
  <c r="U32" i="19" s="1"/>
  <c r="AQ32" i="19" s="1"/>
  <c r="AU32" i="19" s="1"/>
  <c r="N52" i="5"/>
  <c r="P51" i="5"/>
  <c r="Q51" i="5" s="1"/>
  <c r="S51" i="5" s="1"/>
  <c r="U51" i="5" s="1"/>
  <c r="AQ51" i="5" s="1"/>
  <c r="AU51" i="5" s="1"/>
  <c r="O52" i="5"/>
  <c r="P35" i="2"/>
  <c r="Q35" i="2" s="1"/>
  <c r="S35" i="2" s="1"/>
  <c r="U35" i="2" s="1"/>
  <c r="AQ35" i="2" s="1"/>
  <c r="AU35" i="2" s="1"/>
  <c r="AX128" i="9"/>
  <c r="BA128" i="9"/>
  <c r="P128" i="20"/>
  <c r="Q128" i="20" s="1"/>
  <c r="S128" i="20" s="1"/>
  <c r="U128" i="20" s="1"/>
  <c r="AT128" i="20" s="1"/>
  <c r="O129" i="20"/>
  <c r="P131" i="12"/>
  <c r="Q131" i="12" s="1"/>
  <c r="S131" i="12" s="1"/>
  <c r="U131" i="12" s="1"/>
  <c r="AT131" i="12" s="1"/>
  <c r="O132" i="12"/>
  <c r="P132" i="12" s="1"/>
  <c r="Q132" i="12" s="1"/>
  <c r="S132" i="12" s="1"/>
  <c r="U132" i="12" s="1"/>
  <c r="AT132" i="12" s="1"/>
  <c r="O145" i="23"/>
  <c r="O83" i="3"/>
  <c r="O145" i="21"/>
  <c r="P96" i="5"/>
  <c r="Q96" i="5" s="1"/>
  <c r="S96" i="5" s="1"/>
  <c r="U96" i="5" s="1"/>
  <c r="AJ96" i="5" s="1"/>
  <c r="AN96" i="5" s="1"/>
  <c r="O97" i="5"/>
  <c r="O97" i="24"/>
  <c r="O35" i="33"/>
  <c r="O49" i="27"/>
  <c r="N36" i="13"/>
  <c r="O80" i="25"/>
  <c r="P67" i="11"/>
  <c r="Q67" i="11" s="1"/>
  <c r="S67" i="11" s="1"/>
  <c r="U67" i="11" s="1"/>
  <c r="AQ67" i="11" s="1"/>
  <c r="AU67" i="11" s="1"/>
  <c r="O66" i="4"/>
  <c r="O33" i="17"/>
  <c r="O98" i="13"/>
  <c r="O51" i="20"/>
  <c r="O67" i="20"/>
  <c r="P50" i="26"/>
  <c r="Q50" i="26" s="1"/>
  <c r="S50" i="26" s="1"/>
  <c r="U50" i="26" s="1"/>
  <c r="AQ50" i="26" s="1"/>
  <c r="AU50" i="26" s="1"/>
  <c r="P50" i="33"/>
  <c r="Q50" i="33" s="1"/>
  <c r="S50" i="33" s="1"/>
  <c r="U50" i="33" s="1"/>
  <c r="AQ50" i="33" s="1"/>
  <c r="AU50" i="33" s="1"/>
  <c r="O96" i="33"/>
  <c r="P128" i="33"/>
  <c r="Q128" i="33" s="1"/>
  <c r="S128" i="33" s="1"/>
  <c r="U128" i="33" s="1"/>
  <c r="AT128" i="33" s="1"/>
  <c r="O129" i="33"/>
  <c r="P49" i="4"/>
  <c r="Q49" i="4" s="1"/>
  <c r="S49" i="4" s="1"/>
  <c r="U49" i="4" s="1"/>
  <c r="AQ49" i="4" s="1"/>
  <c r="AU49" i="4" s="1"/>
  <c r="O50" i="4"/>
  <c r="N115" i="7"/>
  <c r="O115" i="7" s="1"/>
  <c r="P114" i="7"/>
  <c r="Q114" i="7" s="1"/>
  <c r="S114" i="7" s="1"/>
  <c r="U114" i="7" s="1"/>
  <c r="AT114" i="7" s="1"/>
  <c r="AX114" i="7" s="1"/>
  <c r="P50" i="17"/>
  <c r="Q50" i="17" s="1"/>
  <c r="S50" i="17" s="1"/>
  <c r="U50" i="17" s="1"/>
  <c r="AQ50" i="17" s="1"/>
  <c r="AU50" i="17" s="1"/>
  <c r="O51" i="17"/>
  <c r="P35" i="16"/>
  <c r="Q35" i="16" s="1"/>
  <c r="S35" i="16" s="1"/>
  <c r="U35" i="16" s="1"/>
  <c r="AQ35" i="16" s="1"/>
  <c r="AU35" i="16" s="1"/>
  <c r="N36" i="16"/>
  <c r="O36" i="16"/>
  <c r="P33" i="22"/>
  <c r="Q33" i="22" s="1"/>
  <c r="S33" i="22" s="1"/>
  <c r="U33" i="22" s="1"/>
  <c r="AQ33" i="22" s="1"/>
  <c r="AU33" i="22" s="1"/>
  <c r="O34" i="22"/>
  <c r="P67" i="19"/>
  <c r="Q67" i="19" s="1"/>
  <c r="S67" i="19" s="1"/>
  <c r="U67" i="19" s="1"/>
  <c r="AQ67" i="19" s="1"/>
  <c r="AU67" i="19" s="1"/>
  <c r="N68" i="19"/>
  <c r="P113" i="14"/>
  <c r="Q113" i="14" s="1"/>
  <c r="S113" i="14" s="1"/>
  <c r="U113" i="14" s="1"/>
  <c r="AT113" i="14" s="1"/>
  <c r="AX113" i="14" s="1"/>
  <c r="P143" i="12"/>
  <c r="Q143" i="12" s="1"/>
  <c r="S143" i="12" s="1"/>
  <c r="U143" i="12" s="1"/>
  <c r="AT143" i="12" s="1"/>
  <c r="AX143" i="12" s="1"/>
  <c r="O144" i="12"/>
  <c r="P34" i="18"/>
  <c r="Q34" i="18" s="1"/>
  <c r="S34" i="18" s="1"/>
  <c r="U34" i="18" s="1"/>
  <c r="AQ34" i="18" s="1"/>
  <c r="AU34" i="18" s="1"/>
  <c r="O35" i="18"/>
  <c r="P97" i="25"/>
  <c r="Q97" i="25" s="1"/>
  <c r="S97" i="25" s="1"/>
  <c r="U97" i="25" s="1"/>
  <c r="AJ97" i="25" s="1"/>
  <c r="AN97" i="25" s="1"/>
  <c r="O98" i="25"/>
  <c r="P143" i="10"/>
  <c r="Q143" i="10" s="1"/>
  <c r="S143" i="10" s="1"/>
  <c r="U143" i="10" s="1"/>
  <c r="AT143" i="10" s="1"/>
  <c r="AX143" i="10" s="1"/>
  <c r="O144" i="10"/>
  <c r="P36" i="31"/>
  <c r="Q36" i="31" s="1"/>
  <c r="S36" i="31" s="1"/>
  <c r="U36" i="31" s="1"/>
  <c r="AQ36" i="31" s="1"/>
  <c r="AU36" i="31" s="1"/>
  <c r="P128" i="13"/>
  <c r="Q128" i="13" s="1"/>
  <c r="S128" i="13" s="1"/>
  <c r="U128" i="13" s="1"/>
  <c r="AT128" i="13" s="1"/>
  <c r="P80" i="11"/>
  <c r="Q80" i="11" s="1"/>
  <c r="S80" i="11" s="1"/>
  <c r="U80" i="11" s="1"/>
  <c r="AQ80" i="11" s="1"/>
  <c r="AU80" i="11" s="1"/>
  <c r="P81" i="2"/>
  <c r="Q81" i="2" s="1"/>
  <c r="S81" i="2" s="1"/>
  <c r="U81" i="2" s="1"/>
  <c r="AQ81" i="2" s="1"/>
  <c r="AU81" i="2" s="1"/>
  <c r="P142" i="11"/>
  <c r="Q142" i="11" s="1"/>
  <c r="S142" i="11" s="1"/>
  <c r="U142" i="11" s="1"/>
  <c r="AT142" i="11" s="1"/>
  <c r="AX142" i="11" s="1"/>
  <c r="O143" i="11"/>
  <c r="O33" i="25"/>
  <c r="N83" i="3"/>
  <c r="O113" i="12"/>
  <c r="O144" i="25"/>
  <c r="P49" i="2"/>
  <c r="Q49" i="2" s="1"/>
  <c r="S49" i="2" s="1"/>
  <c r="U49" i="2" s="1"/>
  <c r="AQ49" i="2" s="1"/>
  <c r="AU49" i="2" s="1"/>
  <c r="O50" i="2"/>
  <c r="P129" i="4"/>
  <c r="Q129" i="4" s="1"/>
  <c r="S129" i="4" s="1"/>
  <c r="U129" i="4" s="1"/>
  <c r="AT129" i="4" s="1"/>
  <c r="O130" i="4"/>
  <c r="P49" i="19"/>
  <c r="Q49" i="19" s="1"/>
  <c r="S49" i="19" s="1"/>
  <c r="U49" i="19" s="1"/>
  <c r="AQ49" i="19" s="1"/>
  <c r="AU49" i="19" s="1"/>
  <c r="O50" i="19"/>
  <c r="P114" i="20"/>
  <c r="Q114" i="20" s="1"/>
  <c r="S114" i="20" s="1"/>
  <c r="U114" i="20" s="1"/>
  <c r="AT114" i="20" s="1"/>
  <c r="AX114" i="20" s="1"/>
  <c r="P79" i="10"/>
  <c r="Q79" i="10" s="1"/>
  <c r="S79" i="10" s="1"/>
  <c r="U79" i="10" s="1"/>
  <c r="AQ79" i="10" s="1"/>
  <c r="AU79" i="10" s="1"/>
  <c r="O80" i="10"/>
  <c r="P144" i="17"/>
  <c r="Q144" i="17" s="1"/>
  <c r="S144" i="17" s="1"/>
  <c r="U144" i="17" s="1"/>
  <c r="AT144" i="17" s="1"/>
  <c r="AX144" i="17" s="1"/>
  <c r="P115" i="2"/>
  <c r="Q115" i="2" s="1"/>
  <c r="S115" i="2" s="1"/>
  <c r="U115" i="2" s="1"/>
  <c r="AT115" i="2" s="1"/>
  <c r="AX115" i="2" s="1"/>
  <c r="P96" i="14"/>
  <c r="Q96" i="14" s="1"/>
  <c r="S96" i="14" s="1"/>
  <c r="U96" i="14" s="1"/>
  <c r="AJ96" i="14" s="1"/>
  <c r="AN96" i="14" s="1"/>
  <c r="O97" i="14"/>
  <c r="P129" i="27"/>
  <c r="Q129" i="27" s="1"/>
  <c r="S129" i="27" s="1"/>
  <c r="U129" i="27" s="1"/>
  <c r="AT129" i="27" s="1"/>
  <c r="O130" i="27"/>
  <c r="P82" i="15"/>
  <c r="Q82" i="15" s="1"/>
  <c r="S82" i="15" s="1"/>
  <c r="U82" i="15" s="1"/>
  <c r="AQ82" i="15" s="1"/>
  <c r="AU82" i="15" s="1"/>
  <c r="AX130" i="22"/>
  <c r="BA130" i="22"/>
  <c r="P49" i="14"/>
  <c r="Q49" i="14" s="1"/>
  <c r="S49" i="14" s="1"/>
  <c r="U49" i="14" s="1"/>
  <c r="AQ49" i="14" s="1"/>
  <c r="AU49" i="14" s="1"/>
  <c r="O50" i="14"/>
  <c r="P83" i="1"/>
  <c r="Q83" i="1" s="1"/>
  <c r="S83" i="1" s="1"/>
  <c r="U83" i="1" s="1"/>
  <c r="AQ83" i="1" s="1"/>
  <c r="AU83" i="1" s="1"/>
  <c r="P113" i="31"/>
  <c r="Q113" i="31" s="1"/>
  <c r="S113" i="31" s="1"/>
  <c r="U113" i="31" s="1"/>
  <c r="AT113" i="31" s="1"/>
  <c r="AX113" i="31" s="1"/>
  <c r="O114" i="31"/>
  <c r="P144" i="26"/>
  <c r="Q144" i="26" s="1"/>
  <c r="S144" i="26" s="1"/>
  <c r="U144" i="26" s="1"/>
  <c r="AT144" i="26" s="1"/>
  <c r="AX144" i="26" s="1"/>
  <c r="O145" i="26"/>
  <c r="AX128" i="4"/>
  <c r="BA128" i="4"/>
  <c r="P34" i="14"/>
  <c r="Q34" i="14" s="1"/>
  <c r="S34" i="14" s="1"/>
  <c r="U34" i="14" s="1"/>
  <c r="AQ34" i="14" s="1"/>
  <c r="AU34" i="14" s="1"/>
  <c r="O35" i="14"/>
  <c r="P81" i="23"/>
  <c r="Q81" i="23" s="1"/>
  <c r="S81" i="23" s="1"/>
  <c r="U81" i="23" s="1"/>
  <c r="AQ81" i="23" s="1"/>
  <c r="AU81" i="23" s="1"/>
  <c r="O82" i="23"/>
  <c r="P96" i="1"/>
  <c r="Q96" i="1" s="1"/>
  <c r="S96" i="1" s="1"/>
  <c r="U96" i="1" s="1"/>
  <c r="AJ96" i="1" s="1"/>
  <c r="AN96" i="1" s="1"/>
  <c r="O97" i="1"/>
  <c r="P81" i="17"/>
  <c r="Q81" i="17" s="1"/>
  <c r="S81" i="17" s="1"/>
  <c r="U81" i="17" s="1"/>
  <c r="AQ81" i="17" s="1"/>
  <c r="AU81" i="17" s="1"/>
  <c r="P111" i="17"/>
  <c r="Q111" i="17" s="1"/>
  <c r="S111" i="17" s="1"/>
  <c r="U111" i="17" s="1"/>
  <c r="AT111" i="17" s="1"/>
  <c r="AX111" i="17" s="1"/>
  <c r="P65" i="14"/>
  <c r="Q65" i="14" s="1"/>
  <c r="S65" i="14" s="1"/>
  <c r="U65" i="14" s="1"/>
  <c r="AQ65" i="14" s="1"/>
  <c r="AU65" i="14" s="1"/>
  <c r="P130" i="18"/>
  <c r="Q130" i="18" s="1"/>
  <c r="S130" i="18" s="1"/>
  <c r="U130" i="18" s="1"/>
  <c r="AT130" i="18" s="1"/>
  <c r="N131" i="18"/>
  <c r="P97" i="22"/>
  <c r="Q97" i="22" s="1"/>
  <c r="S97" i="22" s="1"/>
  <c r="U97" i="22" s="1"/>
  <c r="AJ97" i="22" s="1"/>
  <c r="AN97" i="22" s="1"/>
  <c r="P113" i="3"/>
  <c r="Q113" i="3" s="1"/>
  <c r="S113" i="3" s="1"/>
  <c r="U113" i="3" s="1"/>
  <c r="AT113" i="3" s="1"/>
  <c r="AX113" i="3" s="1"/>
  <c r="P80" i="28"/>
  <c r="Q80" i="28" s="1"/>
  <c r="S80" i="28" s="1"/>
  <c r="U80" i="28" s="1"/>
  <c r="AQ80" i="28" s="1"/>
  <c r="AU80" i="28" s="1"/>
  <c r="P34" i="6"/>
  <c r="Q34" i="6" s="1"/>
  <c r="S34" i="6" s="1"/>
  <c r="U34" i="6" s="1"/>
  <c r="AQ34" i="6" s="1"/>
  <c r="AU34" i="6" s="1"/>
  <c r="O35" i="6"/>
  <c r="P33" i="26"/>
  <c r="Q33" i="26" s="1"/>
  <c r="S33" i="26" s="1"/>
  <c r="U33" i="26" s="1"/>
  <c r="AQ33" i="26" s="1"/>
  <c r="AU33" i="26" s="1"/>
  <c r="P96" i="30"/>
  <c r="Q96" i="30" s="1"/>
  <c r="S96" i="30" s="1"/>
  <c r="U96" i="30" s="1"/>
  <c r="AJ96" i="30" s="1"/>
  <c r="AN96" i="30" s="1"/>
  <c r="O97" i="30"/>
  <c r="P65" i="28"/>
  <c r="Q65" i="28" s="1"/>
  <c r="S65" i="28" s="1"/>
  <c r="U65" i="28" s="1"/>
  <c r="AQ65" i="28" s="1"/>
  <c r="AU65" i="28" s="1"/>
  <c r="O66" i="28"/>
  <c r="P82" i="27"/>
  <c r="Q82" i="27" s="1"/>
  <c r="S82" i="27" s="1"/>
  <c r="U82" i="27" s="1"/>
  <c r="AQ82" i="27" s="1"/>
  <c r="AU82" i="27" s="1"/>
  <c r="P95" i="17"/>
  <c r="Q95" i="17" s="1"/>
  <c r="S95" i="17" s="1"/>
  <c r="U95" i="17" s="1"/>
  <c r="AJ95" i="17" s="1"/>
  <c r="AN95" i="17" s="1"/>
  <c r="O96" i="17"/>
  <c r="P80" i="18"/>
  <c r="Q80" i="18" s="1"/>
  <c r="S80" i="18" s="1"/>
  <c r="U80" i="18" s="1"/>
  <c r="AQ80" i="18" s="1"/>
  <c r="AU80" i="18" s="1"/>
  <c r="O81" i="18"/>
  <c r="P82" i="33"/>
  <c r="Q82" i="33" s="1"/>
  <c r="S82" i="33" s="1"/>
  <c r="U82" i="33" s="1"/>
  <c r="AQ82" i="33" s="1"/>
  <c r="AU82" i="33" s="1"/>
  <c r="N83" i="33"/>
  <c r="O83" i="33"/>
  <c r="N146" i="4"/>
  <c r="O146" i="4" s="1"/>
  <c r="O81" i="22"/>
  <c r="O97" i="27"/>
  <c r="P129" i="7"/>
  <c r="Q129" i="7" s="1"/>
  <c r="S129" i="7" s="1"/>
  <c r="U129" i="7" s="1"/>
  <c r="AT129" i="7" s="1"/>
  <c r="O130" i="7"/>
  <c r="O115" i="6"/>
  <c r="O113" i="8"/>
  <c r="N83" i="9"/>
  <c r="O83" i="9" s="1"/>
  <c r="O132" i="29"/>
  <c r="P132" i="29" s="1"/>
  <c r="Q132" i="29" s="1"/>
  <c r="S132" i="29" s="1"/>
  <c r="U132" i="29" s="1"/>
  <c r="AT132" i="29" s="1"/>
  <c r="O37" i="12"/>
  <c r="P37" i="12" s="1"/>
  <c r="Q37" i="12" s="1"/>
  <c r="S37" i="12" s="1"/>
  <c r="U37" i="12" s="1"/>
  <c r="AQ37" i="12" s="1"/>
  <c r="AU37" i="12" s="1"/>
  <c r="AV37" i="12" s="1"/>
  <c r="P48" i="25"/>
  <c r="Q48" i="25" s="1"/>
  <c r="S48" i="25" s="1"/>
  <c r="U48" i="25" s="1"/>
  <c r="AQ48" i="25" s="1"/>
  <c r="AU48" i="25" s="1"/>
  <c r="P65" i="25"/>
  <c r="Q65" i="25" s="1"/>
  <c r="S65" i="25" s="1"/>
  <c r="U65" i="25" s="1"/>
  <c r="AQ65" i="25" s="1"/>
  <c r="AU65" i="25" s="1"/>
  <c r="O98" i="10"/>
  <c r="AX129" i="18"/>
  <c r="BA129" i="18"/>
  <c r="P80" i="30"/>
  <c r="Q80" i="30" s="1"/>
  <c r="S80" i="30" s="1"/>
  <c r="U80" i="30" s="1"/>
  <c r="AQ80" i="30" s="1"/>
  <c r="AU80" i="30" s="1"/>
  <c r="N146" i="29"/>
  <c r="O146" i="29" s="1"/>
  <c r="P49" i="22"/>
  <c r="Q49" i="22" s="1"/>
  <c r="S49" i="22" s="1"/>
  <c r="U49" i="22" s="1"/>
  <c r="AQ49" i="22" s="1"/>
  <c r="AU49" i="22" s="1"/>
  <c r="O50" i="22"/>
  <c r="O128" i="6"/>
  <c r="P144" i="34" l="1"/>
  <c r="Q144" i="34" s="1"/>
  <c r="S144" i="34" s="1"/>
  <c r="U144" i="34" s="1"/>
  <c r="AT144" i="34" s="1"/>
  <c r="AX144" i="34" s="1"/>
  <c r="O145" i="34"/>
  <c r="P114" i="34"/>
  <c r="Q114" i="34" s="1"/>
  <c r="S114" i="34" s="1"/>
  <c r="U114" i="34" s="1"/>
  <c r="AT114" i="34" s="1"/>
  <c r="AX114" i="34" s="1"/>
  <c r="N115" i="34"/>
  <c r="O115" i="34"/>
  <c r="P130" i="34"/>
  <c r="Q130" i="34" s="1"/>
  <c r="S130" i="34" s="1"/>
  <c r="U130" i="34" s="1"/>
  <c r="AT130" i="34" s="1"/>
  <c r="BA129" i="34"/>
  <c r="AX129" i="34"/>
  <c r="P34" i="34"/>
  <c r="Q34" i="34" s="1"/>
  <c r="S34" i="34" s="1"/>
  <c r="U34" i="34" s="1"/>
  <c r="AQ34" i="34" s="1"/>
  <c r="AU34" i="34" s="1"/>
  <c r="O35" i="34"/>
  <c r="P81" i="34"/>
  <c r="Q81" i="34" s="1"/>
  <c r="S81" i="34" s="1"/>
  <c r="U81" i="34" s="1"/>
  <c r="AQ81" i="34" s="1"/>
  <c r="AU81" i="34" s="1"/>
  <c r="O82" i="34"/>
  <c r="P51" i="34"/>
  <c r="Q51" i="34" s="1"/>
  <c r="S51" i="34" s="1"/>
  <c r="U51" i="34" s="1"/>
  <c r="AQ51" i="34" s="1"/>
  <c r="AU51" i="34" s="1"/>
  <c r="N52" i="34"/>
  <c r="P68" i="22"/>
  <c r="Q68" i="22" s="1"/>
  <c r="S68" i="22" s="1"/>
  <c r="U68" i="22" s="1"/>
  <c r="AQ68" i="22" s="1"/>
  <c r="AU68" i="22" s="1"/>
  <c r="O69" i="22"/>
  <c r="P69" i="22" s="1"/>
  <c r="Q69" i="22" s="1"/>
  <c r="S69" i="22" s="1"/>
  <c r="U69" i="22" s="1"/>
  <c r="AQ69" i="22" s="1"/>
  <c r="AU69" i="22" s="1"/>
  <c r="AV69" i="22" s="1"/>
  <c r="P146" i="29"/>
  <c r="Q146" i="29" s="1"/>
  <c r="S146" i="29" s="1"/>
  <c r="U146" i="29" s="1"/>
  <c r="AT146" i="29" s="1"/>
  <c r="AX146" i="29" s="1"/>
  <c r="O147" i="29"/>
  <c r="P147" i="29" s="1"/>
  <c r="Q147" i="29" s="1"/>
  <c r="S147" i="29" s="1"/>
  <c r="U147" i="29" s="1"/>
  <c r="AT147" i="29" s="1"/>
  <c r="AX147" i="29" s="1"/>
  <c r="AY147" i="29" s="1"/>
  <c r="P52" i="6"/>
  <c r="Q52" i="6" s="1"/>
  <c r="S52" i="6" s="1"/>
  <c r="U52" i="6" s="1"/>
  <c r="AQ52" i="6" s="1"/>
  <c r="AU52" i="6" s="1"/>
  <c r="O53" i="6"/>
  <c r="P53" i="6" s="1"/>
  <c r="Q53" i="6" s="1"/>
  <c r="S53" i="6" s="1"/>
  <c r="U53" i="6" s="1"/>
  <c r="AQ53" i="6" s="1"/>
  <c r="AU53" i="6" s="1"/>
  <c r="AV53" i="6" s="1"/>
  <c r="P115" i="10"/>
  <c r="Q115" i="10" s="1"/>
  <c r="S115" i="10" s="1"/>
  <c r="U115" i="10" s="1"/>
  <c r="AT115" i="10" s="1"/>
  <c r="AX115" i="10" s="1"/>
  <c r="O116" i="10"/>
  <c r="P116" i="10" s="1"/>
  <c r="Q116" i="10" s="1"/>
  <c r="S116" i="10" s="1"/>
  <c r="U116" i="10" s="1"/>
  <c r="AT116" i="10" s="1"/>
  <c r="AX116" i="10" s="1"/>
  <c r="AY116" i="10" s="1"/>
  <c r="P146" i="4"/>
  <c r="Q146" i="4" s="1"/>
  <c r="S146" i="4" s="1"/>
  <c r="U146" i="4" s="1"/>
  <c r="AT146" i="4" s="1"/>
  <c r="AX146" i="4" s="1"/>
  <c r="O147" i="4"/>
  <c r="P147" i="4" s="1"/>
  <c r="Q147" i="4" s="1"/>
  <c r="S147" i="4" s="1"/>
  <c r="U147" i="4" s="1"/>
  <c r="AT147" i="4" s="1"/>
  <c r="AX147" i="4" s="1"/>
  <c r="AY147" i="4" s="1"/>
  <c r="P146" i="1"/>
  <c r="Q146" i="1" s="1"/>
  <c r="S146" i="1" s="1"/>
  <c r="U146" i="1" s="1"/>
  <c r="AT146" i="1" s="1"/>
  <c r="AX146" i="1" s="1"/>
  <c r="O147" i="1"/>
  <c r="P147" i="1" s="1"/>
  <c r="Q147" i="1" s="1"/>
  <c r="S147" i="1" s="1"/>
  <c r="U147" i="1" s="1"/>
  <c r="AT147" i="1" s="1"/>
  <c r="AX147" i="1" s="1"/>
  <c r="AY147" i="1" s="1"/>
  <c r="P52" i="30"/>
  <c r="Q52" i="30" s="1"/>
  <c r="S52" i="30" s="1"/>
  <c r="U52" i="30" s="1"/>
  <c r="AQ52" i="30" s="1"/>
  <c r="AU52" i="30" s="1"/>
  <c r="O53" i="30"/>
  <c r="P53" i="30" s="1"/>
  <c r="Q53" i="30" s="1"/>
  <c r="S53" i="30" s="1"/>
  <c r="U53" i="30" s="1"/>
  <c r="AQ53" i="30" s="1"/>
  <c r="AU53" i="30" s="1"/>
  <c r="AV53" i="30" s="1"/>
  <c r="P115" i="7"/>
  <c r="Q115" i="7" s="1"/>
  <c r="S115" i="7" s="1"/>
  <c r="U115" i="7" s="1"/>
  <c r="AT115" i="7" s="1"/>
  <c r="AX115" i="7" s="1"/>
  <c r="O116" i="7"/>
  <c r="P116" i="7" s="1"/>
  <c r="Q116" i="7" s="1"/>
  <c r="S116" i="7" s="1"/>
  <c r="U116" i="7" s="1"/>
  <c r="AT116" i="7" s="1"/>
  <c r="AX116" i="7" s="1"/>
  <c r="AY116" i="7" s="1"/>
  <c r="P34" i="24"/>
  <c r="Q34" i="24" s="1"/>
  <c r="S34" i="24" s="1"/>
  <c r="U34" i="24" s="1"/>
  <c r="AQ34" i="24" s="1"/>
  <c r="AU34" i="24" s="1"/>
  <c r="O35" i="24"/>
  <c r="P81" i="24"/>
  <c r="Q81" i="24" s="1"/>
  <c r="S81" i="24" s="1"/>
  <c r="U81" i="24" s="1"/>
  <c r="AQ81" i="24" s="1"/>
  <c r="AU81" i="24" s="1"/>
  <c r="O82" i="24"/>
  <c r="P130" i="31"/>
  <c r="Q130" i="31" s="1"/>
  <c r="S130" i="31" s="1"/>
  <c r="U130" i="31" s="1"/>
  <c r="AT130" i="31" s="1"/>
  <c r="N131" i="31"/>
  <c r="O131" i="31" s="1"/>
  <c r="P50" i="13"/>
  <c r="Q50" i="13" s="1"/>
  <c r="S50" i="13" s="1"/>
  <c r="U50" i="13" s="1"/>
  <c r="AQ50" i="13" s="1"/>
  <c r="AU50" i="13" s="1"/>
  <c r="O51" i="13"/>
  <c r="O98" i="22"/>
  <c r="N83" i="15"/>
  <c r="O83" i="15" s="1"/>
  <c r="O129" i="13"/>
  <c r="O51" i="33"/>
  <c r="P97" i="24"/>
  <c r="Q97" i="24" s="1"/>
  <c r="S97" i="24" s="1"/>
  <c r="U97" i="24" s="1"/>
  <c r="AJ97" i="24" s="1"/>
  <c r="AN97" i="24" s="1"/>
  <c r="O98" i="24"/>
  <c r="O67" i="23"/>
  <c r="N115" i="18"/>
  <c r="O115" i="18" s="1"/>
  <c r="P114" i="18"/>
  <c r="Q114" i="18" s="1"/>
  <c r="S114" i="18" s="1"/>
  <c r="U114" i="18" s="1"/>
  <c r="AT114" i="18" s="1"/>
  <c r="AX114" i="18" s="1"/>
  <c r="O51" i="18"/>
  <c r="AX129" i="31"/>
  <c r="BA129" i="31"/>
  <c r="O51" i="21"/>
  <c r="P50" i="8"/>
  <c r="Q50" i="8" s="1"/>
  <c r="S50" i="8" s="1"/>
  <c r="U50" i="8" s="1"/>
  <c r="AQ50" i="8" s="1"/>
  <c r="AU50" i="8" s="1"/>
  <c r="O51" i="8"/>
  <c r="P99" i="15"/>
  <c r="Q99" i="15" s="1"/>
  <c r="S99" i="15" s="1"/>
  <c r="U99" i="15" s="1"/>
  <c r="AJ99" i="15" s="1"/>
  <c r="AN99" i="15" s="1"/>
  <c r="O100" i="15"/>
  <c r="P100" i="15" s="1"/>
  <c r="Q100" i="15" s="1"/>
  <c r="S100" i="15" s="1"/>
  <c r="U100" i="15" s="1"/>
  <c r="AJ100" i="15" s="1"/>
  <c r="AN100" i="15" s="1"/>
  <c r="AO100" i="15" s="1"/>
  <c r="P35" i="14"/>
  <c r="Q35" i="14" s="1"/>
  <c r="S35" i="14" s="1"/>
  <c r="U35" i="14" s="1"/>
  <c r="AQ35" i="14" s="1"/>
  <c r="AU35" i="14" s="1"/>
  <c r="P97" i="7"/>
  <c r="Q97" i="7" s="1"/>
  <c r="S97" i="7" s="1"/>
  <c r="U97" i="7" s="1"/>
  <c r="AJ97" i="7" s="1"/>
  <c r="AN97" i="7" s="1"/>
  <c r="P97" i="5"/>
  <c r="Q97" i="5" s="1"/>
  <c r="S97" i="5" s="1"/>
  <c r="U97" i="5" s="1"/>
  <c r="AJ97" i="5" s="1"/>
  <c r="AN97" i="5" s="1"/>
  <c r="O98" i="5"/>
  <c r="P131" i="21"/>
  <c r="Q131" i="21" s="1"/>
  <c r="S131" i="21" s="1"/>
  <c r="U131" i="21" s="1"/>
  <c r="AT131" i="21" s="1"/>
  <c r="O132" i="21"/>
  <c r="P132" i="21" s="1"/>
  <c r="Q132" i="21" s="1"/>
  <c r="S132" i="21" s="1"/>
  <c r="U132" i="21" s="1"/>
  <c r="AT132" i="21" s="1"/>
  <c r="AX132" i="10"/>
  <c r="BA132" i="10"/>
  <c r="P129" i="5"/>
  <c r="Q129" i="5" s="1"/>
  <c r="S129" i="5" s="1"/>
  <c r="U129" i="5" s="1"/>
  <c r="AT129" i="5" s="1"/>
  <c r="O130" i="5"/>
  <c r="P143" i="28"/>
  <c r="Q143" i="28" s="1"/>
  <c r="S143" i="28" s="1"/>
  <c r="U143" i="28" s="1"/>
  <c r="AT143" i="28" s="1"/>
  <c r="AX143" i="28" s="1"/>
  <c r="O144" i="28"/>
  <c r="P83" i="9"/>
  <c r="Q83" i="9" s="1"/>
  <c r="S83" i="9" s="1"/>
  <c r="U83" i="9" s="1"/>
  <c r="AQ83" i="9" s="1"/>
  <c r="AU83" i="9" s="1"/>
  <c r="N83" i="27"/>
  <c r="O83" i="27" s="1"/>
  <c r="O131" i="18"/>
  <c r="BA129" i="27"/>
  <c r="AX129" i="27"/>
  <c r="BA129" i="4"/>
  <c r="AX129" i="4"/>
  <c r="O37" i="31"/>
  <c r="P37" i="31" s="1"/>
  <c r="Q37" i="31" s="1"/>
  <c r="S37" i="31" s="1"/>
  <c r="U37" i="31" s="1"/>
  <c r="AQ37" i="31" s="1"/>
  <c r="AU37" i="31" s="1"/>
  <c r="AV37" i="31" s="1"/>
  <c r="O51" i="26"/>
  <c r="O33" i="19"/>
  <c r="O35" i="20"/>
  <c r="O98" i="12"/>
  <c r="N83" i="12"/>
  <c r="P82" i="12"/>
  <c r="Q82" i="12" s="1"/>
  <c r="S82" i="12" s="1"/>
  <c r="U82" i="12" s="1"/>
  <c r="AQ82" i="12" s="1"/>
  <c r="AU82" i="12" s="1"/>
  <c r="O83" i="12"/>
  <c r="AX129" i="2"/>
  <c r="BA129" i="2"/>
  <c r="O112" i="29"/>
  <c r="AX130" i="21"/>
  <c r="BA130" i="21"/>
  <c r="O67" i="26"/>
  <c r="P113" i="15"/>
  <c r="Q113" i="15" s="1"/>
  <c r="S113" i="15" s="1"/>
  <c r="U113" i="15" s="1"/>
  <c r="AT113" i="15" s="1"/>
  <c r="AX113" i="15" s="1"/>
  <c r="O114" i="15"/>
  <c r="O96" i="18"/>
  <c r="AX131" i="10"/>
  <c r="BA131" i="10"/>
  <c r="AX128" i="5"/>
  <c r="BA128" i="5"/>
  <c r="P145" i="2"/>
  <c r="Q145" i="2" s="1"/>
  <c r="S145" i="2" s="1"/>
  <c r="U145" i="2" s="1"/>
  <c r="AT145" i="2" s="1"/>
  <c r="AX145" i="2" s="1"/>
  <c r="P34" i="22"/>
  <c r="Q34" i="22" s="1"/>
  <c r="S34" i="22" s="1"/>
  <c r="U34" i="22" s="1"/>
  <c r="AQ34" i="22" s="1"/>
  <c r="AU34" i="22" s="1"/>
  <c r="P81" i="6"/>
  <c r="Q81" i="6" s="1"/>
  <c r="S81" i="6" s="1"/>
  <c r="U81" i="6" s="1"/>
  <c r="AQ81" i="6" s="1"/>
  <c r="AU81" i="6" s="1"/>
  <c r="P34" i="11"/>
  <c r="Q34" i="11" s="1"/>
  <c r="S34" i="11" s="1"/>
  <c r="U34" i="11" s="1"/>
  <c r="AQ34" i="11" s="1"/>
  <c r="AU34" i="11" s="1"/>
  <c r="N131" i="7"/>
  <c r="P130" i="7"/>
  <c r="Q130" i="7" s="1"/>
  <c r="S130" i="7" s="1"/>
  <c r="U130" i="7" s="1"/>
  <c r="AT130" i="7" s="1"/>
  <c r="O131" i="7"/>
  <c r="O66" i="14"/>
  <c r="O116" i="2"/>
  <c r="P116" i="2" s="1"/>
  <c r="Q116" i="2" s="1"/>
  <c r="S116" i="2" s="1"/>
  <c r="U116" i="2" s="1"/>
  <c r="AT116" i="2" s="1"/>
  <c r="AX116" i="2" s="1"/>
  <c r="AY116" i="2" s="1"/>
  <c r="P144" i="25"/>
  <c r="Q144" i="25" s="1"/>
  <c r="S144" i="25" s="1"/>
  <c r="U144" i="25" s="1"/>
  <c r="AT144" i="25" s="1"/>
  <c r="AX144" i="25" s="1"/>
  <c r="P51" i="20"/>
  <c r="Q51" i="20" s="1"/>
  <c r="S51" i="20" s="1"/>
  <c r="U51" i="20" s="1"/>
  <c r="AQ51" i="20" s="1"/>
  <c r="AU51" i="20" s="1"/>
  <c r="N52" i="20"/>
  <c r="N146" i="23"/>
  <c r="P145" i="23"/>
  <c r="Q145" i="23" s="1"/>
  <c r="S145" i="23" s="1"/>
  <c r="U145" i="23" s="1"/>
  <c r="AT145" i="23" s="1"/>
  <c r="AX145" i="23" s="1"/>
  <c r="O146" i="23"/>
  <c r="O114" i="23"/>
  <c r="O66" i="9"/>
  <c r="O114" i="33"/>
  <c r="O66" i="17"/>
  <c r="AX128" i="11"/>
  <c r="BA128" i="11"/>
  <c r="BA127" i="30"/>
  <c r="AX127" i="30"/>
  <c r="N115" i="27"/>
  <c r="O115" i="27" s="1"/>
  <c r="O144" i="13"/>
  <c r="P143" i="5"/>
  <c r="Q143" i="5" s="1"/>
  <c r="S143" i="5" s="1"/>
  <c r="U143" i="5" s="1"/>
  <c r="AT143" i="5" s="1"/>
  <c r="AX143" i="5" s="1"/>
  <c r="O144" i="5"/>
  <c r="O129" i="19"/>
  <c r="O37" i="10"/>
  <c r="P37" i="10" s="1"/>
  <c r="Q37" i="10" s="1"/>
  <c r="S37" i="10" s="1"/>
  <c r="U37" i="10" s="1"/>
  <c r="AQ37" i="10" s="1"/>
  <c r="AU37" i="10" s="1"/>
  <c r="AV37" i="10" s="1"/>
  <c r="P35" i="9"/>
  <c r="Q35" i="9" s="1"/>
  <c r="S35" i="9" s="1"/>
  <c r="U35" i="9" s="1"/>
  <c r="AQ35" i="9" s="1"/>
  <c r="AU35" i="9" s="1"/>
  <c r="N36" i="9"/>
  <c r="O36" i="9" s="1"/>
  <c r="P80" i="21"/>
  <c r="Q80" i="21" s="1"/>
  <c r="S80" i="21" s="1"/>
  <c r="U80" i="21" s="1"/>
  <c r="AQ80" i="21" s="1"/>
  <c r="AU80" i="21" s="1"/>
  <c r="P36" i="16"/>
  <c r="Q36" i="16" s="1"/>
  <c r="S36" i="16" s="1"/>
  <c r="U36" i="16" s="1"/>
  <c r="AQ36" i="16" s="1"/>
  <c r="AU36" i="16" s="1"/>
  <c r="P115" i="6"/>
  <c r="Q115" i="6" s="1"/>
  <c r="S115" i="6" s="1"/>
  <c r="U115" i="6" s="1"/>
  <c r="AT115" i="6" s="1"/>
  <c r="AX115" i="6" s="1"/>
  <c r="O116" i="6"/>
  <c r="P116" i="6" s="1"/>
  <c r="Q116" i="6" s="1"/>
  <c r="S116" i="6" s="1"/>
  <c r="U116" i="6" s="1"/>
  <c r="AT116" i="6" s="1"/>
  <c r="AX116" i="6" s="1"/>
  <c r="AY116" i="6" s="1"/>
  <c r="P98" i="25"/>
  <c r="Q98" i="25" s="1"/>
  <c r="S98" i="25" s="1"/>
  <c r="U98" i="25" s="1"/>
  <c r="AJ98" i="25" s="1"/>
  <c r="AN98" i="25" s="1"/>
  <c r="P51" i="17"/>
  <c r="Q51" i="17" s="1"/>
  <c r="S51" i="17" s="1"/>
  <c r="U51" i="17" s="1"/>
  <c r="AQ51" i="17" s="1"/>
  <c r="AU51" i="17" s="1"/>
  <c r="N52" i="17"/>
  <c r="O52" i="17" s="1"/>
  <c r="BA132" i="12"/>
  <c r="BB132" i="12" s="1"/>
  <c r="AX132" i="12"/>
  <c r="P97" i="4"/>
  <c r="Q97" i="4" s="1"/>
  <c r="S97" i="4" s="1"/>
  <c r="U97" i="4" s="1"/>
  <c r="AJ97" i="4" s="1"/>
  <c r="AN97" i="4" s="1"/>
  <c r="P144" i="14"/>
  <c r="Q144" i="14" s="1"/>
  <c r="S144" i="14" s="1"/>
  <c r="U144" i="14" s="1"/>
  <c r="AT144" i="14" s="1"/>
  <c r="AX144" i="14" s="1"/>
  <c r="P68" i="8"/>
  <c r="Q68" i="8" s="1"/>
  <c r="S68" i="8" s="1"/>
  <c r="U68" i="8" s="1"/>
  <c r="AQ68" i="8" s="1"/>
  <c r="AU68" i="8" s="1"/>
  <c r="P66" i="13"/>
  <c r="Q66" i="13" s="1"/>
  <c r="S66" i="13" s="1"/>
  <c r="U66" i="13" s="1"/>
  <c r="AQ66" i="13" s="1"/>
  <c r="AU66" i="13" s="1"/>
  <c r="O67" i="13"/>
  <c r="P34" i="15"/>
  <c r="Q34" i="15" s="1"/>
  <c r="S34" i="15" s="1"/>
  <c r="U34" i="15" s="1"/>
  <c r="AQ34" i="15" s="1"/>
  <c r="AU34" i="15" s="1"/>
  <c r="O35" i="15"/>
  <c r="AX128" i="19"/>
  <c r="BA128" i="19"/>
  <c r="P52" i="5"/>
  <c r="Q52" i="5" s="1"/>
  <c r="S52" i="5" s="1"/>
  <c r="U52" i="5" s="1"/>
  <c r="AQ52" i="5" s="1"/>
  <c r="AU52" i="5" s="1"/>
  <c r="BA128" i="13"/>
  <c r="AX128" i="13"/>
  <c r="P66" i="1"/>
  <c r="Q66" i="1" s="1"/>
  <c r="S66" i="1" s="1"/>
  <c r="U66" i="1" s="1"/>
  <c r="AQ66" i="1" s="1"/>
  <c r="AU66" i="1" s="1"/>
  <c r="P144" i="10"/>
  <c r="Q144" i="10" s="1"/>
  <c r="S144" i="10" s="1"/>
  <c r="U144" i="10" s="1"/>
  <c r="AT144" i="10" s="1"/>
  <c r="AX144" i="10" s="1"/>
  <c r="AX129" i="7"/>
  <c r="BA129" i="7"/>
  <c r="P97" i="30"/>
  <c r="Q97" i="30" s="1"/>
  <c r="S97" i="30" s="1"/>
  <c r="U97" i="30" s="1"/>
  <c r="AJ97" i="30" s="1"/>
  <c r="AN97" i="30" s="1"/>
  <c r="O98" i="30"/>
  <c r="P114" i="31"/>
  <c r="Q114" i="31" s="1"/>
  <c r="S114" i="31" s="1"/>
  <c r="U114" i="31" s="1"/>
  <c r="AT114" i="31" s="1"/>
  <c r="AX114" i="31" s="1"/>
  <c r="P113" i="12"/>
  <c r="Q113" i="12" s="1"/>
  <c r="S113" i="12" s="1"/>
  <c r="U113" i="12" s="1"/>
  <c r="AT113" i="12" s="1"/>
  <c r="AX113" i="12" s="1"/>
  <c r="O114" i="12"/>
  <c r="P98" i="13"/>
  <c r="Q98" i="13" s="1"/>
  <c r="S98" i="13" s="1"/>
  <c r="U98" i="13" s="1"/>
  <c r="AJ98" i="13" s="1"/>
  <c r="AN98" i="13" s="1"/>
  <c r="O81" i="30"/>
  <c r="P97" i="27"/>
  <c r="Q97" i="27" s="1"/>
  <c r="S97" i="27" s="1"/>
  <c r="U97" i="27" s="1"/>
  <c r="AJ97" i="27" s="1"/>
  <c r="AN97" i="27" s="1"/>
  <c r="O98" i="27"/>
  <c r="O112" i="17"/>
  <c r="P33" i="17"/>
  <c r="Q33" i="17" s="1"/>
  <c r="S33" i="17" s="1"/>
  <c r="U33" i="17" s="1"/>
  <c r="AQ33" i="17" s="1"/>
  <c r="AU33" i="17" s="1"/>
  <c r="BA131" i="12"/>
  <c r="AX131" i="12"/>
  <c r="N36" i="21"/>
  <c r="O36" i="21" s="1"/>
  <c r="N146" i="22"/>
  <c r="O146" i="22" s="1"/>
  <c r="O144" i="8"/>
  <c r="O51" i="31"/>
  <c r="N83" i="19"/>
  <c r="O83" i="19" s="1"/>
  <c r="O80" i="20"/>
  <c r="O131" i="23"/>
  <c r="P99" i="3"/>
  <c r="Q99" i="3" s="1"/>
  <c r="S99" i="3" s="1"/>
  <c r="U99" i="3" s="1"/>
  <c r="AJ99" i="3" s="1"/>
  <c r="AN99" i="3" s="1"/>
  <c r="O100" i="3"/>
  <c r="P100" i="3" s="1"/>
  <c r="Q100" i="3" s="1"/>
  <c r="S100" i="3" s="1"/>
  <c r="U100" i="3" s="1"/>
  <c r="AJ100" i="3" s="1"/>
  <c r="AN100" i="3" s="1"/>
  <c r="AO100" i="3" s="1"/>
  <c r="N68" i="27"/>
  <c r="O68" i="27" s="1"/>
  <c r="N146" i="33"/>
  <c r="O146" i="33" s="1"/>
  <c r="P145" i="33"/>
  <c r="Q145" i="33" s="1"/>
  <c r="S145" i="33" s="1"/>
  <c r="U145" i="33" s="1"/>
  <c r="AT145" i="33" s="1"/>
  <c r="AX145" i="33" s="1"/>
  <c r="O69" i="7"/>
  <c r="P69" i="7" s="1"/>
  <c r="Q69" i="7" s="1"/>
  <c r="S69" i="7" s="1"/>
  <c r="U69" i="7" s="1"/>
  <c r="AQ69" i="7" s="1"/>
  <c r="AU69" i="7" s="1"/>
  <c r="AV69" i="7" s="1"/>
  <c r="P98" i="16"/>
  <c r="Q98" i="16" s="1"/>
  <c r="S98" i="16" s="1"/>
  <c r="U98" i="16" s="1"/>
  <c r="AJ98" i="16" s="1"/>
  <c r="AN98" i="16" s="1"/>
  <c r="N68" i="16"/>
  <c r="P67" i="16"/>
  <c r="Q67" i="16" s="1"/>
  <c r="S67" i="16" s="1"/>
  <c r="U67" i="16" s="1"/>
  <c r="AQ67" i="16" s="1"/>
  <c r="AU67" i="16" s="1"/>
  <c r="O68" i="16"/>
  <c r="P52" i="12"/>
  <c r="Q52" i="12" s="1"/>
  <c r="S52" i="12" s="1"/>
  <c r="U52" i="12" s="1"/>
  <c r="AQ52" i="12" s="1"/>
  <c r="AU52" i="12" s="1"/>
  <c r="O53" i="12"/>
  <c r="P53" i="12" s="1"/>
  <c r="Q53" i="12" s="1"/>
  <c r="S53" i="12" s="1"/>
  <c r="U53" i="12" s="1"/>
  <c r="AQ53" i="12" s="1"/>
  <c r="AU53" i="12" s="1"/>
  <c r="AV53" i="12" s="1"/>
  <c r="P130" i="27"/>
  <c r="Q130" i="27" s="1"/>
  <c r="S130" i="27" s="1"/>
  <c r="U130" i="27" s="1"/>
  <c r="AT130" i="27" s="1"/>
  <c r="N131" i="27"/>
  <c r="N131" i="2"/>
  <c r="O131" i="2" s="1"/>
  <c r="P130" i="2"/>
  <c r="Q130" i="2" s="1"/>
  <c r="S130" i="2" s="1"/>
  <c r="U130" i="2" s="1"/>
  <c r="AT130" i="2" s="1"/>
  <c r="P50" i="2"/>
  <c r="Q50" i="2" s="1"/>
  <c r="S50" i="2" s="1"/>
  <c r="U50" i="2" s="1"/>
  <c r="AQ50" i="2" s="1"/>
  <c r="AU50" i="2" s="1"/>
  <c r="O51" i="2"/>
  <c r="N36" i="23"/>
  <c r="O36" i="23" s="1"/>
  <c r="P35" i="23"/>
  <c r="Q35" i="23" s="1"/>
  <c r="S35" i="23" s="1"/>
  <c r="U35" i="23" s="1"/>
  <c r="AQ35" i="23" s="1"/>
  <c r="AU35" i="23" s="1"/>
  <c r="P129" i="14"/>
  <c r="Q129" i="14" s="1"/>
  <c r="S129" i="14" s="1"/>
  <c r="U129" i="14" s="1"/>
  <c r="AT129" i="14" s="1"/>
  <c r="P50" i="22"/>
  <c r="Q50" i="22" s="1"/>
  <c r="S50" i="22" s="1"/>
  <c r="U50" i="22" s="1"/>
  <c r="AQ50" i="22" s="1"/>
  <c r="AU50" i="22" s="1"/>
  <c r="P143" i="27"/>
  <c r="Q143" i="27" s="1"/>
  <c r="S143" i="27" s="1"/>
  <c r="U143" i="27" s="1"/>
  <c r="AT143" i="27" s="1"/>
  <c r="AX143" i="27" s="1"/>
  <c r="P81" i="22"/>
  <c r="Q81" i="22" s="1"/>
  <c r="S81" i="22" s="1"/>
  <c r="U81" i="22" s="1"/>
  <c r="AQ81" i="22" s="1"/>
  <c r="AU81" i="22" s="1"/>
  <c r="O34" i="26"/>
  <c r="O84" i="1"/>
  <c r="P84" i="1" s="1"/>
  <c r="Q84" i="1" s="1"/>
  <c r="S84" i="1" s="1"/>
  <c r="U84" i="1" s="1"/>
  <c r="AQ84" i="1" s="1"/>
  <c r="AU84" i="1" s="1"/>
  <c r="AV84" i="1" s="1"/>
  <c r="O145" i="17"/>
  <c r="P35" i="18"/>
  <c r="Q35" i="18" s="1"/>
  <c r="S35" i="18" s="1"/>
  <c r="U35" i="18" s="1"/>
  <c r="AQ35" i="18" s="1"/>
  <c r="AU35" i="18" s="1"/>
  <c r="P66" i="4"/>
  <c r="Q66" i="4" s="1"/>
  <c r="S66" i="4" s="1"/>
  <c r="U66" i="4" s="1"/>
  <c r="AQ66" i="4" s="1"/>
  <c r="AU66" i="4" s="1"/>
  <c r="O67" i="4"/>
  <c r="P129" i="20"/>
  <c r="Q129" i="20" s="1"/>
  <c r="S129" i="20" s="1"/>
  <c r="U129" i="20" s="1"/>
  <c r="AT129" i="20" s="1"/>
  <c r="P33" i="4"/>
  <c r="Q33" i="4" s="1"/>
  <c r="S33" i="4" s="1"/>
  <c r="U33" i="4" s="1"/>
  <c r="AQ33" i="4" s="1"/>
  <c r="AU33" i="4" s="1"/>
  <c r="P49" i="29"/>
  <c r="Q49" i="29" s="1"/>
  <c r="S49" i="29" s="1"/>
  <c r="U49" i="29" s="1"/>
  <c r="AQ49" i="29" s="1"/>
  <c r="AU49" i="29" s="1"/>
  <c r="P129" i="24"/>
  <c r="Q129" i="24" s="1"/>
  <c r="S129" i="24" s="1"/>
  <c r="U129" i="24" s="1"/>
  <c r="AT129" i="24" s="1"/>
  <c r="BA130" i="23"/>
  <c r="AX130" i="23"/>
  <c r="P97" i="26"/>
  <c r="Q97" i="26" s="1"/>
  <c r="S97" i="26" s="1"/>
  <c r="U97" i="26" s="1"/>
  <c r="AJ97" i="26" s="1"/>
  <c r="AN97" i="26" s="1"/>
  <c r="P80" i="26"/>
  <c r="Q80" i="26" s="1"/>
  <c r="S80" i="26" s="1"/>
  <c r="U80" i="26" s="1"/>
  <c r="AQ80" i="26" s="1"/>
  <c r="AU80" i="26" s="1"/>
  <c r="O81" i="26"/>
  <c r="P129" i="17"/>
  <c r="Q129" i="17" s="1"/>
  <c r="S129" i="17" s="1"/>
  <c r="U129" i="17" s="1"/>
  <c r="AT129" i="17" s="1"/>
  <c r="O130" i="17"/>
  <c r="P96" i="31"/>
  <c r="Q96" i="31" s="1"/>
  <c r="S96" i="31" s="1"/>
  <c r="U96" i="31" s="1"/>
  <c r="AJ96" i="31" s="1"/>
  <c r="AN96" i="31" s="1"/>
  <c r="P96" i="33"/>
  <c r="Q96" i="33" s="1"/>
  <c r="S96" i="33" s="1"/>
  <c r="U96" i="33" s="1"/>
  <c r="AJ96" i="33" s="1"/>
  <c r="AN96" i="33" s="1"/>
  <c r="N52" i="23"/>
  <c r="O52" i="23" s="1"/>
  <c r="P51" i="23"/>
  <c r="Q51" i="23" s="1"/>
  <c r="S51" i="23" s="1"/>
  <c r="U51" i="23" s="1"/>
  <c r="AQ51" i="23" s="1"/>
  <c r="AU51" i="23" s="1"/>
  <c r="P128" i="6"/>
  <c r="Q128" i="6" s="1"/>
  <c r="S128" i="6" s="1"/>
  <c r="U128" i="6" s="1"/>
  <c r="AT128" i="6" s="1"/>
  <c r="O129" i="6"/>
  <c r="N99" i="29"/>
  <c r="O99" i="29" s="1"/>
  <c r="BA129" i="1"/>
  <c r="AX129" i="1"/>
  <c r="O82" i="17"/>
  <c r="P33" i="25"/>
  <c r="Q33" i="25" s="1"/>
  <c r="S33" i="25" s="1"/>
  <c r="U33" i="25" s="1"/>
  <c r="AQ33" i="25" s="1"/>
  <c r="AU33" i="25" s="1"/>
  <c r="BA128" i="20"/>
  <c r="AX128" i="20"/>
  <c r="O112" i="13"/>
  <c r="O128" i="28"/>
  <c r="O146" i="15"/>
  <c r="O50" i="1"/>
  <c r="O51" i="10"/>
  <c r="N131" i="23"/>
  <c r="P33" i="7"/>
  <c r="Q33" i="7" s="1"/>
  <c r="S33" i="7" s="1"/>
  <c r="U33" i="7" s="1"/>
  <c r="AQ33" i="7" s="1"/>
  <c r="AU33" i="7" s="1"/>
  <c r="O34" i="7"/>
  <c r="O34" i="1"/>
  <c r="O51" i="15"/>
  <c r="BA128" i="17"/>
  <c r="AX128" i="17"/>
  <c r="N115" i="25"/>
  <c r="O115" i="25" s="1"/>
  <c r="P145" i="24"/>
  <c r="Q145" i="24" s="1"/>
  <c r="S145" i="24" s="1"/>
  <c r="U145" i="24" s="1"/>
  <c r="AT145" i="24" s="1"/>
  <c r="AX145" i="24" s="1"/>
  <c r="N146" i="24"/>
  <c r="O146" i="24" s="1"/>
  <c r="P113" i="16"/>
  <c r="Q113" i="16" s="1"/>
  <c r="S113" i="16" s="1"/>
  <c r="U113" i="16" s="1"/>
  <c r="AT113" i="16" s="1"/>
  <c r="AX113" i="16" s="1"/>
  <c r="P113" i="28"/>
  <c r="Q113" i="28" s="1"/>
  <c r="S113" i="28" s="1"/>
  <c r="U113" i="28" s="1"/>
  <c r="AT113" i="28" s="1"/>
  <c r="AX113" i="28" s="1"/>
  <c r="P50" i="19"/>
  <c r="Q50" i="19" s="1"/>
  <c r="S50" i="19" s="1"/>
  <c r="U50" i="19" s="1"/>
  <c r="AQ50" i="19" s="1"/>
  <c r="AU50" i="19" s="1"/>
  <c r="P66" i="3"/>
  <c r="Q66" i="3" s="1"/>
  <c r="S66" i="3" s="1"/>
  <c r="U66" i="3" s="1"/>
  <c r="AQ66" i="3" s="1"/>
  <c r="AU66" i="3" s="1"/>
  <c r="P130" i="1"/>
  <c r="Q130" i="1" s="1"/>
  <c r="S130" i="1" s="1"/>
  <c r="U130" i="1" s="1"/>
  <c r="AT130" i="1" s="1"/>
  <c r="P67" i="15"/>
  <c r="Q67" i="15" s="1"/>
  <c r="S67" i="15" s="1"/>
  <c r="U67" i="15" s="1"/>
  <c r="AQ67" i="15" s="1"/>
  <c r="AU67" i="15" s="1"/>
  <c r="P115" i="9"/>
  <c r="Q115" i="9" s="1"/>
  <c r="S115" i="9" s="1"/>
  <c r="U115" i="9" s="1"/>
  <c r="AT115" i="9" s="1"/>
  <c r="AX115" i="9" s="1"/>
  <c r="N68" i="12"/>
  <c r="O68" i="12" s="1"/>
  <c r="P128" i="30"/>
  <c r="Q128" i="30" s="1"/>
  <c r="S128" i="30" s="1"/>
  <c r="U128" i="30" s="1"/>
  <c r="AT128" i="30" s="1"/>
  <c r="O129" i="30"/>
  <c r="P83" i="33"/>
  <c r="Q83" i="33" s="1"/>
  <c r="S83" i="33" s="1"/>
  <c r="U83" i="33" s="1"/>
  <c r="AQ83" i="33" s="1"/>
  <c r="AU83" i="33" s="1"/>
  <c r="O84" i="33"/>
  <c r="P84" i="33" s="1"/>
  <c r="Q84" i="33" s="1"/>
  <c r="S84" i="33" s="1"/>
  <c r="U84" i="33" s="1"/>
  <c r="AQ84" i="33" s="1"/>
  <c r="AU84" i="33" s="1"/>
  <c r="AV84" i="33" s="1"/>
  <c r="BA127" i="28"/>
  <c r="AX127" i="28"/>
  <c r="P82" i="7"/>
  <c r="Q82" i="7" s="1"/>
  <c r="S82" i="7" s="1"/>
  <c r="U82" i="7" s="1"/>
  <c r="AQ82" i="7" s="1"/>
  <c r="AU82" i="7" s="1"/>
  <c r="P112" i="22"/>
  <c r="Q112" i="22" s="1"/>
  <c r="S112" i="22" s="1"/>
  <c r="U112" i="22" s="1"/>
  <c r="AT112" i="22" s="1"/>
  <c r="AX112" i="22" s="1"/>
  <c r="O113" i="22"/>
  <c r="P97" i="2"/>
  <c r="Q97" i="2" s="1"/>
  <c r="S97" i="2" s="1"/>
  <c r="U97" i="2" s="1"/>
  <c r="AJ97" i="2" s="1"/>
  <c r="AN97" i="2" s="1"/>
  <c r="P97" i="28"/>
  <c r="Q97" i="28" s="1"/>
  <c r="S97" i="28" s="1"/>
  <c r="U97" i="28" s="1"/>
  <c r="AJ97" i="28" s="1"/>
  <c r="AN97" i="28" s="1"/>
  <c r="P128" i="25"/>
  <c r="Q128" i="25" s="1"/>
  <c r="S128" i="25" s="1"/>
  <c r="U128" i="25" s="1"/>
  <c r="AT128" i="25" s="1"/>
  <c r="AX132" i="29"/>
  <c r="AY132" i="29" s="1"/>
  <c r="BA132" i="29"/>
  <c r="BB132" i="29" s="1"/>
  <c r="P36" i="13"/>
  <c r="Q36" i="13" s="1"/>
  <c r="S36" i="13" s="1"/>
  <c r="U36" i="13" s="1"/>
  <c r="AQ36" i="13" s="1"/>
  <c r="AU36" i="13" s="1"/>
  <c r="P146" i="7"/>
  <c r="Q146" i="7" s="1"/>
  <c r="S146" i="7" s="1"/>
  <c r="U146" i="7" s="1"/>
  <c r="AT146" i="7" s="1"/>
  <c r="AX146" i="7" s="1"/>
  <c r="P113" i="8"/>
  <c r="Q113" i="8" s="1"/>
  <c r="S113" i="8" s="1"/>
  <c r="U113" i="8" s="1"/>
  <c r="AT113" i="8" s="1"/>
  <c r="AX113" i="8" s="1"/>
  <c r="P145" i="21"/>
  <c r="Q145" i="21" s="1"/>
  <c r="S145" i="21" s="1"/>
  <c r="U145" i="21" s="1"/>
  <c r="AT145" i="21" s="1"/>
  <c r="AX145" i="21" s="1"/>
  <c r="BA130" i="18"/>
  <c r="AX130" i="18"/>
  <c r="P83" i="3"/>
  <c r="Q83" i="3" s="1"/>
  <c r="S83" i="3" s="1"/>
  <c r="U83" i="3" s="1"/>
  <c r="AQ83" i="3" s="1"/>
  <c r="AU83" i="3" s="1"/>
  <c r="O84" i="3"/>
  <c r="P84" i="3" s="1"/>
  <c r="Q84" i="3" s="1"/>
  <c r="S84" i="3" s="1"/>
  <c r="U84" i="3" s="1"/>
  <c r="AQ84" i="3" s="1"/>
  <c r="AU84" i="3" s="1"/>
  <c r="AV84" i="3" s="1"/>
  <c r="P112" i="21"/>
  <c r="Q112" i="21" s="1"/>
  <c r="S112" i="21" s="1"/>
  <c r="U112" i="21" s="1"/>
  <c r="AT112" i="21" s="1"/>
  <c r="AX112" i="21" s="1"/>
  <c r="O113" i="21"/>
  <c r="P35" i="6"/>
  <c r="Q35" i="6" s="1"/>
  <c r="S35" i="6" s="1"/>
  <c r="U35" i="6" s="1"/>
  <c r="AQ35" i="6" s="1"/>
  <c r="AU35" i="6" s="1"/>
  <c r="P50" i="14"/>
  <c r="Q50" i="14" s="1"/>
  <c r="S50" i="14" s="1"/>
  <c r="U50" i="14" s="1"/>
  <c r="AQ50" i="14" s="1"/>
  <c r="AU50" i="14" s="1"/>
  <c r="P144" i="12"/>
  <c r="Q144" i="12" s="1"/>
  <c r="S144" i="12" s="1"/>
  <c r="U144" i="12" s="1"/>
  <c r="AT144" i="12" s="1"/>
  <c r="AX144" i="12" s="1"/>
  <c r="P50" i="4"/>
  <c r="Q50" i="4" s="1"/>
  <c r="S50" i="4" s="1"/>
  <c r="U50" i="4" s="1"/>
  <c r="AQ50" i="4" s="1"/>
  <c r="AU50" i="4" s="1"/>
  <c r="O51" i="4"/>
  <c r="N68" i="11"/>
  <c r="O68" i="11" s="1"/>
  <c r="P97" i="6"/>
  <c r="Q97" i="6" s="1"/>
  <c r="S97" i="6" s="1"/>
  <c r="U97" i="6" s="1"/>
  <c r="AJ97" i="6" s="1"/>
  <c r="AN97" i="6" s="1"/>
  <c r="O98" i="6"/>
  <c r="P128" i="16"/>
  <c r="Q128" i="16" s="1"/>
  <c r="S128" i="16" s="1"/>
  <c r="U128" i="16" s="1"/>
  <c r="AT128" i="16" s="1"/>
  <c r="O129" i="16"/>
  <c r="N146" i="15"/>
  <c r="N52" i="11"/>
  <c r="P51" i="11"/>
  <c r="Q51" i="11" s="1"/>
  <c r="S51" i="11" s="1"/>
  <c r="U51" i="11" s="1"/>
  <c r="AQ51" i="11" s="1"/>
  <c r="AU51" i="11" s="1"/>
  <c r="O52" i="11"/>
  <c r="P49" i="28"/>
  <c r="Q49" i="28" s="1"/>
  <c r="S49" i="28" s="1"/>
  <c r="U49" i="28" s="1"/>
  <c r="AQ49" i="28" s="1"/>
  <c r="AU49" i="28" s="1"/>
  <c r="O50" i="28"/>
  <c r="P96" i="20"/>
  <c r="Q96" i="20" s="1"/>
  <c r="S96" i="20" s="1"/>
  <c r="U96" i="20" s="1"/>
  <c r="AJ96" i="20" s="1"/>
  <c r="AN96" i="20" s="1"/>
  <c r="O97" i="20"/>
  <c r="P81" i="16"/>
  <c r="Q81" i="16" s="1"/>
  <c r="S81" i="16" s="1"/>
  <c r="U81" i="16" s="1"/>
  <c r="AQ81" i="16" s="1"/>
  <c r="AU81" i="16" s="1"/>
  <c r="P50" i="9"/>
  <c r="Q50" i="9" s="1"/>
  <c r="S50" i="9" s="1"/>
  <c r="U50" i="9" s="1"/>
  <c r="AQ50" i="9" s="1"/>
  <c r="AU50" i="9" s="1"/>
  <c r="O51" i="9"/>
  <c r="N68" i="18"/>
  <c r="O68" i="18" s="1"/>
  <c r="N83" i="4"/>
  <c r="O83" i="4" s="1"/>
  <c r="P96" i="19"/>
  <c r="Q96" i="19" s="1"/>
  <c r="S96" i="19" s="1"/>
  <c r="U96" i="19" s="1"/>
  <c r="AJ96" i="19" s="1"/>
  <c r="AN96" i="19" s="1"/>
  <c r="O97" i="19"/>
  <c r="P35" i="3"/>
  <c r="Q35" i="3" s="1"/>
  <c r="S35" i="3" s="1"/>
  <c r="U35" i="3" s="1"/>
  <c r="AQ35" i="3" s="1"/>
  <c r="AU35" i="3" s="1"/>
  <c r="P97" i="14"/>
  <c r="Q97" i="14" s="1"/>
  <c r="S97" i="14" s="1"/>
  <c r="U97" i="14" s="1"/>
  <c r="AJ97" i="14" s="1"/>
  <c r="AN97" i="14" s="1"/>
  <c r="P129" i="11"/>
  <c r="Q129" i="11" s="1"/>
  <c r="S129" i="11" s="1"/>
  <c r="U129" i="11" s="1"/>
  <c r="AT129" i="11" s="1"/>
  <c r="P80" i="10"/>
  <c r="Q80" i="10" s="1"/>
  <c r="S80" i="10" s="1"/>
  <c r="U80" i="10" s="1"/>
  <c r="AQ80" i="10" s="1"/>
  <c r="AU80" i="10" s="1"/>
  <c r="P143" i="11"/>
  <c r="Q143" i="11" s="1"/>
  <c r="S143" i="11" s="1"/>
  <c r="U143" i="11" s="1"/>
  <c r="AT143" i="11" s="1"/>
  <c r="AX143" i="11" s="1"/>
  <c r="O144" i="11"/>
  <c r="N99" i="10"/>
  <c r="P98" i="10"/>
  <c r="Q98" i="10" s="1"/>
  <c r="S98" i="10" s="1"/>
  <c r="U98" i="10" s="1"/>
  <c r="AJ98" i="10" s="1"/>
  <c r="AN98" i="10" s="1"/>
  <c r="O99" i="10"/>
  <c r="P97" i="1"/>
  <c r="Q97" i="1" s="1"/>
  <c r="S97" i="1" s="1"/>
  <c r="U97" i="1" s="1"/>
  <c r="AJ97" i="1" s="1"/>
  <c r="AN97" i="1" s="1"/>
  <c r="O98" i="1"/>
  <c r="O66" i="25"/>
  <c r="O81" i="28"/>
  <c r="O82" i="2"/>
  <c r="O114" i="14"/>
  <c r="P80" i="25"/>
  <c r="Q80" i="25" s="1"/>
  <c r="S80" i="25" s="1"/>
  <c r="U80" i="25" s="1"/>
  <c r="AQ80" i="25" s="1"/>
  <c r="AU80" i="25" s="1"/>
  <c r="O36" i="2"/>
  <c r="O33" i="29"/>
  <c r="N36" i="27"/>
  <c r="O36" i="27" s="1"/>
  <c r="AX127" i="16"/>
  <c r="BA127" i="16"/>
  <c r="BB132" i="3"/>
  <c r="O143" i="18"/>
  <c r="O131" i="26"/>
  <c r="P66" i="24"/>
  <c r="Q66" i="24" s="1"/>
  <c r="S66" i="24" s="1"/>
  <c r="U66" i="24" s="1"/>
  <c r="AQ66" i="24" s="1"/>
  <c r="AU66" i="24" s="1"/>
  <c r="O145" i="9"/>
  <c r="P112" i="19"/>
  <c r="Q112" i="19" s="1"/>
  <c r="S112" i="19" s="1"/>
  <c r="U112" i="19" s="1"/>
  <c r="AT112" i="19" s="1"/>
  <c r="AX112" i="19" s="1"/>
  <c r="O113" i="19"/>
  <c r="P82" i="29"/>
  <c r="Q82" i="29" s="1"/>
  <c r="S82" i="29" s="1"/>
  <c r="U82" i="29" s="1"/>
  <c r="AQ82" i="29" s="1"/>
  <c r="AU82" i="29" s="1"/>
  <c r="N83" i="29"/>
  <c r="O83" i="29" s="1"/>
  <c r="P35" i="33"/>
  <c r="Q35" i="33" s="1"/>
  <c r="S35" i="33" s="1"/>
  <c r="U35" i="33" s="1"/>
  <c r="AQ35" i="33" s="1"/>
  <c r="AU35" i="33" s="1"/>
  <c r="P143" i="16"/>
  <c r="Q143" i="16" s="1"/>
  <c r="S143" i="16" s="1"/>
  <c r="U143" i="16" s="1"/>
  <c r="AT143" i="16" s="1"/>
  <c r="AX143" i="16" s="1"/>
  <c r="O144" i="16"/>
  <c r="P145" i="26"/>
  <c r="Q145" i="26" s="1"/>
  <c r="S145" i="26" s="1"/>
  <c r="U145" i="26" s="1"/>
  <c r="AT145" i="26" s="1"/>
  <c r="AX145" i="26" s="1"/>
  <c r="N83" i="31"/>
  <c r="P82" i="31"/>
  <c r="Q82" i="31" s="1"/>
  <c r="S82" i="31" s="1"/>
  <c r="U82" i="31" s="1"/>
  <c r="AQ82" i="31" s="1"/>
  <c r="AU82" i="31" s="1"/>
  <c r="O83" i="31"/>
  <c r="P67" i="20"/>
  <c r="Q67" i="20" s="1"/>
  <c r="S67" i="20" s="1"/>
  <c r="U67" i="20" s="1"/>
  <c r="AQ67" i="20" s="1"/>
  <c r="AU67" i="20" s="1"/>
  <c r="P96" i="23"/>
  <c r="Q96" i="23" s="1"/>
  <c r="S96" i="23" s="1"/>
  <c r="U96" i="23" s="1"/>
  <c r="AJ96" i="23" s="1"/>
  <c r="AN96" i="23" s="1"/>
  <c r="BA128" i="14"/>
  <c r="AX128" i="14"/>
  <c r="N68" i="33"/>
  <c r="P67" i="33"/>
  <c r="Q67" i="33" s="1"/>
  <c r="S67" i="33" s="1"/>
  <c r="U67" i="33" s="1"/>
  <c r="AQ67" i="33" s="1"/>
  <c r="AU67" i="33" s="1"/>
  <c r="O68" i="33"/>
  <c r="P82" i="23"/>
  <c r="Q82" i="23" s="1"/>
  <c r="S82" i="23" s="1"/>
  <c r="U82" i="23" s="1"/>
  <c r="AQ82" i="23" s="1"/>
  <c r="AU82" i="23" s="1"/>
  <c r="P129" i="33"/>
  <c r="Q129" i="33" s="1"/>
  <c r="S129" i="33" s="1"/>
  <c r="U129" i="33" s="1"/>
  <c r="AT129" i="33" s="1"/>
  <c r="P67" i="10"/>
  <c r="Q67" i="10" s="1"/>
  <c r="S67" i="10" s="1"/>
  <c r="U67" i="10" s="1"/>
  <c r="AQ67" i="10" s="1"/>
  <c r="AU67" i="10" s="1"/>
  <c r="P66" i="2"/>
  <c r="Q66" i="2" s="1"/>
  <c r="S66" i="2" s="1"/>
  <c r="U66" i="2" s="1"/>
  <c r="AQ66" i="2" s="1"/>
  <c r="AU66" i="2" s="1"/>
  <c r="O67" i="2"/>
  <c r="P66" i="29"/>
  <c r="Q66" i="29" s="1"/>
  <c r="S66" i="29" s="1"/>
  <c r="U66" i="29" s="1"/>
  <c r="AQ66" i="29" s="1"/>
  <c r="AU66" i="29" s="1"/>
  <c r="AY132" i="3"/>
  <c r="P96" i="8"/>
  <c r="Q96" i="8" s="1"/>
  <c r="S96" i="8" s="1"/>
  <c r="U96" i="8" s="1"/>
  <c r="AJ96" i="8" s="1"/>
  <c r="AN96" i="8" s="1"/>
  <c r="N115" i="11"/>
  <c r="P114" i="11"/>
  <c r="Q114" i="11" s="1"/>
  <c r="S114" i="11" s="1"/>
  <c r="U114" i="11" s="1"/>
  <c r="AT114" i="11" s="1"/>
  <c r="AX114" i="11" s="1"/>
  <c r="O115" i="11"/>
  <c r="P35" i="30"/>
  <c r="Q35" i="30" s="1"/>
  <c r="S35" i="30" s="1"/>
  <c r="U35" i="30" s="1"/>
  <c r="AQ35" i="30" s="1"/>
  <c r="AU35" i="30" s="1"/>
  <c r="N36" i="30"/>
  <c r="O36" i="30" s="1"/>
  <c r="P113" i="4"/>
  <c r="Q113" i="4" s="1"/>
  <c r="S113" i="4" s="1"/>
  <c r="U113" i="4" s="1"/>
  <c r="AT113" i="4" s="1"/>
  <c r="AX113" i="4" s="1"/>
  <c r="P128" i="8"/>
  <c r="Q128" i="8" s="1"/>
  <c r="S128" i="8" s="1"/>
  <c r="U128" i="8" s="1"/>
  <c r="AT128" i="8" s="1"/>
  <c r="P130" i="15"/>
  <c r="Q130" i="15" s="1"/>
  <c r="S130" i="15" s="1"/>
  <c r="U130" i="15" s="1"/>
  <c r="AT130" i="15" s="1"/>
  <c r="BA132" i="22"/>
  <c r="AX132" i="22"/>
  <c r="P96" i="17"/>
  <c r="Q96" i="17" s="1"/>
  <c r="S96" i="17" s="1"/>
  <c r="U96" i="17" s="1"/>
  <c r="AJ96" i="17" s="1"/>
  <c r="AN96" i="17" s="1"/>
  <c r="O97" i="17"/>
  <c r="P130" i="4"/>
  <c r="Q130" i="4" s="1"/>
  <c r="S130" i="4" s="1"/>
  <c r="U130" i="4" s="1"/>
  <c r="AT130" i="4" s="1"/>
  <c r="P34" i="8"/>
  <c r="Q34" i="8" s="1"/>
  <c r="S34" i="8" s="1"/>
  <c r="U34" i="8" s="1"/>
  <c r="AQ34" i="8" s="1"/>
  <c r="AU34" i="8" s="1"/>
  <c r="P66" i="28"/>
  <c r="Q66" i="28" s="1"/>
  <c r="S66" i="28" s="1"/>
  <c r="U66" i="28" s="1"/>
  <c r="AQ66" i="28" s="1"/>
  <c r="AU66" i="28" s="1"/>
  <c r="N68" i="31"/>
  <c r="P67" i="31"/>
  <c r="Q67" i="31" s="1"/>
  <c r="S67" i="31" s="1"/>
  <c r="U67" i="31" s="1"/>
  <c r="AQ67" i="31" s="1"/>
  <c r="AU67" i="31" s="1"/>
  <c r="O68" i="31"/>
  <c r="P81" i="18"/>
  <c r="Q81" i="18" s="1"/>
  <c r="S81" i="18" s="1"/>
  <c r="U81" i="18" s="1"/>
  <c r="AQ81" i="18" s="1"/>
  <c r="AU81" i="18" s="1"/>
  <c r="O49" i="25"/>
  <c r="O114" i="3"/>
  <c r="N115" i="20"/>
  <c r="O115" i="20" s="1"/>
  <c r="O81" i="11"/>
  <c r="O68" i="19"/>
  <c r="BA128" i="33"/>
  <c r="AX128" i="33"/>
  <c r="P49" i="27"/>
  <c r="Q49" i="27" s="1"/>
  <c r="S49" i="27" s="1"/>
  <c r="U49" i="27" s="1"/>
  <c r="AQ49" i="27" s="1"/>
  <c r="AU49" i="27" s="1"/>
  <c r="O50" i="27"/>
  <c r="N36" i="2"/>
  <c r="P111" i="5"/>
  <c r="Q111" i="5" s="1"/>
  <c r="S111" i="5" s="1"/>
  <c r="U111" i="5" s="1"/>
  <c r="AT111" i="5" s="1"/>
  <c r="AX111" i="5" s="1"/>
  <c r="P129" i="9"/>
  <c r="Q129" i="9" s="1"/>
  <c r="S129" i="9" s="1"/>
  <c r="U129" i="9" s="1"/>
  <c r="AT129" i="9" s="1"/>
  <c r="O130" i="9"/>
  <c r="P98" i="9"/>
  <c r="Q98" i="9" s="1"/>
  <c r="S98" i="9" s="1"/>
  <c r="U98" i="9" s="1"/>
  <c r="AJ98" i="9" s="1"/>
  <c r="AN98" i="9" s="1"/>
  <c r="O113" i="30"/>
  <c r="O81" i="14"/>
  <c r="AX130" i="26"/>
  <c r="BA130" i="26"/>
  <c r="O113" i="1"/>
  <c r="N146" i="6"/>
  <c r="P145" i="6"/>
  <c r="Q145" i="6" s="1"/>
  <c r="S145" i="6" s="1"/>
  <c r="U145" i="6" s="1"/>
  <c r="AT145" i="6" s="1"/>
  <c r="AX145" i="6" s="1"/>
  <c r="O146" i="6"/>
  <c r="N36" i="5"/>
  <c r="O36" i="5" s="1"/>
  <c r="N83" i="13"/>
  <c r="O83" i="13" s="1"/>
  <c r="O97" i="21"/>
  <c r="O67" i="5"/>
  <c r="AX129" i="15"/>
  <c r="BA129" i="15"/>
  <c r="BA131" i="22"/>
  <c r="AX131" i="22"/>
  <c r="P82" i="34" l="1"/>
  <c r="Q82" i="34" s="1"/>
  <c r="S82" i="34" s="1"/>
  <c r="U82" i="34" s="1"/>
  <c r="AQ82" i="34" s="1"/>
  <c r="AU82" i="34" s="1"/>
  <c r="P35" i="34"/>
  <c r="Q35" i="34" s="1"/>
  <c r="S35" i="34" s="1"/>
  <c r="U35" i="34" s="1"/>
  <c r="AQ35" i="34" s="1"/>
  <c r="AU35" i="34" s="1"/>
  <c r="N36" i="34"/>
  <c r="O36" i="34"/>
  <c r="BA130" i="34"/>
  <c r="AX130" i="34"/>
  <c r="N131" i="34"/>
  <c r="O131" i="34" s="1"/>
  <c r="P115" i="34"/>
  <c r="Q115" i="34" s="1"/>
  <c r="S115" i="34" s="1"/>
  <c r="U115" i="34" s="1"/>
  <c r="AT115" i="34" s="1"/>
  <c r="AX115" i="34" s="1"/>
  <c r="O116" i="34"/>
  <c r="P116" i="34" s="1"/>
  <c r="Q116" i="34" s="1"/>
  <c r="S116" i="34" s="1"/>
  <c r="U116" i="34" s="1"/>
  <c r="AT116" i="34" s="1"/>
  <c r="AX116" i="34" s="1"/>
  <c r="AY116" i="34" s="1"/>
  <c r="P145" i="34"/>
  <c r="Q145" i="34" s="1"/>
  <c r="S145" i="34" s="1"/>
  <c r="U145" i="34" s="1"/>
  <c r="AT145" i="34" s="1"/>
  <c r="AX145" i="34" s="1"/>
  <c r="N146" i="34"/>
  <c r="O146" i="34" s="1"/>
  <c r="O52" i="34"/>
  <c r="P115" i="18"/>
  <c r="Q115" i="18" s="1"/>
  <c r="S115" i="18" s="1"/>
  <c r="U115" i="18" s="1"/>
  <c r="AT115" i="18" s="1"/>
  <c r="AX115" i="18" s="1"/>
  <c r="O116" i="18"/>
  <c r="P116" i="18" s="1"/>
  <c r="Q116" i="18" s="1"/>
  <c r="S116" i="18" s="1"/>
  <c r="U116" i="18" s="1"/>
  <c r="AT116" i="18" s="1"/>
  <c r="AX116" i="18" s="1"/>
  <c r="AY116" i="18" s="1"/>
  <c r="P99" i="29"/>
  <c r="Q99" i="29" s="1"/>
  <c r="S99" i="29" s="1"/>
  <c r="U99" i="29" s="1"/>
  <c r="AJ99" i="29" s="1"/>
  <c r="AN99" i="29" s="1"/>
  <c r="O100" i="29"/>
  <c r="P100" i="29" s="1"/>
  <c r="Q100" i="29" s="1"/>
  <c r="S100" i="29" s="1"/>
  <c r="U100" i="29" s="1"/>
  <c r="AJ100" i="29" s="1"/>
  <c r="AN100" i="29" s="1"/>
  <c r="AO100" i="29" s="1"/>
  <c r="P68" i="27"/>
  <c r="Q68" i="27" s="1"/>
  <c r="S68" i="27" s="1"/>
  <c r="U68" i="27" s="1"/>
  <c r="AQ68" i="27" s="1"/>
  <c r="AU68" i="27" s="1"/>
  <c r="O69" i="27"/>
  <c r="P69" i="27" s="1"/>
  <c r="Q69" i="27" s="1"/>
  <c r="S69" i="27" s="1"/>
  <c r="U69" i="27" s="1"/>
  <c r="AQ69" i="27" s="1"/>
  <c r="AU69" i="27" s="1"/>
  <c r="AV69" i="27" s="1"/>
  <c r="P131" i="2"/>
  <c r="Q131" i="2" s="1"/>
  <c r="S131" i="2" s="1"/>
  <c r="U131" i="2" s="1"/>
  <c r="AT131" i="2" s="1"/>
  <c r="O132" i="2"/>
  <c r="P132" i="2" s="1"/>
  <c r="Q132" i="2" s="1"/>
  <c r="S132" i="2" s="1"/>
  <c r="U132" i="2" s="1"/>
  <c r="AT132" i="2" s="1"/>
  <c r="P68" i="12"/>
  <c r="Q68" i="12" s="1"/>
  <c r="S68" i="12" s="1"/>
  <c r="U68" i="12" s="1"/>
  <c r="AQ68" i="12" s="1"/>
  <c r="AU68" i="12" s="1"/>
  <c r="O69" i="12"/>
  <c r="P69" i="12" s="1"/>
  <c r="Q69" i="12" s="1"/>
  <c r="S69" i="12" s="1"/>
  <c r="U69" i="12" s="1"/>
  <c r="AQ69" i="12" s="1"/>
  <c r="AU69" i="12" s="1"/>
  <c r="AV69" i="12" s="1"/>
  <c r="P83" i="15"/>
  <c r="Q83" i="15" s="1"/>
  <c r="S83" i="15" s="1"/>
  <c r="U83" i="15" s="1"/>
  <c r="AQ83" i="15" s="1"/>
  <c r="AU83" i="15" s="1"/>
  <c r="O84" i="15"/>
  <c r="P84" i="15" s="1"/>
  <c r="Q84" i="15" s="1"/>
  <c r="S84" i="15" s="1"/>
  <c r="U84" i="15" s="1"/>
  <c r="AQ84" i="15" s="1"/>
  <c r="AU84" i="15" s="1"/>
  <c r="AV84" i="15" s="1"/>
  <c r="P52" i="23"/>
  <c r="Q52" i="23" s="1"/>
  <c r="S52" i="23" s="1"/>
  <c r="U52" i="23" s="1"/>
  <c r="AQ52" i="23" s="1"/>
  <c r="AU52" i="23" s="1"/>
  <c r="O53" i="23"/>
  <c r="P53" i="23" s="1"/>
  <c r="Q53" i="23" s="1"/>
  <c r="S53" i="23" s="1"/>
  <c r="U53" i="23" s="1"/>
  <c r="AQ53" i="23" s="1"/>
  <c r="AU53" i="23" s="1"/>
  <c r="AV53" i="23" s="1"/>
  <c r="P146" i="22"/>
  <c r="Q146" i="22" s="1"/>
  <c r="S146" i="22" s="1"/>
  <c r="U146" i="22" s="1"/>
  <c r="AT146" i="22" s="1"/>
  <c r="AX146" i="22" s="1"/>
  <c r="P115" i="25"/>
  <c r="Q115" i="25" s="1"/>
  <c r="S115" i="25" s="1"/>
  <c r="U115" i="25" s="1"/>
  <c r="AT115" i="25" s="1"/>
  <c r="AX115" i="25" s="1"/>
  <c r="P36" i="5"/>
  <c r="Q36" i="5" s="1"/>
  <c r="S36" i="5" s="1"/>
  <c r="U36" i="5" s="1"/>
  <c r="AQ36" i="5" s="1"/>
  <c r="AU36" i="5" s="1"/>
  <c r="P52" i="17"/>
  <c r="Q52" i="17" s="1"/>
  <c r="S52" i="17" s="1"/>
  <c r="U52" i="17" s="1"/>
  <c r="AQ52" i="17" s="1"/>
  <c r="AU52" i="17" s="1"/>
  <c r="P36" i="9"/>
  <c r="Q36" i="9" s="1"/>
  <c r="S36" i="9" s="1"/>
  <c r="U36" i="9" s="1"/>
  <c r="AQ36" i="9" s="1"/>
  <c r="AU36" i="9" s="1"/>
  <c r="P83" i="4"/>
  <c r="Q83" i="4" s="1"/>
  <c r="S83" i="4" s="1"/>
  <c r="U83" i="4" s="1"/>
  <c r="AQ83" i="4" s="1"/>
  <c r="AU83" i="4" s="1"/>
  <c r="P68" i="18"/>
  <c r="Q68" i="18" s="1"/>
  <c r="S68" i="18" s="1"/>
  <c r="U68" i="18" s="1"/>
  <c r="AQ68" i="18" s="1"/>
  <c r="AU68" i="18" s="1"/>
  <c r="P131" i="31"/>
  <c r="Q131" i="31" s="1"/>
  <c r="S131" i="31" s="1"/>
  <c r="U131" i="31" s="1"/>
  <c r="AT131" i="31" s="1"/>
  <c r="P83" i="13"/>
  <c r="Q83" i="13" s="1"/>
  <c r="S83" i="13" s="1"/>
  <c r="U83" i="13" s="1"/>
  <c r="AQ83" i="13" s="1"/>
  <c r="AU83" i="13" s="1"/>
  <c r="P68" i="11"/>
  <c r="Q68" i="11" s="1"/>
  <c r="S68" i="11" s="1"/>
  <c r="U68" i="11" s="1"/>
  <c r="AQ68" i="11" s="1"/>
  <c r="AU68" i="11" s="1"/>
  <c r="P36" i="23"/>
  <c r="Q36" i="23" s="1"/>
  <c r="S36" i="23" s="1"/>
  <c r="U36" i="23" s="1"/>
  <c r="AQ36" i="23" s="1"/>
  <c r="AU36" i="23" s="1"/>
  <c r="P83" i="29"/>
  <c r="Q83" i="29" s="1"/>
  <c r="S83" i="29" s="1"/>
  <c r="U83" i="29" s="1"/>
  <c r="AQ83" i="29" s="1"/>
  <c r="AU83" i="29" s="1"/>
  <c r="P115" i="20"/>
  <c r="Q115" i="20" s="1"/>
  <c r="S115" i="20" s="1"/>
  <c r="U115" i="20" s="1"/>
  <c r="AT115" i="20" s="1"/>
  <c r="AX115" i="20" s="1"/>
  <c r="P36" i="30"/>
  <c r="Q36" i="30" s="1"/>
  <c r="S36" i="30" s="1"/>
  <c r="U36" i="30" s="1"/>
  <c r="AQ36" i="30" s="1"/>
  <c r="AU36" i="30" s="1"/>
  <c r="P146" i="24"/>
  <c r="Q146" i="24" s="1"/>
  <c r="S146" i="24" s="1"/>
  <c r="U146" i="24" s="1"/>
  <c r="AT146" i="24" s="1"/>
  <c r="AX146" i="24" s="1"/>
  <c r="P146" i="33"/>
  <c r="Q146" i="33" s="1"/>
  <c r="S146" i="33" s="1"/>
  <c r="U146" i="33" s="1"/>
  <c r="AT146" i="33" s="1"/>
  <c r="AX146" i="33" s="1"/>
  <c r="P146" i="23"/>
  <c r="Q146" i="23" s="1"/>
  <c r="S146" i="23" s="1"/>
  <c r="U146" i="23" s="1"/>
  <c r="AT146" i="23" s="1"/>
  <c r="AX146" i="23" s="1"/>
  <c r="O147" i="23"/>
  <c r="P147" i="23" s="1"/>
  <c r="Q147" i="23" s="1"/>
  <c r="S147" i="23" s="1"/>
  <c r="U147" i="23" s="1"/>
  <c r="AT147" i="23" s="1"/>
  <c r="AX147" i="23" s="1"/>
  <c r="AY147" i="23" s="1"/>
  <c r="P98" i="24"/>
  <c r="Q98" i="24" s="1"/>
  <c r="S98" i="24" s="1"/>
  <c r="U98" i="24" s="1"/>
  <c r="AJ98" i="24" s="1"/>
  <c r="AN98" i="24" s="1"/>
  <c r="P81" i="11"/>
  <c r="Q81" i="11" s="1"/>
  <c r="S81" i="11" s="1"/>
  <c r="U81" i="11" s="1"/>
  <c r="AQ81" i="11" s="1"/>
  <c r="AU81" i="11" s="1"/>
  <c r="N131" i="4"/>
  <c r="N83" i="23"/>
  <c r="N146" i="26"/>
  <c r="P131" i="26"/>
  <c r="Q131" i="26" s="1"/>
  <c r="S131" i="26" s="1"/>
  <c r="U131" i="26" s="1"/>
  <c r="AT131" i="26" s="1"/>
  <c r="O132" i="26"/>
  <c r="P132" i="26" s="1"/>
  <c r="Q132" i="26" s="1"/>
  <c r="S132" i="26" s="1"/>
  <c r="U132" i="26" s="1"/>
  <c r="AT132" i="26" s="1"/>
  <c r="AX128" i="16"/>
  <c r="BA128" i="16"/>
  <c r="O98" i="28"/>
  <c r="O116" i="9"/>
  <c r="P116" i="9" s="1"/>
  <c r="Q116" i="9" s="1"/>
  <c r="S116" i="9" s="1"/>
  <c r="U116" i="9" s="1"/>
  <c r="AT116" i="9" s="1"/>
  <c r="AX116" i="9" s="1"/>
  <c r="AY116" i="9" s="1"/>
  <c r="P128" i="28"/>
  <c r="Q128" i="28" s="1"/>
  <c r="S128" i="28" s="1"/>
  <c r="U128" i="28" s="1"/>
  <c r="AT128" i="28" s="1"/>
  <c r="O129" i="28"/>
  <c r="O97" i="33"/>
  <c r="O34" i="4"/>
  <c r="O51" i="22"/>
  <c r="P80" i="20"/>
  <c r="Q80" i="20" s="1"/>
  <c r="S80" i="20" s="1"/>
  <c r="U80" i="20" s="1"/>
  <c r="AQ80" i="20" s="1"/>
  <c r="AU80" i="20" s="1"/>
  <c r="N99" i="13"/>
  <c r="O53" i="5"/>
  <c r="P53" i="5" s="1"/>
  <c r="Q53" i="5" s="1"/>
  <c r="S53" i="5" s="1"/>
  <c r="U53" i="5" s="1"/>
  <c r="AQ53" i="5" s="1"/>
  <c r="AU53" i="5" s="1"/>
  <c r="AV53" i="5" s="1"/>
  <c r="P129" i="19"/>
  <c r="Q129" i="19" s="1"/>
  <c r="S129" i="19" s="1"/>
  <c r="U129" i="19" s="1"/>
  <c r="AT129" i="19" s="1"/>
  <c r="O35" i="22"/>
  <c r="P131" i="18"/>
  <c r="Q131" i="18" s="1"/>
  <c r="S131" i="18" s="1"/>
  <c r="U131" i="18" s="1"/>
  <c r="AT131" i="18" s="1"/>
  <c r="O132" i="18"/>
  <c r="P132" i="18" s="1"/>
  <c r="Q132" i="18" s="1"/>
  <c r="S132" i="18" s="1"/>
  <c r="U132" i="18" s="1"/>
  <c r="AT132" i="18" s="1"/>
  <c r="AX128" i="25"/>
  <c r="BA128" i="25"/>
  <c r="P131" i="23"/>
  <c r="Q131" i="23" s="1"/>
  <c r="S131" i="23" s="1"/>
  <c r="U131" i="23" s="1"/>
  <c r="AT131" i="23" s="1"/>
  <c r="N99" i="6"/>
  <c r="P98" i="6"/>
  <c r="Q98" i="6" s="1"/>
  <c r="S98" i="6" s="1"/>
  <c r="U98" i="6" s="1"/>
  <c r="AJ98" i="6" s="1"/>
  <c r="AN98" i="6" s="1"/>
  <c r="O99" i="6"/>
  <c r="P112" i="13"/>
  <c r="Q112" i="13" s="1"/>
  <c r="S112" i="13" s="1"/>
  <c r="U112" i="13" s="1"/>
  <c r="AT112" i="13" s="1"/>
  <c r="AX112" i="13" s="1"/>
  <c r="O113" i="13"/>
  <c r="P68" i="16"/>
  <c r="Q68" i="16" s="1"/>
  <c r="S68" i="16" s="1"/>
  <c r="U68" i="16" s="1"/>
  <c r="AQ68" i="16" s="1"/>
  <c r="AU68" i="16" s="1"/>
  <c r="O69" i="16"/>
  <c r="P69" i="16" s="1"/>
  <c r="Q69" i="16" s="1"/>
  <c r="S69" i="16" s="1"/>
  <c r="U69" i="16" s="1"/>
  <c r="AQ69" i="16" s="1"/>
  <c r="AU69" i="16" s="1"/>
  <c r="AV69" i="16" s="1"/>
  <c r="P113" i="30"/>
  <c r="Q113" i="30" s="1"/>
  <c r="S113" i="30" s="1"/>
  <c r="U113" i="30" s="1"/>
  <c r="AT113" i="30" s="1"/>
  <c r="AX113" i="30" s="1"/>
  <c r="O114" i="30"/>
  <c r="O97" i="8"/>
  <c r="O98" i="2"/>
  <c r="O97" i="31"/>
  <c r="O130" i="20"/>
  <c r="O130" i="14"/>
  <c r="P51" i="31"/>
  <c r="Q51" i="31" s="1"/>
  <c r="S51" i="31" s="1"/>
  <c r="U51" i="31" s="1"/>
  <c r="AQ51" i="31" s="1"/>
  <c r="AU51" i="31" s="1"/>
  <c r="O52" i="20"/>
  <c r="O84" i="9"/>
  <c r="P84" i="9" s="1"/>
  <c r="Q84" i="9" s="1"/>
  <c r="S84" i="9" s="1"/>
  <c r="U84" i="9" s="1"/>
  <c r="AQ84" i="9" s="1"/>
  <c r="AU84" i="9" s="1"/>
  <c r="AV84" i="9" s="1"/>
  <c r="N36" i="14"/>
  <c r="O36" i="14" s="1"/>
  <c r="P129" i="13"/>
  <c r="Q129" i="13" s="1"/>
  <c r="S129" i="13" s="1"/>
  <c r="U129" i="13" s="1"/>
  <c r="AT129" i="13" s="1"/>
  <c r="P146" i="15"/>
  <c r="Q146" i="15" s="1"/>
  <c r="S146" i="15" s="1"/>
  <c r="U146" i="15" s="1"/>
  <c r="AT146" i="15" s="1"/>
  <c r="AX146" i="15" s="1"/>
  <c r="P112" i="29"/>
  <c r="Q112" i="29" s="1"/>
  <c r="S112" i="29" s="1"/>
  <c r="U112" i="29" s="1"/>
  <c r="AT112" i="29" s="1"/>
  <c r="AX112" i="29" s="1"/>
  <c r="BB132" i="22"/>
  <c r="P144" i="11"/>
  <c r="Q144" i="11" s="1"/>
  <c r="S144" i="11" s="1"/>
  <c r="U144" i="11" s="1"/>
  <c r="AT144" i="11" s="1"/>
  <c r="AX144" i="11" s="1"/>
  <c r="O145" i="11"/>
  <c r="P51" i="4"/>
  <c r="Q51" i="4" s="1"/>
  <c r="S51" i="4" s="1"/>
  <c r="U51" i="4" s="1"/>
  <c r="AQ51" i="4" s="1"/>
  <c r="AU51" i="4" s="1"/>
  <c r="N52" i="4"/>
  <c r="O52" i="4" s="1"/>
  <c r="P113" i="22"/>
  <c r="Q113" i="22" s="1"/>
  <c r="S113" i="22" s="1"/>
  <c r="U113" i="22" s="1"/>
  <c r="AT113" i="22" s="1"/>
  <c r="AX113" i="22" s="1"/>
  <c r="N68" i="15"/>
  <c r="O68" i="15" s="1"/>
  <c r="P130" i="17"/>
  <c r="Q130" i="17" s="1"/>
  <c r="S130" i="17" s="1"/>
  <c r="U130" i="17" s="1"/>
  <c r="AT130" i="17" s="1"/>
  <c r="N68" i="4"/>
  <c r="O68" i="4" s="1"/>
  <c r="P67" i="4"/>
  <c r="Q67" i="4" s="1"/>
  <c r="S67" i="4" s="1"/>
  <c r="U67" i="4" s="1"/>
  <c r="AQ67" i="4" s="1"/>
  <c r="AU67" i="4" s="1"/>
  <c r="P35" i="15"/>
  <c r="Q35" i="15" s="1"/>
  <c r="S35" i="15" s="1"/>
  <c r="U35" i="15" s="1"/>
  <c r="AQ35" i="15" s="1"/>
  <c r="AU35" i="15" s="1"/>
  <c r="N36" i="15"/>
  <c r="P115" i="27"/>
  <c r="Q115" i="27" s="1"/>
  <c r="S115" i="27" s="1"/>
  <c r="U115" i="27" s="1"/>
  <c r="AT115" i="27" s="1"/>
  <c r="AX115" i="27" s="1"/>
  <c r="N146" i="2"/>
  <c r="O146" i="2" s="1"/>
  <c r="P83" i="12"/>
  <c r="Q83" i="12" s="1"/>
  <c r="S83" i="12" s="1"/>
  <c r="U83" i="12" s="1"/>
  <c r="AQ83" i="12" s="1"/>
  <c r="AU83" i="12" s="1"/>
  <c r="O84" i="12"/>
  <c r="P84" i="12" s="1"/>
  <c r="Q84" i="12" s="1"/>
  <c r="S84" i="12" s="1"/>
  <c r="U84" i="12" s="1"/>
  <c r="AQ84" i="12" s="1"/>
  <c r="AU84" i="12" s="1"/>
  <c r="AV84" i="12" s="1"/>
  <c r="P144" i="28"/>
  <c r="Q144" i="28" s="1"/>
  <c r="S144" i="28" s="1"/>
  <c r="U144" i="28" s="1"/>
  <c r="AT144" i="28" s="1"/>
  <c r="AX144" i="28" s="1"/>
  <c r="O145" i="28"/>
  <c r="P98" i="22"/>
  <c r="Q98" i="22" s="1"/>
  <c r="S98" i="22" s="1"/>
  <c r="U98" i="22" s="1"/>
  <c r="AJ98" i="22" s="1"/>
  <c r="AN98" i="22" s="1"/>
  <c r="P68" i="19"/>
  <c r="Q68" i="19" s="1"/>
  <c r="S68" i="19" s="1"/>
  <c r="U68" i="19" s="1"/>
  <c r="AQ68" i="19" s="1"/>
  <c r="AU68" i="19" s="1"/>
  <c r="P144" i="16"/>
  <c r="Q144" i="16" s="1"/>
  <c r="S144" i="16" s="1"/>
  <c r="U144" i="16" s="1"/>
  <c r="AT144" i="16" s="1"/>
  <c r="AX144" i="16" s="1"/>
  <c r="P83" i="27"/>
  <c r="Q83" i="27" s="1"/>
  <c r="S83" i="27" s="1"/>
  <c r="U83" i="27" s="1"/>
  <c r="AQ83" i="27" s="1"/>
  <c r="AU83" i="27" s="1"/>
  <c r="P114" i="3"/>
  <c r="Q114" i="3" s="1"/>
  <c r="S114" i="3" s="1"/>
  <c r="U114" i="3" s="1"/>
  <c r="AT114" i="3" s="1"/>
  <c r="AX114" i="3" s="1"/>
  <c r="P49" i="25"/>
  <c r="Q49" i="25" s="1"/>
  <c r="S49" i="25" s="1"/>
  <c r="U49" i="25" s="1"/>
  <c r="AQ49" i="25" s="1"/>
  <c r="AU49" i="25" s="1"/>
  <c r="O50" i="25"/>
  <c r="N99" i="9"/>
  <c r="O99" i="9" s="1"/>
  <c r="O82" i="18"/>
  <c r="O67" i="29"/>
  <c r="N36" i="33"/>
  <c r="O36" i="33" s="1"/>
  <c r="P36" i="27"/>
  <c r="Q36" i="27" s="1"/>
  <c r="S36" i="27" s="1"/>
  <c r="U36" i="27" s="1"/>
  <c r="AQ36" i="27" s="1"/>
  <c r="AU36" i="27" s="1"/>
  <c r="O82" i="16"/>
  <c r="N146" i="21"/>
  <c r="O146" i="21" s="1"/>
  <c r="O131" i="1"/>
  <c r="O34" i="25"/>
  <c r="BA129" i="17"/>
  <c r="AX129" i="17"/>
  <c r="N99" i="16"/>
  <c r="O99" i="16" s="1"/>
  <c r="P36" i="21"/>
  <c r="Q36" i="21" s="1"/>
  <c r="S36" i="21" s="1"/>
  <c r="U36" i="21" s="1"/>
  <c r="AQ36" i="21" s="1"/>
  <c r="AU36" i="21" s="1"/>
  <c r="O37" i="21"/>
  <c r="P37" i="21" s="1"/>
  <c r="Q37" i="21" s="1"/>
  <c r="S37" i="21" s="1"/>
  <c r="U37" i="21" s="1"/>
  <c r="AQ37" i="21" s="1"/>
  <c r="AU37" i="21" s="1"/>
  <c r="AV37" i="21" s="1"/>
  <c r="N115" i="31"/>
  <c r="O115" i="31" s="1"/>
  <c r="N99" i="25"/>
  <c r="O99" i="25" s="1"/>
  <c r="O145" i="25"/>
  <c r="P51" i="8"/>
  <c r="Q51" i="8" s="1"/>
  <c r="S51" i="8" s="1"/>
  <c r="U51" i="8" s="1"/>
  <c r="AQ51" i="8" s="1"/>
  <c r="AU51" i="8" s="1"/>
  <c r="P51" i="33"/>
  <c r="Q51" i="33" s="1"/>
  <c r="S51" i="33" s="1"/>
  <c r="U51" i="33" s="1"/>
  <c r="AQ51" i="33" s="1"/>
  <c r="AU51" i="33" s="1"/>
  <c r="BA129" i="20"/>
  <c r="AX129" i="20"/>
  <c r="P144" i="13"/>
  <c r="Q144" i="13" s="1"/>
  <c r="S144" i="13" s="1"/>
  <c r="U144" i="13" s="1"/>
  <c r="AT144" i="13" s="1"/>
  <c r="AX144" i="13" s="1"/>
  <c r="AX130" i="15"/>
  <c r="BA130" i="15"/>
  <c r="O97" i="23"/>
  <c r="P33" i="29"/>
  <c r="Q33" i="29" s="1"/>
  <c r="S33" i="29" s="1"/>
  <c r="U33" i="29" s="1"/>
  <c r="AQ33" i="29" s="1"/>
  <c r="AU33" i="29" s="1"/>
  <c r="O34" i="29"/>
  <c r="O81" i="10"/>
  <c r="O145" i="12"/>
  <c r="O114" i="8"/>
  <c r="AX130" i="1"/>
  <c r="BA130" i="1"/>
  <c r="P81" i="26"/>
  <c r="Q81" i="26" s="1"/>
  <c r="S81" i="26" s="1"/>
  <c r="U81" i="26" s="1"/>
  <c r="AQ81" i="26" s="1"/>
  <c r="AU81" i="26" s="1"/>
  <c r="N99" i="30"/>
  <c r="O99" i="30" s="1"/>
  <c r="P98" i="30"/>
  <c r="Q98" i="30" s="1"/>
  <c r="S98" i="30" s="1"/>
  <c r="U98" i="30" s="1"/>
  <c r="AJ98" i="30" s="1"/>
  <c r="AN98" i="30" s="1"/>
  <c r="P67" i="13"/>
  <c r="Q67" i="13" s="1"/>
  <c r="S67" i="13" s="1"/>
  <c r="U67" i="13" s="1"/>
  <c r="AQ67" i="13" s="1"/>
  <c r="AU67" i="13" s="1"/>
  <c r="P130" i="5"/>
  <c r="Q130" i="5" s="1"/>
  <c r="S130" i="5" s="1"/>
  <c r="U130" i="5" s="1"/>
  <c r="AT130" i="5" s="1"/>
  <c r="P51" i="13"/>
  <c r="Q51" i="13" s="1"/>
  <c r="S51" i="13" s="1"/>
  <c r="U51" i="13" s="1"/>
  <c r="AQ51" i="13" s="1"/>
  <c r="AU51" i="13" s="1"/>
  <c r="N52" i="13"/>
  <c r="O52" i="13" s="1"/>
  <c r="P97" i="17"/>
  <c r="Q97" i="17" s="1"/>
  <c r="S97" i="17" s="1"/>
  <c r="U97" i="17" s="1"/>
  <c r="AJ97" i="17" s="1"/>
  <c r="AN97" i="17" s="1"/>
  <c r="AY132" i="22"/>
  <c r="P97" i="20"/>
  <c r="Q97" i="20" s="1"/>
  <c r="S97" i="20" s="1"/>
  <c r="U97" i="20" s="1"/>
  <c r="AJ97" i="20" s="1"/>
  <c r="AN97" i="20" s="1"/>
  <c r="O98" i="20"/>
  <c r="N131" i="1"/>
  <c r="P82" i="17"/>
  <c r="Q82" i="17" s="1"/>
  <c r="S82" i="17" s="1"/>
  <c r="U82" i="17" s="1"/>
  <c r="AQ82" i="17" s="1"/>
  <c r="AU82" i="17" s="1"/>
  <c r="P51" i="2"/>
  <c r="Q51" i="2" s="1"/>
  <c r="S51" i="2" s="1"/>
  <c r="U51" i="2" s="1"/>
  <c r="AQ51" i="2" s="1"/>
  <c r="AU51" i="2" s="1"/>
  <c r="N52" i="2"/>
  <c r="O52" i="2" s="1"/>
  <c r="P98" i="12"/>
  <c r="Q98" i="12" s="1"/>
  <c r="S98" i="12" s="1"/>
  <c r="U98" i="12" s="1"/>
  <c r="AJ98" i="12" s="1"/>
  <c r="AN98" i="12" s="1"/>
  <c r="BA129" i="5"/>
  <c r="AX129" i="5"/>
  <c r="P51" i="21"/>
  <c r="Q51" i="21" s="1"/>
  <c r="S51" i="21" s="1"/>
  <c r="U51" i="21" s="1"/>
  <c r="AQ51" i="21" s="1"/>
  <c r="AU51" i="21" s="1"/>
  <c r="N52" i="21"/>
  <c r="O52" i="21" s="1"/>
  <c r="P99" i="10"/>
  <c r="Q99" i="10" s="1"/>
  <c r="S99" i="10" s="1"/>
  <c r="U99" i="10" s="1"/>
  <c r="AJ99" i="10" s="1"/>
  <c r="AN99" i="10" s="1"/>
  <c r="AX129" i="14"/>
  <c r="BA129" i="14"/>
  <c r="P144" i="8"/>
  <c r="Q144" i="8" s="1"/>
  <c r="S144" i="8" s="1"/>
  <c r="U144" i="8" s="1"/>
  <c r="AT144" i="8" s="1"/>
  <c r="AX144" i="8" s="1"/>
  <c r="O145" i="8"/>
  <c r="P68" i="31"/>
  <c r="Q68" i="31" s="1"/>
  <c r="S68" i="31" s="1"/>
  <c r="U68" i="31" s="1"/>
  <c r="AQ68" i="31" s="1"/>
  <c r="AU68" i="31" s="1"/>
  <c r="N131" i="15"/>
  <c r="O131" i="15" s="1"/>
  <c r="P36" i="2"/>
  <c r="Q36" i="2" s="1"/>
  <c r="S36" i="2" s="1"/>
  <c r="U36" i="2" s="1"/>
  <c r="AQ36" i="2" s="1"/>
  <c r="AU36" i="2" s="1"/>
  <c r="O37" i="2"/>
  <c r="P37" i="2" s="1"/>
  <c r="Q37" i="2" s="1"/>
  <c r="S37" i="2" s="1"/>
  <c r="U37" i="2" s="1"/>
  <c r="AQ37" i="2" s="1"/>
  <c r="AU37" i="2" s="1"/>
  <c r="AV37" i="2" s="1"/>
  <c r="P97" i="21"/>
  <c r="Q97" i="21" s="1"/>
  <c r="S97" i="21" s="1"/>
  <c r="U97" i="21" s="1"/>
  <c r="AJ97" i="21" s="1"/>
  <c r="AN97" i="21" s="1"/>
  <c r="O98" i="21"/>
  <c r="O112" i="5"/>
  <c r="O129" i="8"/>
  <c r="O81" i="25"/>
  <c r="O130" i="11"/>
  <c r="O51" i="14"/>
  <c r="O147" i="7"/>
  <c r="P147" i="7" s="1"/>
  <c r="Q147" i="7" s="1"/>
  <c r="S147" i="7" s="1"/>
  <c r="U147" i="7" s="1"/>
  <c r="AT147" i="7" s="1"/>
  <c r="AX147" i="7" s="1"/>
  <c r="AY147" i="7" s="1"/>
  <c r="N83" i="7"/>
  <c r="O83" i="7" s="1"/>
  <c r="O67" i="3"/>
  <c r="P51" i="15"/>
  <c r="Q51" i="15" s="1"/>
  <c r="S51" i="15" s="1"/>
  <c r="U51" i="15" s="1"/>
  <c r="AQ51" i="15" s="1"/>
  <c r="AU51" i="15" s="1"/>
  <c r="O98" i="26"/>
  <c r="N36" i="18"/>
  <c r="O36" i="18" s="1"/>
  <c r="O34" i="17"/>
  <c r="O69" i="8"/>
  <c r="P69" i="8" s="1"/>
  <c r="Q69" i="8" s="1"/>
  <c r="S69" i="8" s="1"/>
  <c r="U69" i="8" s="1"/>
  <c r="AQ69" i="8" s="1"/>
  <c r="AU69" i="8" s="1"/>
  <c r="AV69" i="8" s="1"/>
  <c r="O37" i="16"/>
  <c r="P37" i="16" s="1"/>
  <c r="Q37" i="16" s="1"/>
  <c r="S37" i="16" s="1"/>
  <c r="U37" i="16" s="1"/>
  <c r="AQ37" i="16" s="1"/>
  <c r="AU37" i="16" s="1"/>
  <c r="AV37" i="16" s="1"/>
  <c r="P66" i="14"/>
  <c r="Q66" i="14" s="1"/>
  <c r="S66" i="14" s="1"/>
  <c r="U66" i="14" s="1"/>
  <c r="AQ66" i="14" s="1"/>
  <c r="AU66" i="14" s="1"/>
  <c r="N36" i="20"/>
  <c r="O36" i="20" s="1"/>
  <c r="P35" i="20"/>
  <c r="Q35" i="20" s="1"/>
  <c r="S35" i="20" s="1"/>
  <c r="U35" i="20" s="1"/>
  <c r="AQ35" i="20" s="1"/>
  <c r="AU35" i="20" s="1"/>
  <c r="BB132" i="10"/>
  <c r="BA128" i="8"/>
  <c r="AX128" i="8"/>
  <c r="P113" i="19"/>
  <c r="Q113" i="19" s="1"/>
  <c r="S113" i="19" s="1"/>
  <c r="U113" i="19" s="1"/>
  <c r="AT113" i="19" s="1"/>
  <c r="AX113" i="19" s="1"/>
  <c r="BA129" i="11"/>
  <c r="AX129" i="11"/>
  <c r="P50" i="28"/>
  <c r="Q50" i="28" s="1"/>
  <c r="S50" i="28" s="1"/>
  <c r="U50" i="28" s="1"/>
  <c r="AQ50" i="28" s="1"/>
  <c r="AU50" i="28" s="1"/>
  <c r="P34" i="1"/>
  <c r="Q34" i="1" s="1"/>
  <c r="S34" i="1" s="1"/>
  <c r="U34" i="1" s="1"/>
  <c r="AQ34" i="1" s="1"/>
  <c r="AU34" i="1" s="1"/>
  <c r="N146" i="17"/>
  <c r="P145" i="17"/>
  <c r="Q145" i="17" s="1"/>
  <c r="S145" i="17" s="1"/>
  <c r="U145" i="17" s="1"/>
  <c r="AT145" i="17" s="1"/>
  <c r="AX145" i="17" s="1"/>
  <c r="O146" i="17"/>
  <c r="P131" i="7"/>
  <c r="Q131" i="7" s="1"/>
  <c r="S131" i="7" s="1"/>
  <c r="U131" i="7" s="1"/>
  <c r="AT131" i="7" s="1"/>
  <c r="O132" i="7"/>
  <c r="P132" i="7" s="1"/>
  <c r="Q132" i="7" s="1"/>
  <c r="S132" i="7" s="1"/>
  <c r="U132" i="7" s="1"/>
  <c r="AT132" i="7" s="1"/>
  <c r="P33" i="19"/>
  <c r="Q33" i="19" s="1"/>
  <c r="S33" i="19" s="1"/>
  <c r="U33" i="19" s="1"/>
  <c r="AQ33" i="19" s="1"/>
  <c r="AU33" i="19" s="1"/>
  <c r="O34" i="19"/>
  <c r="AY132" i="10"/>
  <c r="P97" i="19"/>
  <c r="Q97" i="19" s="1"/>
  <c r="S97" i="19" s="1"/>
  <c r="U97" i="19" s="1"/>
  <c r="AJ97" i="19" s="1"/>
  <c r="AN97" i="19" s="1"/>
  <c r="P68" i="33"/>
  <c r="Q68" i="33" s="1"/>
  <c r="S68" i="33" s="1"/>
  <c r="U68" i="33" s="1"/>
  <c r="AQ68" i="33" s="1"/>
  <c r="AU68" i="33" s="1"/>
  <c r="O69" i="33"/>
  <c r="P69" i="33" s="1"/>
  <c r="Q69" i="33" s="1"/>
  <c r="S69" i="33" s="1"/>
  <c r="U69" i="33" s="1"/>
  <c r="AQ69" i="33" s="1"/>
  <c r="AU69" i="33" s="1"/>
  <c r="AV69" i="33" s="1"/>
  <c r="P114" i="12"/>
  <c r="Q114" i="12" s="1"/>
  <c r="S114" i="12" s="1"/>
  <c r="U114" i="12" s="1"/>
  <c r="AT114" i="12" s="1"/>
  <c r="AX114" i="12" s="1"/>
  <c r="O67" i="28"/>
  <c r="O114" i="4"/>
  <c r="N68" i="10"/>
  <c r="O68" i="10" s="1"/>
  <c r="N68" i="20"/>
  <c r="O68" i="20" s="1"/>
  <c r="P114" i="14"/>
  <c r="Q114" i="14" s="1"/>
  <c r="S114" i="14" s="1"/>
  <c r="U114" i="14" s="1"/>
  <c r="AT114" i="14" s="1"/>
  <c r="AX114" i="14" s="1"/>
  <c r="N115" i="14"/>
  <c r="O98" i="14"/>
  <c r="O37" i="13"/>
  <c r="P37" i="13" s="1"/>
  <c r="Q37" i="13" s="1"/>
  <c r="S37" i="13" s="1"/>
  <c r="U37" i="13" s="1"/>
  <c r="AQ37" i="13" s="1"/>
  <c r="AU37" i="13" s="1"/>
  <c r="AV37" i="13" s="1"/>
  <c r="O51" i="19"/>
  <c r="P34" i="7"/>
  <c r="Q34" i="7" s="1"/>
  <c r="S34" i="7" s="1"/>
  <c r="U34" i="7" s="1"/>
  <c r="AQ34" i="7" s="1"/>
  <c r="AU34" i="7" s="1"/>
  <c r="O35" i="7"/>
  <c r="BA130" i="2"/>
  <c r="AX130" i="2"/>
  <c r="P112" i="17"/>
  <c r="Q112" i="17" s="1"/>
  <c r="S112" i="17" s="1"/>
  <c r="U112" i="17" s="1"/>
  <c r="AT112" i="17" s="1"/>
  <c r="AX112" i="17" s="1"/>
  <c r="O145" i="10"/>
  <c r="O145" i="14"/>
  <c r="O81" i="21"/>
  <c r="P66" i="17"/>
  <c r="Q66" i="17" s="1"/>
  <c r="S66" i="17" s="1"/>
  <c r="U66" i="17" s="1"/>
  <c r="AQ66" i="17" s="1"/>
  <c r="AU66" i="17" s="1"/>
  <c r="O67" i="17"/>
  <c r="AX130" i="7"/>
  <c r="BA130" i="7"/>
  <c r="P96" i="18"/>
  <c r="Q96" i="18" s="1"/>
  <c r="S96" i="18" s="1"/>
  <c r="U96" i="18" s="1"/>
  <c r="AJ96" i="18" s="1"/>
  <c r="AN96" i="18" s="1"/>
  <c r="O97" i="18"/>
  <c r="P51" i="26"/>
  <c r="Q51" i="26" s="1"/>
  <c r="S51" i="26" s="1"/>
  <c r="U51" i="26" s="1"/>
  <c r="AQ51" i="26" s="1"/>
  <c r="AU51" i="26" s="1"/>
  <c r="AX132" i="21"/>
  <c r="AY132" i="21" s="1"/>
  <c r="BA132" i="21"/>
  <c r="N52" i="18"/>
  <c r="O52" i="18" s="1"/>
  <c r="P51" i="18"/>
  <c r="Q51" i="18" s="1"/>
  <c r="S51" i="18" s="1"/>
  <c r="U51" i="18" s="1"/>
  <c r="AQ51" i="18" s="1"/>
  <c r="AU51" i="18" s="1"/>
  <c r="BA130" i="31"/>
  <c r="AX130" i="31"/>
  <c r="P81" i="14"/>
  <c r="Q81" i="14" s="1"/>
  <c r="S81" i="14" s="1"/>
  <c r="U81" i="14" s="1"/>
  <c r="AQ81" i="14" s="1"/>
  <c r="AU81" i="14" s="1"/>
  <c r="O82" i="14"/>
  <c r="P51" i="9"/>
  <c r="Q51" i="9" s="1"/>
  <c r="S51" i="9" s="1"/>
  <c r="U51" i="9" s="1"/>
  <c r="AQ51" i="9" s="1"/>
  <c r="AU51" i="9" s="1"/>
  <c r="N52" i="9"/>
  <c r="O52" i="9"/>
  <c r="BA129" i="9"/>
  <c r="AX129" i="9"/>
  <c r="P145" i="9"/>
  <c r="Q145" i="9" s="1"/>
  <c r="S145" i="9" s="1"/>
  <c r="U145" i="9" s="1"/>
  <c r="AT145" i="9" s="1"/>
  <c r="AX145" i="9" s="1"/>
  <c r="N146" i="9"/>
  <c r="O146" i="9"/>
  <c r="P82" i="2"/>
  <c r="Q82" i="2" s="1"/>
  <c r="S82" i="2" s="1"/>
  <c r="U82" i="2" s="1"/>
  <c r="AQ82" i="2" s="1"/>
  <c r="AU82" i="2" s="1"/>
  <c r="P52" i="11"/>
  <c r="Q52" i="11" s="1"/>
  <c r="S52" i="11" s="1"/>
  <c r="U52" i="11" s="1"/>
  <c r="AQ52" i="11" s="1"/>
  <c r="AU52" i="11" s="1"/>
  <c r="P129" i="6"/>
  <c r="Q129" i="6" s="1"/>
  <c r="S129" i="6" s="1"/>
  <c r="U129" i="6" s="1"/>
  <c r="AT129" i="6" s="1"/>
  <c r="P34" i="26"/>
  <c r="Q34" i="26" s="1"/>
  <c r="S34" i="26" s="1"/>
  <c r="U34" i="26" s="1"/>
  <c r="AQ34" i="26" s="1"/>
  <c r="AU34" i="26" s="1"/>
  <c r="P98" i="27"/>
  <c r="Q98" i="27" s="1"/>
  <c r="S98" i="27" s="1"/>
  <c r="U98" i="27" s="1"/>
  <c r="AJ98" i="27" s="1"/>
  <c r="AN98" i="27" s="1"/>
  <c r="P114" i="33"/>
  <c r="Q114" i="33" s="1"/>
  <c r="S114" i="33" s="1"/>
  <c r="U114" i="33" s="1"/>
  <c r="AT114" i="33" s="1"/>
  <c r="AX114" i="33" s="1"/>
  <c r="P114" i="15"/>
  <c r="Q114" i="15" s="1"/>
  <c r="S114" i="15" s="1"/>
  <c r="U114" i="15" s="1"/>
  <c r="AT114" i="15" s="1"/>
  <c r="AX114" i="15" s="1"/>
  <c r="AX131" i="21"/>
  <c r="BA131" i="21"/>
  <c r="N83" i="24"/>
  <c r="O83" i="24" s="1"/>
  <c r="P82" i="24"/>
  <c r="Q82" i="24" s="1"/>
  <c r="S82" i="24" s="1"/>
  <c r="U82" i="24" s="1"/>
  <c r="AQ82" i="24" s="1"/>
  <c r="AU82" i="24" s="1"/>
  <c r="P143" i="18"/>
  <c r="Q143" i="18" s="1"/>
  <c r="S143" i="18" s="1"/>
  <c r="U143" i="18" s="1"/>
  <c r="AT143" i="18" s="1"/>
  <c r="AX143" i="18" s="1"/>
  <c r="O144" i="18"/>
  <c r="P130" i="9"/>
  <c r="Q130" i="9" s="1"/>
  <c r="S130" i="9" s="1"/>
  <c r="U130" i="9" s="1"/>
  <c r="AT130" i="9" s="1"/>
  <c r="P83" i="31"/>
  <c r="Q83" i="31" s="1"/>
  <c r="S83" i="31" s="1"/>
  <c r="U83" i="31" s="1"/>
  <c r="AQ83" i="31" s="1"/>
  <c r="AU83" i="31" s="1"/>
  <c r="O35" i="8"/>
  <c r="O130" i="33"/>
  <c r="O36" i="3"/>
  <c r="N36" i="6"/>
  <c r="O36" i="6" s="1"/>
  <c r="O114" i="28"/>
  <c r="BA128" i="6"/>
  <c r="AX128" i="6"/>
  <c r="O130" i="24"/>
  <c r="O82" i="22"/>
  <c r="O131" i="27"/>
  <c r="O67" i="1"/>
  <c r="O98" i="4"/>
  <c r="P66" i="9"/>
  <c r="Q66" i="9" s="1"/>
  <c r="S66" i="9" s="1"/>
  <c r="U66" i="9" s="1"/>
  <c r="AQ66" i="9" s="1"/>
  <c r="AU66" i="9" s="1"/>
  <c r="O35" i="11"/>
  <c r="P98" i="5"/>
  <c r="Q98" i="5" s="1"/>
  <c r="S98" i="5" s="1"/>
  <c r="U98" i="5" s="1"/>
  <c r="AJ98" i="5" s="1"/>
  <c r="AN98" i="5" s="1"/>
  <c r="N99" i="5"/>
  <c r="P115" i="11"/>
  <c r="Q115" i="11" s="1"/>
  <c r="S115" i="11" s="1"/>
  <c r="U115" i="11" s="1"/>
  <c r="AT115" i="11" s="1"/>
  <c r="AX115" i="11" s="1"/>
  <c r="P129" i="16"/>
  <c r="Q129" i="16" s="1"/>
  <c r="S129" i="16" s="1"/>
  <c r="U129" i="16" s="1"/>
  <c r="AT129" i="16" s="1"/>
  <c r="P83" i="19"/>
  <c r="Q83" i="19" s="1"/>
  <c r="S83" i="19" s="1"/>
  <c r="U83" i="19" s="1"/>
  <c r="AQ83" i="19" s="1"/>
  <c r="AU83" i="19" s="1"/>
  <c r="N68" i="5"/>
  <c r="O68" i="5" s="1"/>
  <c r="P67" i="5"/>
  <c r="Q67" i="5" s="1"/>
  <c r="S67" i="5" s="1"/>
  <c r="U67" i="5" s="1"/>
  <c r="AQ67" i="5" s="1"/>
  <c r="AU67" i="5" s="1"/>
  <c r="P67" i="2"/>
  <c r="Q67" i="2" s="1"/>
  <c r="S67" i="2" s="1"/>
  <c r="U67" i="2" s="1"/>
  <c r="AQ67" i="2" s="1"/>
  <c r="AU67" i="2" s="1"/>
  <c r="P146" i="6"/>
  <c r="Q146" i="6" s="1"/>
  <c r="S146" i="6" s="1"/>
  <c r="U146" i="6" s="1"/>
  <c r="AT146" i="6" s="1"/>
  <c r="AX146" i="6" s="1"/>
  <c r="O147" i="6"/>
  <c r="P147" i="6" s="1"/>
  <c r="Q147" i="6" s="1"/>
  <c r="S147" i="6" s="1"/>
  <c r="U147" i="6" s="1"/>
  <c r="AT147" i="6" s="1"/>
  <c r="AX147" i="6" s="1"/>
  <c r="AY147" i="6" s="1"/>
  <c r="P50" i="27"/>
  <c r="Q50" i="27" s="1"/>
  <c r="S50" i="27" s="1"/>
  <c r="U50" i="27" s="1"/>
  <c r="AQ50" i="27" s="1"/>
  <c r="AU50" i="27" s="1"/>
  <c r="BA129" i="33"/>
  <c r="AX129" i="33"/>
  <c r="P81" i="28"/>
  <c r="Q81" i="28" s="1"/>
  <c r="S81" i="28" s="1"/>
  <c r="U81" i="28" s="1"/>
  <c r="AQ81" i="28" s="1"/>
  <c r="AU81" i="28" s="1"/>
  <c r="P113" i="21"/>
  <c r="Q113" i="21" s="1"/>
  <c r="S113" i="21" s="1"/>
  <c r="U113" i="21" s="1"/>
  <c r="AT113" i="21" s="1"/>
  <c r="AX113" i="21" s="1"/>
  <c r="P129" i="30"/>
  <c r="Q129" i="30" s="1"/>
  <c r="S129" i="30" s="1"/>
  <c r="U129" i="30" s="1"/>
  <c r="AT129" i="30" s="1"/>
  <c r="P51" i="10"/>
  <c r="Q51" i="10" s="1"/>
  <c r="S51" i="10" s="1"/>
  <c r="U51" i="10" s="1"/>
  <c r="AQ51" i="10" s="1"/>
  <c r="AU51" i="10" s="1"/>
  <c r="BA129" i="24"/>
  <c r="AX129" i="24"/>
  <c r="P81" i="30"/>
  <c r="Q81" i="30" s="1"/>
  <c r="S81" i="30" s="1"/>
  <c r="U81" i="30" s="1"/>
  <c r="AQ81" i="30" s="1"/>
  <c r="AU81" i="30" s="1"/>
  <c r="O82" i="30"/>
  <c r="P114" i="23"/>
  <c r="Q114" i="23" s="1"/>
  <c r="S114" i="23" s="1"/>
  <c r="U114" i="23" s="1"/>
  <c r="AT114" i="23" s="1"/>
  <c r="AX114" i="23" s="1"/>
  <c r="N68" i="26"/>
  <c r="P67" i="26"/>
  <c r="Q67" i="26" s="1"/>
  <c r="S67" i="26" s="1"/>
  <c r="U67" i="26" s="1"/>
  <c r="AQ67" i="26" s="1"/>
  <c r="AU67" i="26" s="1"/>
  <c r="O68" i="26"/>
  <c r="P35" i="24"/>
  <c r="Q35" i="24" s="1"/>
  <c r="S35" i="24" s="1"/>
  <c r="U35" i="24" s="1"/>
  <c r="AQ35" i="24" s="1"/>
  <c r="AU35" i="24" s="1"/>
  <c r="N36" i="24"/>
  <c r="AX130" i="4"/>
  <c r="BA130" i="4"/>
  <c r="N99" i="1"/>
  <c r="O99" i="1" s="1"/>
  <c r="P98" i="1"/>
  <c r="Q98" i="1" s="1"/>
  <c r="S98" i="1" s="1"/>
  <c r="U98" i="1" s="1"/>
  <c r="AJ98" i="1" s="1"/>
  <c r="AN98" i="1" s="1"/>
  <c r="P144" i="5"/>
  <c r="Q144" i="5" s="1"/>
  <c r="S144" i="5" s="1"/>
  <c r="U144" i="5" s="1"/>
  <c r="AT144" i="5" s="1"/>
  <c r="AX144" i="5" s="1"/>
  <c r="O145" i="5"/>
  <c r="P113" i="1"/>
  <c r="Q113" i="1" s="1"/>
  <c r="S113" i="1" s="1"/>
  <c r="U113" i="1" s="1"/>
  <c r="AT113" i="1" s="1"/>
  <c r="AX113" i="1" s="1"/>
  <c r="O114" i="1"/>
  <c r="O131" i="4"/>
  <c r="O83" i="23"/>
  <c r="O146" i="26"/>
  <c r="O67" i="24"/>
  <c r="P66" i="25"/>
  <c r="Q66" i="25" s="1"/>
  <c r="S66" i="25" s="1"/>
  <c r="U66" i="25" s="1"/>
  <c r="AQ66" i="25" s="1"/>
  <c r="AU66" i="25" s="1"/>
  <c r="O67" i="25"/>
  <c r="N36" i="3"/>
  <c r="O129" i="25"/>
  <c r="AX128" i="30"/>
  <c r="BA128" i="30"/>
  <c r="O114" i="16"/>
  <c r="P50" i="1"/>
  <c r="Q50" i="1" s="1"/>
  <c r="S50" i="1" s="1"/>
  <c r="U50" i="1" s="1"/>
  <c r="AQ50" i="1" s="1"/>
  <c r="AU50" i="1" s="1"/>
  <c r="O51" i="1"/>
  <c r="O50" i="29"/>
  <c r="O144" i="27"/>
  <c r="AX130" i="27"/>
  <c r="BA130" i="27"/>
  <c r="O99" i="13"/>
  <c r="AY132" i="12"/>
  <c r="O82" i="6"/>
  <c r="O98" i="7"/>
  <c r="N68" i="23"/>
  <c r="O68" i="23" s="1"/>
  <c r="P67" i="23"/>
  <c r="Q67" i="23" s="1"/>
  <c r="S67" i="23" s="1"/>
  <c r="U67" i="23" s="1"/>
  <c r="AQ67" i="23" s="1"/>
  <c r="AU67" i="23" s="1"/>
  <c r="P146" i="34" l="1"/>
  <c r="Q146" i="34" s="1"/>
  <c r="S146" i="34" s="1"/>
  <c r="U146" i="34" s="1"/>
  <c r="AT146" i="34" s="1"/>
  <c r="AX146" i="34" s="1"/>
  <c r="O147" i="34"/>
  <c r="P147" i="34" s="1"/>
  <c r="Q147" i="34" s="1"/>
  <c r="S147" i="34" s="1"/>
  <c r="U147" i="34" s="1"/>
  <c r="AT147" i="34" s="1"/>
  <c r="AX147" i="34" s="1"/>
  <c r="AY147" i="34" s="1"/>
  <c r="P131" i="34"/>
  <c r="Q131" i="34" s="1"/>
  <c r="S131" i="34" s="1"/>
  <c r="U131" i="34" s="1"/>
  <c r="AT131" i="34" s="1"/>
  <c r="O132" i="34"/>
  <c r="P132" i="34" s="1"/>
  <c r="Q132" i="34" s="1"/>
  <c r="S132" i="34" s="1"/>
  <c r="U132" i="34" s="1"/>
  <c r="AT132" i="34" s="1"/>
  <c r="P52" i="34"/>
  <c r="Q52" i="34" s="1"/>
  <c r="S52" i="34" s="1"/>
  <c r="U52" i="34" s="1"/>
  <c r="AQ52" i="34" s="1"/>
  <c r="AU52" i="34" s="1"/>
  <c r="O53" i="34"/>
  <c r="P53" i="34" s="1"/>
  <c r="Q53" i="34" s="1"/>
  <c r="S53" i="34" s="1"/>
  <c r="U53" i="34" s="1"/>
  <c r="AQ53" i="34" s="1"/>
  <c r="AU53" i="34" s="1"/>
  <c r="AV53" i="34" s="1"/>
  <c r="P36" i="34"/>
  <c r="Q36" i="34" s="1"/>
  <c r="S36" i="34" s="1"/>
  <c r="U36" i="34" s="1"/>
  <c r="AQ36" i="34" s="1"/>
  <c r="AU36" i="34" s="1"/>
  <c r="O37" i="34"/>
  <c r="P37" i="34" s="1"/>
  <c r="Q37" i="34" s="1"/>
  <c r="S37" i="34" s="1"/>
  <c r="U37" i="34" s="1"/>
  <c r="AQ37" i="34" s="1"/>
  <c r="AU37" i="34" s="1"/>
  <c r="AV37" i="34" s="1"/>
  <c r="N83" i="34"/>
  <c r="O83" i="34" s="1"/>
  <c r="P99" i="1"/>
  <c r="Q99" i="1" s="1"/>
  <c r="S99" i="1" s="1"/>
  <c r="U99" i="1" s="1"/>
  <c r="AJ99" i="1" s="1"/>
  <c r="AN99" i="1" s="1"/>
  <c r="O100" i="1"/>
  <c r="P100" i="1" s="1"/>
  <c r="Q100" i="1" s="1"/>
  <c r="S100" i="1" s="1"/>
  <c r="U100" i="1" s="1"/>
  <c r="AJ100" i="1" s="1"/>
  <c r="AN100" i="1" s="1"/>
  <c r="AO100" i="1" s="1"/>
  <c r="P52" i="13"/>
  <c r="Q52" i="13" s="1"/>
  <c r="S52" i="13" s="1"/>
  <c r="U52" i="13" s="1"/>
  <c r="AQ52" i="13" s="1"/>
  <c r="AU52" i="13" s="1"/>
  <c r="P83" i="24"/>
  <c r="Q83" i="24" s="1"/>
  <c r="S83" i="24" s="1"/>
  <c r="U83" i="24" s="1"/>
  <c r="AQ83" i="24" s="1"/>
  <c r="AU83" i="24" s="1"/>
  <c r="O84" i="24"/>
  <c r="P84" i="24" s="1"/>
  <c r="Q84" i="24" s="1"/>
  <c r="S84" i="24" s="1"/>
  <c r="U84" i="24" s="1"/>
  <c r="AQ84" i="24" s="1"/>
  <c r="AU84" i="24" s="1"/>
  <c r="P146" i="2"/>
  <c r="Q146" i="2" s="1"/>
  <c r="S146" i="2" s="1"/>
  <c r="U146" i="2" s="1"/>
  <c r="AT146" i="2" s="1"/>
  <c r="AX146" i="2" s="1"/>
  <c r="O147" i="2"/>
  <c r="P147" i="2" s="1"/>
  <c r="Q147" i="2" s="1"/>
  <c r="S147" i="2" s="1"/>
  <c r="U147" i="2" s="1"/>
  <c r="AT147" i="2" s="1"/>
  <c r="AX147" i="2" s="1"/>
  <c r="AY147" i="2" s="1"/>
  <c r="P99" i="30"/>
  <c r="Q99" i="30" s="1"/>
  <c r="S99" i="30" s="1"/>
  <c r="U99" i="30" s="1"/>
  <c r="AJ99" i="30" s="1"/>
  <c r="AN99" i="30" s="1"/>
  <c r="P68" i="4"/>
  <c r="Q68" i="4" s="1"/>
  <c r="S68" i="4" s="1"/>
  <c r="U68" i="4" s="1"/>
  <c r="AQ68" i="4" s="1"/>
  <c r="AU68" i="4" s="1"/>
  <c r="P68" i="20"/>
  <c r="Q68" i="20" s="1"/>
  <c r="S68" i="20" s="1"/>
  <c r="U68" i="20" s="1"/>
  <c r="AQ68" i="20" s="1"/>
  <c r="AU68" i="20" s="1"/>
  <c r="P36" i="14"/>
  <c r="Q36" i="14" s="1"/>
  <c r="S36" i="14" s="1"/>
  <c r="U36" i="14" s="1"/>
  <c r="AQ36" i="14" s="1"/>
  <c r="AU36" i="14" s="1"/>
  <c r="P52" i="18"/>
  <c r="Q52" i="18" s="1"/>
  <c r="S52" i="18" s="1"/>
  <c r="U52" i="18" s="1"/>
  <c r="AQ52" i="18" s="1"/>
  <c r="AU52" i="18" s="1"/>
  <c r="P36" i="20"/>
  <c r="Q36" i="20" s="1"/>
  <c r="S36" i="20" s="1"/>
  <c r="U36" i="20" s="1"/>
  <c r="AQ36" i="20" s="1"/>
  <c r="AU36" i="20" s="1"/>
  <c r="O37" i="20"/>
  <c r="P37" i="20" s="1"/>
  <c r="Q37" i="20" s="1"/>
  <c r="S37" i="20" s="1"/>
  <c r="U37" i="20" s="1"/>
  <c r="AQ37" i="20" s="1"/>
  <c r="AU37" i="20" s="1"/>
  <c r="AV37" i="20" s="1"/>
  <c r="P52" i="2"/>
  <c r="Q52" i="2" s="1"/>
  <c r="S52" i="2" s="1"/>
  <c r="U52" i="2" s="1"/>
  <c r="AQ52" i="2" s="1"/>
  <c r="AU52" i="2" s="1"/>
  <c r="P36" i="6"/>
  <c r="Q36" i="6" s="1"/>
  <c r="S36" i="6" s="1"/>
  <c r="U36" i="6" s="1"/>
  <c r="AQ36" i="6" s="1"/>
  <c r="AU36" i="6" s="1"/>
  <c r="P68" i="15"/>
  <c r="Q68" i="15" s="1"/>
  <c r="S68" i="15" s="1"/>
  <c r="U68" i="15" s="1"/>
  <c r="AQ68" i="15" s="1"/>
  <c r="AU68" i="15" s="1"/>
  <c r="O69" i="15"/>
  <c r="P69" i="15" s="1"/>
  <c r="Q69" i="15" s="1"/>
  <c r="S69" i="15" s="1"/>
  <c r="U69" i="15" s="1"/>
  <c r="AQ69" i="15" s="1"/>
  <c r="AU69" i="15" s="1"/>
  <c r="AV69" i="15" s="1"/>
  <c r="P68" i="5"/>
  <c r="Q68" i="5" s="1"/>
  <c r="S68" i="5" s="1"/>
  <c r="U68" i="5" s="1"/>
  <c r="AQ68" i="5" s="1"/>
  <c r="AU68" i="5" s="1"/>
  <c r="P52" i="21"/>
  <c r="Q52" i="21" s="1"/>
  <c r="S52" i="21" s="1"/>
  <c r="U52" i="21" s="1"/>
  <c r="AQ52" i="21" s="1"/>
  <c r="AU52" i="21" s="1"/>
  <c r="P52" i="4"/>
  <c r="Q52" i="4" s="1"/>
  <c r="S52" i="4" s="1"/>
  <c r="U52" i="4" s="1"/>
  <c r="AQ52" i="4" s="1"/>
  <c r="AU52" i="4" s="1"/>
  <c r="P68" i="23"/>
  <c r="Q68" i="23" s="1"/>
  <c r="S68" i="23" s="1"/>
  <c r="U68" i="23" s="1"/>
  <c r="AQ68" i="23" s="1"/>
  <c r="AU68" i="23" s="1"/>
  <c r="P131" i="15"/>
  <c r="Q131" i="15" s="1"/>
  <c r="S131" i="15" s="1"/>
  <c r="U131" i="15" s="1"/>
  <c r="AT131" i="15" s="1"/>
  <c r="O132" i="15"/>
  <c r="P132" i="15" s="1"/>
  <c r="Q132" i="15" s="1"/>
  <c r="S132" i="15" s="1"/>
  <c r="U132" i="15" s="1"/>
  <c r="AT132" i="15" s="1"/>
  <c r="BA129" i="6"/>
  <c r="AX129" i="6"/>
  <c r="P81" i="25"/>
  <c r="Q81" i="25" s="1"/>
  <c r="S81" i="25" s="1"/>
  <c r="U81" i="25" s="1"/>
  <c r="AQ81" i="25" s="1"/>
  <c r="AU81" i="25" s="1"/>
  <c r="P146" i="26"/>
  <c r="Q146" i="26" s="1"/>
  <c r="S146" i="26" s="1"/>
  <c r="U146" i="26" s="1"/>
  <c r="AT146" i="26" s="1"/>
  <c r="AX146" i="26" s="1"/>
  <c r="O147" i="26"/>
  <c r="P147" i="26" s="1"/>
  <c r="Q147" i="26" s="1"/>
  <c r="S147" i="26" s="1"/>
  <c r="U147" i="26" s="1"/>
  <c r="AT147" i="26" s="1"/>
  <c r="AX147" i="26" s="1"/>
  <c r="AY147" i="26" s="1"/>
  <c r="O82" i="28"/>
  <c r="O130" i="16"/>
  <c r="O53" i="11"/>
  <c r="P53" i="11" s="1"/>
  <c r="Q53" i="11" s="1"/>
  <c r="S53" i="11" s="1"/>
  <c r="U53" i="11" s="1"/>
  <c r="AQ53" i="11" s="1"/>
  <c r="AU53" i="11" s="1"/>
  <c r="AV53" i="11" s="1"/>
  <c r="P145" i="14"/>
  <c r="Q145" i="14" s="1"/>
  <c r="S145" i="14" s="1"/>
  <c r="U145" i="14" s="1"/>
  <c r="AT145" i="14" s="1"/>
  <c r="AX145" i="14" s="1"/>
  <c r="P68" i="10"/>
  <c r="Q68" i="10" s="1"/>
  <c r="S68" i="10" s="1"/>
  <c r="U68" i="10" s="1"/>
  <c r="AQ68" i="10" s="1"/>
  <c r="AU68" i="10" s="1"/>
  <c r="O67" i="14"/>
  <c r="O82" i="26"/>
  <c r="P146" i="21"/>
  <c r="Q146" i="21" s="1"/>
  <c r="S146" i="21" s="1"/>
  <c r="U146" i="21" s="1"/>
  <c r="AT146" i="21" s="1"/>
  <c r="AX146" i="21" s="1"/>
  <c r="O147" i="21"/>
  <c r="P147" i="21" s="1"/>
  <c r="Q147" i="21" s="1"/>
  <c r="S147" i="21" s="1"/>
  <c r="U147" i="21" s="1"/>
  <c r="AT147" i="21" s="1"/>
  <c r="AX147" i="21" s="1"/>
  <c r="AY147" i="21" s="1"/>
  <c r="O145" i="16"/>
  <c r="O113" i="29"/>
  <c r="N99" i="28"/>
  <c r="P98" i="28"/>
  <c r="Q98" i="28" s="1"/>
  <c r="S98" i="28" s="1"/>
  <c r="U98" i="28" s="1"/>
  <c r="AJ98" i="28" s="1"/>
  <c r="AN98" i="28" s="1"/>
  <c r="O147" i="33"/>
  <c r="P147" i="33" s="1"/>
  <c r="Q147" i="33" s="1"/>
  <c r="S147" i="33" s="1"/>
  <c r="U147" i="33" s="1"/>
  <c r="AT147" i="33" s="1"/>
  <c r="AX147" i="33" s="1"/>
  <c r="AY147" i="33" s="1"/>
  <c r="O132" i="31"/>
  <c r="P132" i="31" s="1"/>
  <c r="Q132" i="31" s="1"/>
  <c r="S132" i="31" s="1"/>
  <c r="U132" i="31" s="1"/>
  <c r="AT132" i="31" s="1"/>
  <c r="P146" i="17"/>
  <c r="Q146" i="17" s="1"/>
  <c r="S146" i="17" s="1"/>
  <c r="U146" i="17" s="1"/>
  <c r="AT146" i="17" s="1"/>
  <c r="AX146" i="17" s="1"/>
  <c r="P97" i="31"/>
  <c r="Q97" i="31" s="1"/>
  <c r="S97" i="31" s="1"/>
  <c r="U97" i="31" s="1"/>
  <c r="AJ97" i="31" s="1"/>
  <c r="AN97" i="31" s="1"/>
  <c r="P145" i="10"/>
  <c r="Q145" i="10" s="1"/>
  <c r="S145" i="10" s="1"/>
  <c r="U145" i="10" s="1"/>
  <c r="AT145" i="10" s="1"/>
  <c r="AX145" i="10" s="1"/>
  <c r="P114" i="4"/>
  <c r="Q114" i="4" s="1"/>
  <c r="S114" i="4" s="1"/>
  <c r="U114" i="4" s="1"/>
  <c r="AT114" i="4" s="1"/>
  <c r="AX114" i="4" s="1"/>
  <c r="N115" i="4"/>
  <c r="O115" i="4" s="1"/>
  <c r="P129" i="8"/>
  <c r="Q129" i="8" s="1"/>
  <c r="S129" i="8" s="1"/>
  <c r="U129" i="8" s="1"/>
  <c r="AT129" i="8" s="1"/>
  <c r="O130" i="8"/>
  <c r="N83" i="16"/>
  <c r="P82" i="16"/>
  <c r="Q82" i="16" s="1"/>
  <c r="S82" i="16" s="1"/>
  <c r="U82" i="16" s="1"/>
  <c r="AQ82" i="16" s="1"/>
  <c r="AU82" i="16" s="1"/>
  <c r="O83" i="16"/>
  <c r="P98" i="2"/>
  <c r="Q98" i="2" s="1"/>
  <c r="S98" i="2" s="1"/>
  <c r="U98" i="2" s="1"/>
  <c r="AJ98" i="2" s="1"/>
  <c r="AN98" i="2" s="1"/>
  <c r="N99" i="2"/>
  <c r="AX132" i="18"/>
  <c r="AY132" i="18" s="1"/>
  <c r="BA132" i="18"/>
  <c r="AX131" i="31"/>
  <c r="BA131" i="31"/>
  <c r="P131" i="1"/>
  <c r="Q131" i="1" s="1"/>
  <c r="S131" i="1" s="1"/>
  <c r="U131" i="1" s="1"/>
  <c r="AT131" i="1" s="1"/>
  <c r="O132" i="1"/>
  <c r="P132" i="1" s="1"/>
  <c r="Q132" i="1" s="1"/>
  <c r="S132" i="1" s="1"/>
  <c r="U132" i="1" s="1"/>
  <c r="AT132" i="1" s="1"/>
  <c r="P99" i="13"/>
  <c r="Q99" i="13" s="1"/>
  <c r="S99" i="13" s="1"/>
  <c r="U99" i="13" s="1"/>
  <c r="AJ99" i="13" s="1"/>
  <c r="AN99" i="13" s="1"/>
  <c r="P83" i="23"/>
  <c r="Q83" i="23" s="1"/>
  <c r="S83" i="23" s="1"/>
  <c r="U83" i="23" s="1"/>
  <c r="AQ83" i="23" s="1"/>
  <c r="AU83" i="23" s="1"/>
  <c r="O84" i="23"/>
  <c r="P84" i="23" s="1"/>
  <c r="Q84" i="23" s="1"/>
  <c r="S84" i="23" s="1"/>
  <c r="U84" i="23" s="1"/>
  <c r="AQ84" i="23" s="1"/>
  <c r="AU84" i="23" s="1"/>
  <c r="AV84" i="23" s="1"/>
  <c r="AX129" i="16"/>
  <c r="BA129" i="16"/>
  <c r="N115" i="28"/>
  <c r="P114" i="28"/>
  <c r="Q114" i="28" s="1"/>
  <c r="S114" i="28" s="1"/>
  <c r="U114" i="28" s="1"/>
  <c r="AT114" i="28" s="1"/>
  <c r="AX114" i="28" s="1"/>
  <c r="O115" i="28"/>
  <c r="P131" i="4"/>
  <c r="Q131" i="4" s="1"/>
  <c r="S131" i="4" s="1"/>
  <c r="U131" i="4" s="1"/>
  <c r="AT131" i="4" s="1"/>
  <c r="O132" i="4"/>
  <c r="P132" i="4" s="1"/>
  <c r="Q132" i="4" s="1"/>
  <c r="S132" i="4" s="1"/>
  <c r="U132" i="4" s="1"/>
  <c r="AT132" i="4" s="1"/>
  <c r="O116" i="11"/>
  <c r="P116" i="11" s="1"/>
  <c r="Q116" i="11" s="1"/>
  <c r="S116" i="11" s="1"/>
  <c r="U116" i="11" s="1"/>
  <c r="AT116" i="11" s="1"/>
  <c r="AX116" i="11" s="1"/>
  <c r="AY116" i="11" s="1"/>
  <c r="O113" i="17"/>
  <c r="P67" i="28"/>
  <c r="Q67" i="28" s="1"/>
  <c r="S67" i="28" s="1"/>
  <c r="U67" i="28" s="1"/>
  <c r="AQ67" i="28" s="1"/>
  <c r="AU67" i="28" s="1"/>
  <c r="O35" i="1"/>
  <c r="P112" i="5"/>
  <c r="Q112" i="5" s="1"/>
  <c r="S112" i="5" s="1"/>
  <c r="U112" i="5" s="1"/>
  <c r="AT112" i="5" s="1"/>
  <c r="AX112" i="5" s="1"/>
  <c r="O98" i="17"/>
  <c r="N52" i="33"/>
  <c r="O52" i="33" s="1"/>
  <c r="O37" i="27"/>
  <c r="P37" i="27" s="1"/>
  <c r="Q37" i="27" s="1"/>
  <c r="S37" i="27" s="1"/>
  <c r="U37" i="27" s="1"/>
  <c r="AQ37" i="27" s="1"/>
  <c r="AU37" i="27" s="1"/>
  <c r="AV37" i="27" s="1"/>
  <c r="O69" i="19"/>
  <c r="P69" i="19" s="1"/>
  <c r="Q69" i="19" s="1"/>
  <c r="S69" i="19" s="1"/>
  <c r="U69" i="19" s="1"/>
  <c r="AQ69" i="19" s="1"/>
  <c r="AU69" i="19" s="1"/>
  <c r="AV69" i="19" s="1"/>
  <c r="O147" i="15"/>
  <c r="P147" i="15" s="1"/>
  <c r="Q147" i="15" s="1"/>
  <c r="S147" i="15" s="1"/>
  <c r="U147" i="15" s="1"/>
  <c r="AT147" i="15" s="1"/>
  <c r="AX147" i="15" s="1"/>
  <c r="AY147" i="15" s="1"/>
  <c r="P97" i="8"/>
  <c r="Q97" i="8" s="1"/>
  <c r="S97" i="8" s="1"/>
  <c r="U97" i="8" s="1"/>
  <c r="AJ97" i="8" s="1"/>
  <c r="AN97" i="8" s="1"/>
  <c r="O98" i="8"/>
  <c r="BA131" i="18"/>
  <c r="AX131" i="18"/>
  <c r="O147" i="24"/>
  <c r="P147" i="24" s="1"/>
  <c r="Q147" i="24" s="1"/>
  <c r="S147" i="24" s="1"/>
  <c r="U147" i="24" s="1"/>
  <c r="AT147" i="24" s="1"/>
  <c r="AX147" i="24" s="1"/>
  <c r="AY147" i="24" s="1"/>
  <c r="O69" i="18"/>
  <c r="P69" i="18" s="1"/>
  <c r="Q69" i="18" s="1"/>
  <c r="S69" i="18" s="1"/>
  <c r="U69" i="18" s="1"/>
  <c r="AQ69" i="18" s="1"/>
  <c r="AU69" i="18" s="1"/>
  <c r="AV69" i="18" s="1"/>
  <c r="P144" i="27"/>
  <c r="Q144" i="27" s="1"/>
  <c r="S144" i="27" s="1"/>
  <c r="U144" i="27" s="1"/>
  <c r="AT144" i="27" s="1"/>
  <c r="AX144" i="27" s="1"/>
  <c r="O145" i="27"/>
  <c r="N115" i="23"/>
  <c r="O115" i="23" s="1"/>
  <c r="O51" i="27"/>
  <c r="O99" i="5"/>
  <c r="P130" i="33"/>
  <c r="Q130" i="33" s="1"/>
  <c r="S130" i="33" s="1"/>
  <c r="U130" i="33" s="1"/>
  <c r="AT130" i="33" s="1"/>
  <c r="N115" i="15"/>
  <c r="O115" i="15" s="1"/>
  <c r="N83" i="2"/>
  <c r="O83" i="2" s="1"/>
  <c r="BB132" i="21"/>
  <c r="N115" i="12"/>
  <c r="O115" i="12" s="1"/>
  <c r="O51" i="28"/>
  <c r="P34" i="17"/>
  <c r="Q34" i="17" s="1"/>
  <c r="S34" i="17" s="1"/>
  <c r="U34" i="17" s="1"/>
  <c r="AQ34" i="17" s="1"/>
  <c r="AU34" i="17" s="1"/>
  <c r="O35" i="17"/>
  <c r="N115" i="8"/>
  <c r="O115" i="8" s="1"/>
  <c r="P114" i="8"/>
  <c r="Q114" i="8" s="1"/>
  <c r="S114" i="8" s="1"/>
  <c r="U114" i="8" s="1"/>
  <c r="AT114" i="8" s="1"/>
  <c r="AX114" i="8" s="1"/>
  <c r="N52" i="8"/>
  <c r="O52" i="8" s="1"/>
  <c r="P36" i="33"/>
  <c r="Q36" i="33" s="1"/>
  <c r="S36" i="33" s="1"/>
  <c r="U36" i="33" s="1"/>
  <c r="AQ36" i="33" s="1"/>
  <c r="AU36" i="33" s="1"/>
  <c r="O99" i="22"/>
  <c r="O131" i="17"/>
  <c r="O130" i="13"/>
  <c r="O130" i="19"/>
  <c r="AX131" i="26"/>
  <c r="BA131" i="26"/>
  <c r="O37" i="30"/>
  <c r="P37" i="30" s="1"/>
  <c r="Q37" i="30" s="1"/>
  <c r="S37" i="30" s="1"/>
  <c r="U37" i="30" s="1"/>
  <c r="AQ37" i="30" s="1"/>
  <c r="AU37" i="30" s="1"/>
  <c r="AV37" i="30" s="1"/>
  <c r="O84" i="4"/>
  <c r="P84" i="4" s="1"/>
  <c r="Q84" i="4" s="1"/>
  <c r="S84" i="4" s="1"/>
  <c r="U84" i="4" s="1"/>
  <c r="AQ84" i="4" s="1"/>
  <c r="AU84" i="4" s="1"/>
  <c r="AV84" i="4" s="1"/>
  <c r="P98" i="20"/>
  <c r="Q98" i="20" s="1"/>
  <c r="S98" i="20" s="1"/>
  <c r="U98" i="20" s="1"/>
  <c r="AJ98" i="20" s="1"/>
  <c r="AN98" i="20" s="1"/>
  <c r="P36" i="18"/>
  <c r="Q36" i="18" s="1"/>
  <c r="S36" i="18" s="1"/>
  <c r="U36" i="18" s="1"/>
  <c r="AQ36" i="18" s="1"/>
  <c r="AU36" i="18" s="1"/>
  <c r="O37" i="18"/>
  <c r="P37" i="18" s="1"/>
  <c r="Q37" i="18" s="1"/>
  <c r="S37" i="18" s="1"/>
  <c r="U37" i="18" s="1"/>
  <c r="AQ37" i="18" s="1"/>
  <c r="AU37" i="18" s="1"/>
  <c r="AV37" i="18" s="1"/>
  <c r="N146" i="12"/>
  <c r="P145" i="12"/>
  <c r="Q145" i="12" s="1"/>
  <c r="S145" i="12" s="1"/>
  <c r="U145" i="12" s="1"/>
  <c r="AT145" i="12" s="1"/>
  <c r="AX145" i="12" s="1"/>
  <c r="O146" i="12"/>
  <c r="P67" i="29"/>
  <c r="Q67" i="29" s="1"/>
  <c r="S67" i="29" s="1"/>
  <c r="U67" i="29" s="1"/>
  <c r="AQ67" i="29" s="1"/>
  <c r="AU67" i="29" s="1"/>
  <c r="BA130" i="17"/>
  <c r="AX130" i="17"/>
  <c r="AX129" i="13"/>
  <c r="BA129" i="13"/>
  <c r="AX129" i="19"/>
  <c r="BA129" i="19"/>
  <c r="P67" i="24"/>
  <c r="Q67" i="24" s="1"/>
  <c r="S67" i="24" s="1"/>
  <c r="U67" i="24" s="1"/>
  <c r="AQ67" i="24" s="1"/>
  <c r="AU67" i="24" s="1"/>
  <c r="P114" i="1"/>
  <c r="Q114" i="1" s="1"/>
  <c r="S114" i="1" s="1"/>
  <c r="U114" i="1" s="1"/>
  <c r="AT114" i="1" s="1"/>
  <c r="AX114" i="1" s="1"/>
  <c r="BA132" i="26"/>
  <c r="BB132" i="26" s="1"/>
  <c r="AX132" i="26"/>
  <c r="AY132" i="26" s="1"/>
  <c r="O84" i="31"/>
  <c r="P84" i="31" s="1"/>
  <c r="Q84" i="31" s="1"/>
  <c r="S84" i="31" s="1"/>
  <c r="U84" i="31" s="1"/>
  <c r="AQ84" i="31" s="1"/>
  <c r="AU84" i="31" s="1"/>
  <c r="AV84" i="31" s="1"/>
  <c r="P35" i="7"/>
  <c r="Q35" i="7" s="1"/>
  <c r="S35" i="7" s="1"/>
  <c r="U35" i="7" s="1"/>
  <c r="AQ35" i="7" s="1"/>
  <c r="AU35" i="7" s="1"/>
  <c r="P98" i="26"/>
  <c r="Q98" i="26" s="1"/>
  <c r="S98" i="26" s="1"/>
  <c r="U98" i="26" s="1"/>
  <c r="AJ98" i="26" s="1"/>
  <c r="AN98" i="26" s="1"/>
  <c r="N99" i="26"/>
  <c r="P81" i="10"/>
  <c r="Q81" i="10" s="1"/>
  <c r="S81" i="10" s="1"/>
  <c r="U81" i="10" s="1"/>
  <c r="AQ81" i="10" s="1"/>
  <c r="AU81" i="10" s="1"/>
  <c r="O82" i="10"/>
  <c r="P145" i="25"/>
  <c r="Q145" i="25" s="1"/>
  <c r="S145" i="25" s="1"/>
  <c r="U145" i="25" s="1"/>
  <c r="AT145" i="25" s="1"/>
  <c r="AX145" i="25" s="1"/>
  <c r="N99" i="22"/>
  <c r="N131" i="17"/>
  <c r="O116" i="20"/>
  <c r="P116" i="20" s="1"/>
  <c r="Q116" i="20" s="1"/>
  <c r="S116" i="20" s="1"/>
  <c r="U116" i="20" s="1"/>
  <c r="AT116" i="20" s="1"/>
  <c r="AX116" i="20" s="1"/>
  <c r="AY116" i="20" s="1"/>
  <c r="O37" i="9"/>
  <c r="P37" i="9" s="1"/>
  <c r="Q37" i="9" s="1"/>
  <c r="S37" i="9" s="1"/>
  <c r="U37" i="9" s="1"/>
  <c r="AQ37" i="9" s="1"/>
  <c r="AU37" i="9" s="1"/>
  <c r="AV37" i="9" s="1"/>
  <c r="P68" i="26"/>
  <c r="Q68" i="26" s="1"/>
  <c r="S68" i="26" s="1"/>
  <c r="U68" i="26" s="1"/>
  <c r="AQ68" i="26" s="1"/>
  <c r="AU68" i="26" s="1"/>
  <c r="P50" i="29"/>
  <c r="Q50" i="29" s="1"/>
  <c r="S50" i="29" s="1"/>
  <c r="U50" i="29" s="1"/>
  <c r="AQ50" i="29" s="1"/>
  <c r="AU50" i="29" s="1"/>
  <c r="P35" i="8"/>
  <c r="Q35" i="8" s="1"/>
  <c r="S35" i="8" s="1"/>
  <c r="U35" i="8" s="1"/>
  <c r="AQ35" i="8" s="1"/>
  <c r="AU35" i="8" s="1"/>
  <c r="N36" i="8"/>
  <c r="N99" i="12"/>
  <c r="O99" i="12" s="1"/>
  <c r="P34" i="29"/>
  <c r="Q34" i="29" s="1"/>
  <c r="S34" i="29" s="1"/>
  <c r="U34" i="29" s="1"/>
  <c r="AQ34" i="29" s="1"/>
  <c r="AU34" i="29" s="1"/>
  <c r="P99" i="25"/>
  <c r="Q99" i="25" s="1"/>
  <c r="S99" i="25" s="1"/>
  <c r="U99" i="25" s="1"/>
  <c r="AJ99" i="25" s="1"/>
  <c r="AN99" i="25" s="1"/>
  <c r="N83" i="18"/>
  <c r="P82" i="18"/>
  <c r="Q82" i="18" s="1"/>
  <c r="S82" i="18" s="1"/>
  <c r="U82" i="18" s="1"/>
  <c r="AQ82" i="18" s="1"/>
  <c r="AU82" i="18" s="1"/>
  <c r="O83" i="18"/>
  <c r="P145" i="28"/>
  <c r="Q145" i="28" s="1"/>
  <c r="S145" i="28" s="1"/>
  <c r="U145" i="28" s="1"/>
  <c r="AT145" i="28" s="1"/>
  <c r="AX145" i="28" s="1"/>
  <c r="P113" i="13"/>
  <c r="Q113" i="13" s="1"/>
  <c r="S113" i="13" s="1"/>
  <c r="U113" i="13" s="1"/>
  <c r="AT113" i="13" s="1"/>
  <c r="AX113" i="13" s="1"/>
  <c r="O114" i="13"/>
  <c r="BA132" i="2"/>
  <c r="AX132" i="2"/>
  <c r="P51" i="1"/>
  <c r="Q51" i="1" s="1"/>
  <c r="S51" i="1" s="1"/>
  <c r="U51" i="1" s="1"/>
  <c r="AQ51" i="1" s="1"/>
  <c r="AU51" i="1" s="1"/>
  <c r="P35" i="11"/>
  <c r="Q35" i="11" s="1"/>
  <c r="S35" i="11" s="1"/>
  <c r="U35" i="11" s="1"/>
  <c r="AQ35" i="11" s="1"/>
  <c r="AU35" i="11" s="1"/>
  <c r="P114" i="16"/>
  <c r="Q114" i="16" s="1"/>
  <c r="S114" i="16" s="1"/>
  <c r="U114" i="16" s="1"/>
  <c r="AT114" i="16" s="1"/>
  <c r="AX114" i="16" s="1"/>
  <c r="O67" i="9"/>
  <c r="N115" i="33"/>
  <c r="O115" i="33" s="1"/>
  <c r="N52" i="26"/>
  <c r="O52" i="26" s="1"/>
  <c r="P51" i="19"/>
  <c r="Q51" i="19" s="1"/>
  <c r="S51" i="19" s="1"/>
  <c r="U51" i="19" s="1"/>
  <c r="AQ51" i="19" s="1"/>
  <c r="AU51" i="19" s="1"/>
  <c r="O98" i="19"/>
  <c r="O114" i="19"/>
  <c r="N52" i="15"/>
  <c r="O52" i="15" s="1"/>
  <c r="O69" i="31"/>
  <c r="P69" i="31" s="1"/>
  <c r="Q69" i="31" s="1"/>
  <c r="S69" i="31" s="1"/>
  <c r="U69" i="31" s="1"/>
  <c r="AQ69" i="31" s="1"/>
  <c r="AU69" i="31" s="1"/>
  <c r="AV69" i="31" s="1"/>
  <c r="N131" i="5"/>
  <c r="O131" i="5" s="1"/>
  <c r="P115" i="31"/>
  <c r="Q115" i="31" s="1"/>
  <c r="S115" i="31" s="1"/>
  <c r="U115" i="31" s="1"/>
  <c r="AT115" i="31" s="1"/>
  <c r="AX115" i="31" s="1"/>
  <c r="P99" i="9"/>
  <c r="Q99" i="9" s="1"/>
  <c r="S99" i="9" s="1"/>
  <c r="U99" i="9" s="1"/>
  <c r="AJ99" i="9" s="1"/>
  <c r="AN99" i="9" s="1"/>
  <c r="O114" i="22"/>
  <c r="O81" i="20"/>
  <c r="O82" i="11"/>
  <c r="O84" i="29"/>
  <c r="P84" i="29" s="1"/>
  <c r="Q84" i="29" s="1"/>
  <c r="S84" i="29" s="1"/>
  <c r="U84" i="29" s="1"/>
  <c r="AQ84" i="29" s="1"/>
  <c r="AU84" i="29" s="1"/>
  <c r="AV84" i="29" s="1"/>
  <c r="O53" i="17"/>
  <c r="P53" i="17" s="1"/>
  <c r="Q53" i="17" s="1"/>
  <c r="S53" i="17" s="1"/>
  <c r="U53" i="17" s="1"/>
  <c r="AQ53" i="17" s="1"/>
  <c r="AU53" i="17" s="1"/>
  <c r="AV53" i="17" s="1"/>
  <c r="BA131" i="2"/>
  <c r="AX131" i="2"/>
  <c r="P114" i="30"/>
  <c r="Q114" i="30" s="1"/>
  <c r="S114" i="30" s="1"/>
  <c r="U114" i="30" s="1"/>
  <c r="AT114" i="30" s="1"/>
  <c r="AX114" i="30" s="1"/>
  <c r="N115" i="30"/>
  <c r="O115" i="30" s="1"/>
  <c r="N146" i="5"/>
  <c r="P145" i="5"/>
  <c r="Q145" i="5" s="1"/>
  <c r="S145" i="5" s="1"/>
  <c r="U145" i="5" s="1"/>
  <c r="AT145" i="5" s="1"/>
  <c r="AX145" i="5" s="1"/>
  <c r="O146" i="5"/>
  <c r="AX130" i="5"/>
  <c r="BA130" i="5"/>
  <c r="P97" i="23"/>
  <c r="Q97" i="23" s="1"/>
  <c r="S97" i="23" s="1"/>
  <c r="U97" i="23" s="1"/>
  <c r="AJ97" i="23" s="1"/>
  <c r="AN97" i="23" s="1"/>
  <c r="P50" i="25"/>
  <c r="Q50" i="25" s="1"/>
  <c r="S50" i="25" s="1"/>
  <c r="U50" i="25" s="1"/>
  <c r="AQ50" i="25" s="1"/>
  <c r="AU50" i="25" s="1"/>
  <c r="P52" i="20"/>
  <c r="Q52" i="20" s="1"/>
  <c r="S52" i="20" s="1"/>
  <c r="U52" i="20" s="1"/>
  <c r="AQ52" i="20" s="1"/>
  <c r="AU52" i="20" s="1"/>
  <c r="O53" i="20"/>
  <c r="P53" i="20" s="1"/>
  <c r="Q53" i="20" s="1"/>
  <c r="S53" i="20" s="1"/>
  <c r="U53" i="20" s="1"/>
  <c r="AQ53" i="20" s="1"/>
  <c r="AU53" i="20" s="1"/>
  <c r="AV53" i="20" s="1"/>
  <c r="P99" i="6"/>
  <c r="Q99" i="6" s="1"/>
  <c r="S99" i="6" s="1"/>
  <c r="U99" i="6" s="1"/>
  <c r="AJ99" i="6" s="1"/>
  <c r="AN99" i="6" s="1"/>
  <c r="O100" i="6"/>
  <c r="P100" i="6" s="1"/>
  <c r="Q100" i="6" s="1"/>
  <c r="S100" i="6" s="1"/>
  <c r="U100" i="6" s="1"/>
  <c r="AJ100" i="6" s="1"/>
  <c r="AN100" i="6" s="1"/>
  <c r="AO100" i="6" s="1"/>
  <c r="P82" i="6"/>
  <c r="Q82" i="6" s="1"/>
  <c r="S82" i="6" s="1"/>
  <c r="U82" i="6" s="1"/>
  <c r="AQ82" i="6" s="1"/>
  <c r="AU82" i="6" s="1"/>
  <c r="N83" i="6"/>
  <c r="N99" i="21"/>
  <c r="P98" i="21"/>
  <c r="Q98" i="21" s="1"/>
  <c r="S98" i="21" s="1"/>
  <c r="U98" i="21" s="1"/>
  <c r="AJ98" i="21" s="1"/>
  <c r="AN98" i="21" s="1"/>
  <c r="O99" i="21"/>
  <c r="P97" i="18"/>
  <c r="Q97" i="18" s="1"/>
  <c r="S97" i="18" s="1"/>
  <c r="U97" i="18" s="1"/>
  <c r="AJ97" i="18" s="1"/>
  <c r="AN97" i="18" s="1"/>
  <c r="O98" i="18"/>
  <c r="N68" i="2"/>
  <c r="O68" i="2" s="1"/>
  <c r="P98" i="4"/>
  <c r="Q98" i="4" s="1"/>
  <c r="S98" i="4" s="1"/>
  <c r="U98" i="4" s="1"/>
  <c r="AJ98" i="4" s="1"/>
  <c r="AN98" i="4" s="1"/>
  <c r="N99" i="4"/>
  <c r="N131" i="9"/>
  <c r="O131" i="9" s="1"/>
  <c r="P52" i="9"/>
  <c r="Q52" i="9" s="1"/>
  <c r="S52" i="9" s="1"/>
  <c r="U52" i="9" s="1"/>
  <c r="AQ52" i="9" s="1"/>
  <c r="AU52" i="9" s="1"/>
  <c r="N68" i="3"/>
  <c r="P67" i="3"/>
  <c r="Q67" i="3" s="1"/>
  <c r="S67" i="3" s="1"/>
  <c r="U67" i="3" s="1"/>
  <c r="AQ67" i="3" s="1"/>
  <c r="AU67" i="3" s="1"/>
  <c r="O68" i="3"/>
  <c r="P145" i="8"/>
  <c r="Q145" i="8" s="1"/>
  <c r="S145" i="8" s="1"/>
  <c r="U145" i="8" s="1"/>
  <c r="AT145" i="8" s="1"/>
  <c r="AX145" i="8" s="1"/>
  <c r="O52" i="31"/>
  <c r="P51" i="22"/>
  <c r="Q51" i="22" s="1"/>
  <c r="S51" i="22" s="1"/>
  <c r="U51" i="22" s="1"/>
  <c r="AQ51" i="22" s="1"/>
  <c r="AU51" i="22" s="1"/>
  <c r="O37" i="23"/>
  <c r="P37" i="23" s="1"/>
  <c r="Q37" i="23" s="1"/>
  <c r="S37" i="23" s="1"/>
  <c r="U37" i="23" s="1"/>
  <c r="AQ37" i="23" s="1"/>
  <c r="AU37" i="23" s="1"/>
  <c r="AV37" i="23" s="1"/>
  <c r="O37" i="5"/>
  <c r="P37" i="5" s="1"/>
  <c r="Q37" i="5" s="1"/>
  <c r="S37" i="5" s="1"/>
  <c r="U37" i="5" s="1"/>
  <c r="AQ37" i="5" s="1"/>
  <c r="AU37" i="5" s="1"/>
  <c r="AV37" i="5" s="1"/>
  <c r="P36" i="3"/>
  <c r="Q36" i="3" s="1"/>
  <c r="S36" i="3" s="1"/>
  <c r="U36" i="3" s="1"/>
  <c r="AQ36" i="3" s="1"/>
  <c r="AU36" i="3" s="1"/>
  <c r="O37" i="3"/>
  <c r="P37" i="3" s="1"/>
  <c r="Q37" i="3" s="1"/>
  <c r="S37" i="3" s="1"/>
  <c r="U37" i="3" s="1"/>
  <c r="AQ37" i="3" s="1"/>
  <c r="AU37" i="3" s="1"/>
  <c r="AV37" i="3" s="1"/>
  <c r="P129" i="25"/>
  <c r="Q129" i="25" s="1"/>
  <c r="S129" i="25" s="1"/>
  <c r="U129" i="25" s="1"/>
  <c r="AT129" i="25" s="1"/>
  <c r="O130" i="25"/>
  <c r="N52" i="10"/>
  <c r="O52" i="10" s="1"/>
  <c r="P67" i="1"/>
  <c r="Q67" i="1" s="1"/>
  <c r="S67" i="1" s="1"/>
  <c r="U67" i="1" s="1"/>
  <c r="AQ67" i="1" s="1"/>
  <c r="AU67" i="1" s="1"/>
  <c r="P144" i="18"/>
  <c r="Q144" i="18" s="1"/>
  <c r="S144" i="18" s="1"/>
  <c r="U144" i="18" s="1"/>
  <c r="AT144" i="18" s="1"/>
  <c r="AX144" i="18" s="1"/>
  <c r="O145" i="18"/>
  <c r="N99" i="27"/>
  <c r="O99" i="27" s="1"/>
  <c r="N99" i="14"/>
  <c r="O99" i="14" s="1"/>
  <c r="P98" i="14"/>
  <c r="Q98" i="14" s="1"/>
  <c r="S98" i="14" s="1"/>
  <c r="U98" i="14" s="1"/>
  <c r="AJ98" i="14" s="1"/>
  <c r="AN98" i="14" s="1"/>
  <c r="P34" i="19"/>
  <c r="Q34" i="19" s="1"/>
  <c r="S34" i="19" s="1"/>
  <c r="U34" i="19" s="1"/>
  <c r="AQ34" i="19" s="1"/>
  <c r="AU34" i="19" s="1"/>
  <c r="P83" i="7"/>
  <c r="Q83" i="7" s="1"/>
  <c r="S83" i="7" s="1"/>
  <c r="U83" i="7" s="1"/>
  <c r="AQ83" i="7" s="1"/>
  <c r="AU83" i="7" s="1"/>
  <c r="O84" i="7"/>
  <c r="P84" i="7" s="1"/>
  <c r="Q84" i="7" s="1"/>
  <c r="S84" i="7" s="1"/>
  <c r="U84" i="7" s="1"/>
  <c r="AQ84" i="7" s="1"/>
  <c r="AU84" i="7" s="1"/>
  <c r="AV84" i="7" s="1"/>
  <c r="P99" i="16"/>
  <c r="Q99" i="16" s="1"/>
  <c r="S99" i="16" s="1"/>
  <c r="U99" i="16" s="1"/>
  <c r="AJ99" i="16" s="1"/>
  <c r="AN99" i="16" s="1"/>
  <c r="O115" i="3"/>
  <c r="P34" i="4"/>
  <c r="Q34" i="4" s="1"/>
  <c r="S34" i="4" s="1"/>
  <c r="U34" i="4" s="1"/>
  <c r="AQ34" i="4" s="1"/>
  <c r="AU34" i="4" s="1"/>
  <c r="O35" i="4"/>
  <c r="P81" i="21"/>
  <c r="Q81" i="21" s="1"/>
  <c r="S81" i="21" s="1"/>
  <c r="U81" i="21" s="1"/>
  <c r="AQ81" i="21" s="1"/>
  <c r="AU81" i="21" s="1"/>
  <c r="O82" i="21"/>
  <c r="BA130" i="9"/>
  <c r="AX130" i="9"/>
  <c r="O36" i="24"/>
  <c r="O130" i="30"/>
  <c r="P131" i="27"/>
  <c r="Q131" i="27" s="1"/>
  <c r="S131" i="27" s="1"/>
  <c r="U131" i="27" s="1"/>
  <c r="AT131" i="27" s="1"/>
  <c r="O35" i="26"/>
  <c r="O115" i="14"/>
  <c r="N83" i="17"/>
  <c r="O83" i="17" s="1"/>
  <c r="N68" i="13"/>
  <c r="O68" i="13" s="1"/>
  <c r="O145" i="13"/>
  <c r="N115" i="3"/>
  <c r="O116" i="27"/>
  <c r="P116" i="27" s="1"/>
  <c r="Q116" i="27" s="1"/>
  <c r="S116" i="27" s="1"/>
  <c r="U116" i="27" s="1"/>
  <c r="AT116" i="27" s="1"/>
  <c r="AX116" i="27" s="1"/>
  <c r="AY116" i="27" s="1"/>
  <c r="N52" i="31"/>
  <c r="O132" i="23"/>
  <c r="P132" i="23" s="1"/>
  <c r="Q132" i="23" s="1"/>
  <c r="S132" i="23" s="1"/>
  <c r="U132" i="23" s="1"/>
  <c r="AT132" i="23" s="1"/>
  <c r="P97" i="33"/>
  <c r="Q97" i="33" s="1"/>
  <c r="S97" i="33" s="1"/>
  <c r="U97" i="33" s="1"/>
  <c r="AJ97" i="33" s="1"/>
  <c r="AN97" i="33" s="1"/>
  <c r="N99" i="24"/>
  <c r="O99" i="24" s="1"/>
  <c r="O69" i="11"/>
  <c r="P69" i="11" s="1"/>
  <c r="Q69" i="11" s="1"/>
  <c r="S69" i="11" s="1"/>
  <c r="U69" i="11" s="1"/>
  <c r="AQ69" i="11" s="1"/>
  <c r="AU69" i="11" s="1"/>
  <c r="AV69" i="11" s="1"/>
  <c r="O116" i="25"/>
  <c r="P116" i="25" s="1"/>
  <c r="Q116" i="25" s="1"/>
  <c r="S116" i="25" s="1"/>
  <c r="U116" i="25" s="1"/>
  <c r="AT116" i="25" s="1"/>
  <c r="AX116" i="25" s="1"/>
  <c r="AY116" i="25" s="1"/>
  <c r="P146" i="9"/>
  <c r="Q146" i="9" s="1"/>
  <c r="S146" i="9" s="1"/>
  <c r="U146" i="9" s="1"/>
  <c r="AT146" i="9" s="1"/>
  <c r="AX146" i="9" s="1"/>
  <c r="BA129" i="30"/>
  <c r="AX129" i="30"/>
  <c r="P82" i="22"/>
  <c r="Q82" i="22" s="1"/>
  <c r="S82" i="22" s="1"/>
  <c r="U82" i="22" s="1"/>
  <c r="AQ82" i="22" s="1"/>
  <c r="AU82" i="22" s="1"/>
  <c r="N83" i="22"/>
  <c r="O83" i="22" s="1"/>
  <c r="N83" i="14"/>
  <c r="P82" i="14"/>
  <c r="Q82" i="14" s="1"/>
  <c r="S82" i="14" s="1"/>
  <c r="U82" i="14" s="1"/>
  <c r="AQ82" i="14" s="1"/>
  <c r="AU82" i="14" s="1"/>
  <c r="O83" i="14"/>
  <c r="P67" i="17"/>
  <c r="Q67" i="17" s="1"/>
  <c r="S67" i="17" s="1"/>
  <c r="U67" i="17" s="1"/>
  <c r="AQ67" i="17" s="1"/>
  <c r="AU67" i="17" s="1"/>
  <c r="BA132" i="7"/>
  <c r="BB132" i="7" s="1"/>
  <c r="AX132" i="7"/>
  <c r="P51" i="14"/>
  <c r="Q51" i="14" s="1"/>
  <c r="S51" i="14" s="1"/>
  <c r="U51" i="14" s="1"/>
  <c r="AQ51" i="14" s="1"/>
  <c r="AU51" i="14" s="1"/>
  <c r="P145" i="11"/>
  <c r="Q145" i="11" s="1"/>
  <c r="S145" i="11" s="1"/>
  <c r="U145" i="11" s="1"/>
  <c r="AT145" i="11" s="1"/>
  <c r="AX145" i="11" s="1"/>
  <c r="N146" i="11"/>
  <c r="N131" i="14"/>
  <c r="P130" i="14"/>
  <c r="Q130" i="14" s="1"/>
  <c r="S130" i="14" s="1"/>
  <c r="U130" i="14" s="1"/>
  <c r="AT130" i="14" s="1"/>
  <c r="O131" i="14"/>
  <c r="AX131" i="23"/>
  <c r="BA131" i="23"/>
  <c r="P129" i="28"/>
  <c r="Q129" i="28" s="1"/>
  <c r="S129" i="28" s="1"/>
  <c r="U129" i="28" s="1"/>
  <c r="AT129" i="28" s="1"/>
  <c r="O130" i="28"/>
  <c r="P35" i="22"/>
  <c r="Q35" i="22" s="1"/>
  <c r="S35" i="22" s="1"/>
  <c r="U35" i="22" s="1"/>
  <c r="AQ35" i="22" s="1"/>
  <c r="AU35" i="22" s="1"/>
  <c r="N36" i="22"/>
  <c r="O36" i="22" s="1"/>
  <c r="P82" i="30"/>
  <c r="Q82" i="30" s="1"/>
  <c r="S82" i="30" s="1"/>
  <c r="U82" i="30" s="1"/>
  <c r="AQ82" i="30" s="1"/>
  <c r="AU82" i="30" s="1"/>
  <c r="P67" i="25"/>
  <c r="Q67" i="25" s="1"/>
  <c r="S67" i="25" s="1"/>
  <c r="U67" i="25" s="1"/>
  <c r="AQ67" i="25" s="1"/>
  <c r="AU67" i="25" s="1"/>
  <c r="N68" i="25"/>
  <c r="N99" i="7"/>
  <c r="P98" i="7"/>
  <c r="Q98" i="7" s="1"/>
  <c r="S98" i="7" s="1"/>
  <c r="U98" i="7" s="1"/>
  <c r="AJ98" i="7" s="1"/>
  <c r="AN98" i="7" s="1"/>
  <c r="O99" i="7"/>
  <c r="O114" i="21"/>
  <c r="O84" i="19"/>
  <c r="P84" i="19" s="1"/>
  <c r="Q84" i="19" s="1"/>
  <c r="S84" i="19" s="1"/>
  <c r="U84" i="19" s="1"/>
  <c r="AQ84" i="19" s="1"/>
  <c r="AU84" i="19" s="1"/>
  <c r="AV84" i="19" s="1"/>
  <c r="P130" i="24"/>
  <c r="Q130" i="24" s="1"/>
  <c r="S130" i="24" s="1"/>
  <c r="U130" i="24" s="1"/>
  <c r="AT130" i="24" s="1"/>
  <c r="O130" i="6"/>
  <c r="BA131" i="7"/>
  <c r="AX131" i="7"/>
  <c r="N131" i="11"/>
  <c r="O131" i="11" s="1"/>
  <c r="P130" i="11"/>
  <c r="Q130" i="11" s="1"/>
  <c r="S130" i="11" s="1"/>
  <c r="U130" i="11" s="1"/>
  <c r="AT130" i="11" s="1"/>
  <c r="O100" i="10"/>
  <c r="P100" i="10" s="1"/>
  <c r="Q100" i="10" s="1"/>
  <c r="S100" i="10" s="1"/>
  <c r="U100" i="10" s="1"/>
  <c r="AJ100" i="10" s="1"/>
  <c r="AN100" i="10" s="1"/>
  <c r="AO100" i="10" s="1"/>
  <c r="P34" i="25"/>
  <c r="Q34" i="25" s="1"/>
  <c r="S34" i="25" s="1"/>
  <c r="U34" i="25" s="1"/>
  <c r="AQ34" i="25" s="1"/>
  <c r="AU34" i="25" s="1"/>
  <c r="O35" i="25"/>
  <c r="O84" i="27"/>
  <c r="P84" i="27" s="1"/>
  <c r="Q84" i="27" s="1"/>
  <c r="S84" i="27" s="1"/>
  <c r="U84" i="27" s="1"/>
  <c r="AQ84" i="27" s="1"/>
  <c r="AU84" i="27" s="1"/>
  <c r="AV84" i="27" s="1"/>
  <c r="O36" i="15"/>
  <c r="P130" i="20"/>
  <c r="Q130" i="20" s="1"/>
  <c r="S130" i="20" s="1"/>
  <c r="U130" i="20" s="1"/>
  <c r="AT130" i="20" s="1"/>
  <c r="N131" i="20"/>
  <c r="O131" i="20" s="1"/>
  <c r="AX128" i="28"/>
  <c r="BA128" i="28"/>
  <c r="O84" i="13"/>
  <c r="P84" i="13" s="1"/>
  <c r="Q84" i="13" s="1"/>
  <c r="S84" i="13" s="1"/>
  <c r="U84" i="13" s="1"/>
  <c r="AQ84" i="13" s="1"/>
  <c r="AU84" i="13" s="1"/>
  <c r="AV84" i="13" s="1"/>
  <c r="O147" i="22"/>
  <c r="P147" i="22" s="1"/>
  <c r="Q147" i="22" s="1"/>
  <c r="S147" i="22" s="1"/>
  <c r="U147" i="22" s="1"/>
  <c r="AT147" i="22" s="1"/>
  <c r="AX147" i="22" s="1"/>
  <c r="AY147" i="22" s="1"/>
  <c r="P83" i="34" l="1"/>
  <c r="Q83" i="34" s="1"/>
  <c r="S83" i="34" s="1"/>
  <c r="U83" i="34" s="1"/>
  <c r="AQ83" i="34" s="1"/>
  <c r="AU83" i="34" s="1"/>
  <c r="O84" i="34"/>
  <c r="P84" i="34" s="1"/>
  <c r="Q84" i="34" s="1"/>
  <c r="S84" i="34" s="1"/>
  <c r="U84" i="34" s="1"/>
  <c r="AQ84" i="34" s="1"/>
  <c r="AU84" i="34" s="1"/>
  <c r="AV84" i="34" s="1"/>
  <c r="I13" i="34" s="1"/>
  <c r="K13" i="34" s="1"/>
  <c r="BA132" i="34"/>
  <c r="BB132" i="34" s="1"/>
  <c r="AX132" i="34"/>
  <c r="AY132" i="34" s="1"/>
  <c r="BA131" i="34"/>
  <c r="AX131" i="34"/>
  <c r="P52" i="33"/>
  <c r="Q52" i="33" s="1"/>
  <c r="S52" i="33" s="1"/>
  <c r="U52" i="33" s="1"/>
  <c r="AQ52" i="33" s="1"/>
  <c r="AU52" i="33" s="1"/>
  <c r="P83" i="17"/>
  <c r="Q83" i="17" s="1"/>
  <c r="S83" i="17" s="1"/>
  <c r="U83" i="17" s="1"/>
  <c r="AQ83" i="17" s="1"/>
  <c r="AU83" i="17" s="1"/>
  <c r="O84" i="17"/>
  <c r="P84" i="17" s="1"/>
  <c r="Q84" i="17" s="1"/>
  <c r="S84" i="17" s="1"/>
  <c r="U84" i="17" s="1"/>
  <c r="AQ84" i="17" s="1"/>
  <c r="AU84" i="17" s="1"/>
  <c r="AV84" i="17" s="1"/>
  <c r="P83" i="22"/>
  <c r="Q83" i="22" s="1"/>
  <c r="S83" i="22" s="1"/>
  <c r="U83" i="22" s="1"/>
  <c r="AQ83" i="22" s="1"/>
  <c r="AU83" i="22" s="1"/>
  <c r="P83" i="2"/>
  <c r="Q83" i="2" s="1"/>
  <c r="S83" i="2" s="1"/>
  <c r="U83" i="2" s="1"/>
  <c r="AQ83" i="2" s="1"/>
  <c r="AU83" i="2" s="1"/>
  <c r="O84" i="2"/>
  <c r="P84" i="2" s="1"/>
  <c r="Q84" i="2" s="1"/>
  <c r="S84" i="2" s="1"/>
  <c r="U84" i="2" s="1"/>
  <c r="AQ84" i="2" s="1"/>
  <c r="AU84" i="2" s="1"/>
  <c r="AV84" i="2" s="1"/>
  <c r="P99" i="14"/>
  <c r="Q99" i="14" s="1"/>
  <c r="S99" i="14" s="1"/>
  <c r="U99" i="14" s="1"/>
  <c r="AJ99" i="14" s="1"/>
  <c r="AN99" i="14" s="1"/>
  <c r="O100" i="14"/>
  <c r="P100" i="14" s="1"/>
  <c r="Q100" i="14" s="1"/>
  <c r="S100" i="14" s="1"/>
  <c r="U100" i="14" s="1"/>
  <c r="AJ100" i="14" s="1"/>
  <c r="AN100" i="14" s="1"/>
  <c r="AO100" i="14" s="1"/>
  <c r="P131" i="5"/>
  <c r="Q131" i="5" s="1"/>
  <c r="S131" i="5" s="1"/>
  <c r="U131" i="5" s="1"/>
  <c r="AT131" i="5" s="1"/>
  <c r="O132" i="5"/>
  <c r="P132" i="5" s="1"/>
  <c r="Q132" i="5" s="1"/>
  <c r="S132" i="5" s="1"/>
  <c r="U132" i="5" s="1"/>
  <c r="AT132" i="5" s="1"/>
  <c r="P36" i="22"/>
  <c r="Q36" i="22" s="1"/>
  <c r="S36" i="22" s="1"/>
  <c r="U36" i="22" s="1"/>
  <c r="AQ36" i="22" s="1"/>
  <c r="AU36" i="22" s="1"/>
  <c r="O37" i="22"/>
  <c r="P37" i="22" s="1"/>
  <c r="Q37" i="22" s="1"/>
  <c r="S37" i="22" s="1"/>
  <c r="U37" i="22" s="1"/>
  <c r="AQ37" i="22" s="1"/>
  <c r="AU37" i="22" s="1"/>
  <c r="AV37" i="22" s="1"/>
  <c r="P131" i="9"/>
  <c r="Q131" i="9" s="1"/>
  <c r="S131" i="9" s="1"/>
  <c r="U131" i="9" s="1"/>
  <c r="AT131" i="9" s="1"/>
  <c r="O132" i="9"/>
  <c r="P132" i="9" s="1"/>
  <c r="Q132" i="9" s="1"/>
  <c r="S132" i="9" s="1"/>
  <c r="U132" i="9" s="1"/>
  <c r="AT132" i="9" s="1"/>
  <c r="P68" i="2"/>
  <c r="Q68" i="2" s="1"/>
  <c r="S68" i="2" s="1"/>
  <c r="U68" i="2" s="1"/>
  <c r="AQ68" i="2" s="1"/>
  <c r="AU68" i="2" s="1"/>
  <c r="P52" i="15"/>
  <c r="Q52" i="15" s="1"/>
  <c r="S52" i="15" s="1"/>
  <c r="U52" i="15" s="1"/>
  <c r="AQ52" i="15" s="1"/>
  <c r="AU52" i="15" s="1"/>
  <c r="O53" i="15"/>
  <c r="P53" i="15" s="1"/>
  <c r="Q53" i="15" s="1"/>
  <c r="S53" i="15" s="1"/>
  <c r="U53" i="15" s="1"/>
  <c r="AQ53" i="15" s="1"/>
  <c r="AU53" i="15" s="1"/>
  <c r="AV53" i="15" s="1"/>
  <c r="P115" i="8"/>
  <c r="Q115" i="8" s="1"/>
  <c r="S115" i="8" s="1"/>
  <c r="U115" i="8" s="1"/>
  <c r="AT115" i="8" s="1"/>
  <c r="AX115" i="8" s="1"/>
  <c r="P131" i="11"/>
  <c r="Q131" i="11" s="1"/>
  <c r="S131" i="11" s="1"/>
  <c r="U131" i="11" s="1"/>
  <c r="AT131" i="11" s="1"/>
  <c r="O132" i="11"/>
  <c r="P132" i="11" s="1"/>
  <c r="Q132" i="11" s="1"/>
  <c r="S132" i="11" s="1"/>
  <c r="U132" i="11" s="1"/>
  <c r="AT132" i="11" s="1"/>
  <c r="P131" i="20"/>
  <c r="Q131" i="20" s="1"/>
  <c r="S131" i="20" s="1"/>
  <c r="U131" i="20" s="1"/>
  <c r="AT131" i="20" s="1"/>
  <c r="O132" i="20"/>
  <c r="P132" i="20" s="1"/>
  <c r="Q132" i="20" s="1"/>
  <c r="S132" i="20" s="1"/>
  <c r="U132" i="20" s="1"/>
  <c r="AT132" i="20" s="1"/>
  <c r="P99" i="24"/>
  <c r="Q99" i="24" s="1"/>
  <c r="S99" i="24" s="1"/>
  <c r="U99" i="24" s="1"/>
  <c r="AJ99" i="24" s="1"/>
  <c r="AN99" i="24" s="1"/>
  <c r="O100" i="24"/>
  <c r="P100" i="24" s="1"/>
  <c r="Q100" i="24" s="1"/>
  <c r="S100" i="24" s="1"/>
  <c r="U100" i="24" s="1"/>
  <c r="AJ100" i="24" s="1"/>
  <c r="AN100" i="24" s="1"/>
  <c r="AO100" i="24" s="1"/>
  <c r="P115" i="30"/>
  <c r="Q115" i="30" s="1"/>
  <c r="S115" i="30" s="1"/>
  <c r="U115" i="30" s="1"/>
  <c r="AT115" i="30" s="1"/>
  <c r="AX115" i="30" s="1"/>
  <c r="O116" i="30"/>
  <c r="P116" i="30" s="1"/>
  <c r="Q116" i="30" s="1"/>
  <c r="S116" i="30" s="1"/>
  <c r="U116" i="30" s="1"/>
  <c r="AT116" i="30" s="1"/>
  <c r="AX116" i="30" s="1"/>
  <c r="AY116" i="30" s="1"/>
  <c r="P115" i="23"/>
  <c r="Q115" i="23" s="1"/>
  <c r="S115" i="23" s="1"/>
  <c r="U115" i="23" s="1"/>
  <c r="AT115" i="23" s="1"/>
  <c r="AX115" i="23" s="1"/>
  <c r="O116" i="23"/>
  <c r="P116" i="23" s="1"/>
  <c r="Q116" i="23" s="1"/>
  <c r="S116" i="23" s="1"/>
  <c r="U116" i="23" s="1"/>
  <c r="AT116" i="23" s="1"/>
  <c r="AX116" i="23" s="1"/>
  <c r="AY116" i="23" s="1"/>
  <c r="P115" i="4"/>
  <c r="Q115" i="4" s="1"/>
  <c r="S115" i="4" s="1"/>
  <c r="U115" i="4" s="1"/>
  <c r="AT115" i="4" s="1"/>
  <c r="AX115" i="4" s="1"/>
  <c r="P99" i="21"/>
  <c r="Q99" i="21" s="1"/>
  <c r="S99" i="21" s="1"/>
  <c r="U99" i="21" s="1"/>
  <c r="AJ99" i="21" s="1"/>
  <c r="AN99" i="21" s="1"/>
  <c r="O100" i="21"/>
  <c r="P100" i="21" s="1"/>
  <c r="Q100" i="21" s="1"/>
  <c r="S100" i="21" s="1"/>
  <c r="U100" i="21" s="1"/>
  <c r="AJ100" i="21" s="1"/>
  <c r="AN100" i="21" s="1"/>
  <c r="AO100" i="21" s="1"/>
  <c r="N131" i="24"/>
  <c r="BA129" i="28"/>
  <c r="AX129" i="28"/>
  <c r="N68" i="17"/>
  <c r="AX132" i="23"/>
  <c r="AY132" i="23" s="1"/>
  <c r="BA132" i="23"/>
  <c r="BB132" i="23" s="1"/>
  <c r="O146" i="8"/>
  <c r="O116" i="31"/>
  <c r="P116" i="31" s="1"/>
  <c r="Q116" i="31" s="1"/>
  <c r="S116" i="31" s="1"/>
  <c r="U116" i="31" s="1"/>
  <c r="AT116" i="31" s="1"/>
  <c r="AX116" i="31" s="1"/>
  <c r="AY116" i="31" s="1"/>
  <c r="N115" i="16"/>
  <c r="O115" i="16" s="1"/>
  <c r="N68" i="29"/>
  <c r="P131" i="17"/>
  <c r="Q131" i="17" s="1"/>
  <c r="S131" i="17" s="1"/>
  <c r="U131" i="17" s="1"/>
  <c r="AT131" i="17" s="1"/>
  <c r="N131" i="33"/>
  <c r="O131" i="33" s="1"/>
  <c r="AX132" i="31"/>
  <c r="AY132" i="31" s="1"/>
  <c r="BA132" i="31"/>
  <c r="BB132" i="31" s="1"/>
  <c r="N146" i="14"/>
  <c r="O53" i="21"/>
  <c r="P53" i="21" s="1"/>
  <c r="Q53" i="21" s="1"/>
  <c r="S53" i="21" s="1"/>
  <c r="U53" i="21" s="1"/>
  <c r="AQ53" i="21" s="1"/>
  <c r="AU53" i="21" s="1"/>
  <c r="AV53" i="21" s="1"/>
  <c r="O69" i="20"/>
  <c r="P69" i="20" s="1"/>
  <c r="Q69" i="20" s="1"/>
  <c r="S69" i="20" s="1"/>
  <c r="U69" i="20" s="1"/>
  <c r="AQ69" i="20" s="1"/>
  <c r="AU69" i="20" s="1"/>
  <c r="AV69" i="20" s="1"/>
  <c r="P98" i="17"/>
  <c r="Q98" i="17" s="1"/>
  <c r="S98" i="17" s="1"/>
  <c r="U98" i="17" s="1"/>
  <c r="AJ98" i="17" s="1"/>
  <c r="AN98" i="17" s="1"/>
  <c r="AX130" i="20"/>
  <c r="BA130" i="20"/>
  <c r="P114" i="21"/>
  <c r="Q114" i="21" s="1"/>
  <c r="S114" i="21" s="1"/>
  <c r="U114" i="21" s="1"/>
  <c r="AT114" i="21" s="1"/>
  <c r="AX114" i="21" s="1"/>
  <c r="N68" i="1"/>
  <c r="O68" i="1" s="1"/>
  <c r="N146" i="8"/>
  <c r="O83" i="6"/>
  <c r="O100" i="25"/>
  <c r="P100" i="25" s="1"/>
  <c r="Q100" i="25" s="1"/>
  <c r="S100" i="25" s="1"/>
  <c r="U100" i="25" s="1"/>
  <c r="AJ100" i="25" s="1"/>
  <c r="AN100" i="25" s="1"/>
  <c r="AO100" i="25" s="1"/>
  <c r="O37" i="33"/>
  <c r="P37" i="33" s="1"/>
  <c r="Q37" i="33" s="1"/>
  <c r="S37" i="33" s="1"/>
  <c r="U37" i="33" s="1"/>
  <c r="AQ37" i="33" s="1"/>
  <c r="AU37" i="33" s="1"/>
  <c r="AV37" i="33" s="1"/>
  <c r="P99" i="5"/>
  <c r="Q99" i="5" s="1"/>
  <c r="S99" i="5" s="1"/>
  <c r="U99" i="5" s="1"/>
  <c r="AJ99" i="5" s="1"/>
  <c r="AN99" i="5" s="1"/>
  <c r="O100" i="5"/>
  <c r="P100" i="5" s="1"/>
  <c r="Q100" i="5" s="1"/>
  <c r="S100" i="5" s="1"/>
  <c r="U100" i="5" s="1"/>
  <c r="AJ100" i="5" s="1"/>
  <c r="AN100" i="5" s="1"/>
  <c r="AO100" i="5" s="1"/>
  <c r="O113" i="5"/>
  <c r="O99" i="28"/>
  <c r="N131" i="16"/>
  <c r="O131" i="16" s="1"/>
  <c r="P130" i="16"/>
  <c r="Q130" i="16" s="1"/>
  <c r="S130" i="16" s="1"/>
  <c r="U130" i="16" s="1"/>
  <c r="AT130" i="16" s="1"/>
  <c r="O69" i="5"/>
  <c r="P69" i="5" s="1"/>
  <c r="Q69" i="5" s="1"/>
  <c r="S69" i="5" s="1"/>
  <c r="U69" i="5" s="1"/>
  <c r="AQ69" i="5" s="1"/>
  <c r="AU69" i="5" s="1"/>
  <c r="AV69" i="5" s="1"/>
  <c r="O69" i="4"/>
  <c r="P69" i="4" s="1"/>
  <c r="Q69" i="4" s="1"/>
  <c r="S69" i="4" s="1"/>
  <c r="U69" i="4" s="1"/>
  <c r="AQ69" i="4" s="1"/>
  <c r="AU69" i="4" s="1"/>
  <c r="AV69" i="4" s="1"/>
  <c r="N146" i="18"/>
  <c r="O146" i="18" s="1"/>
  <c r="P145" i="18"/>
  <c r="Q145" i="18" s="1"/>
  <c r="S145" i="18" s="1"/>
  <c r="U145" i="18" s="1"/>
  <c r="AT145" i="18" s="1"/>
  <c r="AX145" i="18" s="1"/>
  <c r="P146" i="12"/>
  <c r="Q146" i="12" s="1"/>
  <c r="S146" i="12" s="1"/>
  <c r="U146" i="12" s="1"/>
  <c r="AT146" i="12" s="1"/>
  <c r="AX146" i="12" s="1"/>
  <c r="O147" i="12"/>
  <c r="P147" i="12" s="1"/>
  <c r="Q147" i="12" s="1"/>
  <c r="S147" i="12" s="1"/>
  <c r="U147" i="12" s="1"/>
  <c r="AT147" i="12" s="1"/>
  <c r="AX147" i="12" s="1"/>
  <c r="AY147" i="12" s="1"/>
  <c r="P36" i="15"/>
  <c r="Q36" i="15" s="1"/>
  <c r="S36" i="15" s="1"/>
  <c r="U36" i="15" s="1"/>
  <c r="AQ36" i="15" s="1"/>
  <c r="AU36" i="15" s="1"/>
  <c r="O37" i="15"/>
  <c r="P37" i="15" s="1"/>
  <c r="Q37" i="15" s="1"/>
  <c r="S37" i="15" s="1"/>
  <c r="U37" i="15" s="1"/>
  <c r="AQ37" i="15" s="1"/>
  <c r="AU37" i="15" s="1"/>
  <c r="AV37" i="15" s="1"/>
  <c r="P68" i="3"/>
  <c r="Q68" i="3" s="1"/>
  <c r="S68" i="3" s="1"/>
  <c r="U68" i="3" s="1"/>
  <c r="AQ68" i="3" s="1"/>
  <c r="AU68" i="3" s="1"/>
  <c r="O69" i="3"/>
  <c r="P69" i="3" s="1"/>
  <c r="Q69" i="3" s="1"/>
  <c r="S69" i="3" s="1"/>
  <c r="U69" i="3" s="1"/>
  <c r="AQ69" i="3" s="1"/>
  <c r="AU69" i="3" s="1"/>
  <c r="AV69" i="3" s="1"/>
  <c r="N52" i="27"/>
  <c r="P51" i="27"/>
  <c r="Q51" i="27" s="1"/>
  <c r="S51" i="27" s="1"/>
  <c r="U51" i="27" s="1"/>
  <c r="AQ51" i="27" s="1"/>
  <c r="AU51" i="27" s="1"/>
  <c r="O52" i="27"/>
  <c r="P82" i="28"/>
  <c r="Q82" i="28" s="1"/>
  <c r="S82" i="28" s="1"/>
  <c r="U82" i="28" s="1"/>
  <c r="AQ82" i="28" s="1"/>
  <c r="AU82" i="28" s="1"/>
  <c r="AX130" i="14"/>
  <c r="BA130" i="14"/>
  <c r="P145" i="13"/>
  <c r="Q145" i="13" s="1"/>
  <c r="S145" i="13" s="1"/>
  <c r="U145" i="13" s="1"/>
  <c r="AT145" i="13" s="1"/>
  <c r="AX145" i="13" s="1"/>
  <c r="O100" i="16"/>
  <c r="P100" i="16" s="1"/>
  <c r="Q100" i="16" s="1"/>
  <c r="S100" i="16" s="1"/>
  <c r="U100" i="16" s="1"/>
  <c r="AJ100" i="16" s="1"/>
  <c r="AN100" i="16" s="1"/>
  <c r="AO100" i="16" s="1"/>
  <c r="P52" i="10"/>
  <c r="Q52" i="10" s="1"/>
  <c r="S52" i="10" s="1"/>
  <c r="U52" i="10" s="1"/>
  <c r="AQ52" i="10" s="1"/>
  <c r="AU52" i="10" s="1"/>
  <c r="O53" i="10"/>
  <c r="P53" i="10" s="1"/>
  <c r="Q53" i="10" s="1"/>
  <c r="S53" i="10" s="1"/>
  <c r="U53" i="10" s="1"/>
  <c r="AQ53" i="10" s="1"/>
  <c r="AU53" i="10" s="1"/>
  <c r="AV53" i="10" s="1"/>
  <c r="N36" i="11"/>
  <c r="O36" i="11" s="1"/>
  <c r="O35" i="29"/>
  <c r="N115" i="1"/>
  <c r="O115" i="1" s="1"/>
  <c r="P52" i="8"/>
  <c r="Q52" i="8" s="1"/>
  <c r="S52" i="8" s="1"/>
  <c r="U52" i="8" s="1"/>
  <c r="AQ52" i="8" s="1"/>
  <c r="AU52" i="8" s="1"/>
  <c r="O53" i="8"/>
  <c r="P53" i="8" s="1"/>
  <c r="Q53" i="8" s="1"/>
  <c r="S53" i="8" s="1"/>
  <c r="U53" i="8" s="1"/>
  <c r="AQ53" i="8" s="1"/>
  <c r="AU53" i="8" s="1"/>
  <c r="AV53" i="8" s="1"/>
  <c r="P130" i="8"/>
  <c r="Q130" i="8" s="1"/>
  <c r="S130" i="8" s="1"/>
  <c r="U130" i="8" s="1"/>
  <c r="AT130" i="8" s="1"/>
  <c r="P99" i="7"/>
  <c r="Q99" i="7" s="1"/>
  <c r="S99" i="7" s="1"/>
  <c r="U99" i="7" s="1"/>
  <c r="AJ99" i="7" s="1"/>
  <c r="AN99" i="7" s="1"/>
  <c r="P130" i="25"/>
  <c r="Q130" i="25" s="1"/>
  <c r="S130" i="25" s="1"/>
  <c r="U130" i="25" s="1"/>
  <c r="AT130" i="25" s="1"/>
  <c r="N115" i="19"/>
  <c r="O115" i="19" s="1"/>
  <c r="P114" i="19"/>
  <c r="Q114" i="19" s="1"/>
  <c r="S114" i="19" s="1"/>
  <c r="U114" i="19" s="1"/>
  <c r="AT114" i="19" s="1"/>
  <c r="AX114" i="19" s="1"/>
  <c r="O68" i="24"/>
  <c r="P145" i="27"/>
  <c r="Q145" i="27" s="1"/>
  <c r="S145" i="27" s="1"/>
  <c r="U145" i="27" s="1"/>
  <c r="AT145" i="27" s="1"/>
  <c r="AX145" i="27" s="1"/>
  <c r="P35" i="1"/>
  <c r="Q35" i="1" s="1"/>
  <c r="S35" i="1" s="1"/>
  <c r="U35" i="1" s="1"/>
  <c r="AQ35" i="1" s="1"/>
  <c r="AU35" i="1" s="1"/>
  <c r="BA129" i="8"/>
  <c r="AX129" i="8"/>
  <c r="P113" i="29"/>
  <c r="Q113" i="29" s="1"/>
  <c r="S113" i="29" s="1"/>
  <c r="U113" i="29" s="1"/>
  <c r="AT113" i="29" s="1"/>
  <c r="AX113" i="29" s="1"/>
  <c r="O100" i="30"/>
  <c r="P100" i="30" s="1"/>
  <c r="Q100" i="30" s="1"/>
  <c r="S100" i="30" s="1"/>
  <c r="U100" i="30" s="1"/>
  <c r="AJ100" i="30" s="1"/>
  <c r="AN100" i="30" s="1"/>
  <c r="AO100" i="30" s="1"/>
  <c r="P115" i="28"/>
  <c r="Q115" i="28" s="1"/>
  <c r="S115" i="28" s="1"/>
  <c r="U115" i="28" s="1"/>
  <c r="AT115" i="28" s="1"/>
  <c r="AX115" i="28" s="1"/>
  <c r="O116" i="28"/>
  <c r="P116" i="28" s="1"/>
  <c r="Q116" i="28" s="1"/>
  <c r="S116" i="28" s="1"/>
  <c r="U116" i="28" s="1"/>
  <c r="AT116" i="28" s="1"/>
  <c r="AX116" i="28" s="1"/>
  <c r="AY116" i="28" s="1"/>
  <c r="AX130" i="33"/>
  <c r="BA130" i="33"/>
  <c r="P131" i="14"/>
  <c r="Q131" i="14" s="1"/>
  <c r="S131" i="14" s="1"/>
  <c r="U131" i="14" s="1"/>
  <c r="AT131" i="14" s="1"/>
  <c r="O132" i="14"/>
  <c r="P132" i="14" s="1"/>
  <c r="Q132" i="14" s="1"/>
  <c r="S132" i="14" s="1"/>
  <c r="U132" i="14" s="1"/>
  <c r="AT132" i="14" s="1"/>
  <c r="P115" i="3"/>
  <c r="Q115" i="3" s="1"/>
  <c r="S115" i="3" s="1"/>
  <c r="U115" i="3" s="1"/>
  <c r="AT115" i="3" s="1"/>
  <c r="AX115" i="3" s="1"/>
  <c r="N36" i="25"/>
  <c r="P35" i="25"/>
  <c r="Q35" i="25" s="1"/>
  <c r="S35" i="25" s="1"/>
  <c r="U35" i="25" s="1"/>
  <c r="AQ35" i="25" s="1"/>
  <c r="AU35" i="25" s="1"/>
  <c r="O36" i="25"/>
  <c r="P68" i="13"/>
  <c r="Q68" i="13" s="1"/>
  <c r="S68" i="13" s="1"/>
  <c r="U68" i="13" s="1"/>
  <c r="AQ68" i="13" s="1"/>
  <c r="AU68" i="13" s="1"/>
  <c r="O68" i="25"/>
  <c r="O146" i="11"/>
  <c r="AX129" i="25"/>
  <c r="BA129" i="25"/>
  <c r="O53" i="9"/>
  <c r="P53" i="9" s="1"/>
  <c r="Q53" i="9" s="1"/>
  <c r="S53" i="9" s="1"/>
  <c r="U53" i="9" s="1"/>
  <c r="AQ53" i="9" s="1"/>
  <c r="AU53" i="9" s="1"/>
  <c r="AV53" i="9" s="1"/>
  <c r="P98" i="19"/>
  <c r="Q98" i="19" s="1"/>
  <c r="S98" i="19" s="1"/>
  <c r="U98" i="19" s="1"/>
  <c r="AJ98" i="19" s="1"/>
  <c r="AN98" i="19" s="1"/>
  <c r="N52" i="1"/>
  <c r="O52" i="1" s="1"/>
  <c r="N146" i="25"/>
  <c r="O146" i="25" s="1"/>
  <c r="N68" i="24"/>
  <c r="O68" i="28"/>
  <c r="O100" i="13"/>
  <c r="P100" i="13" s="1"/>
  <c r="Q100" i="13" s="1"/>
  <c r="S100" i="13" s="1"/>
  <c r="U100" i="13" s="1"/>
  <c r="AJ100" i="13" s="1"/>
  <c r="AN100" i="13" s="1"/>
  <c r="AO100" i="13" s="1"/>
  <c r="N146" i="16"/>
  <c r="P145" i="16"/>
  <c r="Q145" i="16" s="1"/>
  <c r="S145" i="16" s="1"/>
  <c r="U145" i="16" s="1"/>
  <c r="AT145" i="16" s="1"/>
  <c r="AX145" i="16" s="1"/>
  <c r="O82" i="25"/>
  <c r="O37" i="6"/>
  <c r="P37" i="6" s="1"/>
  <c r="Q37" i="6" s="1"/>
  <c r="S37" i="6" s="1"/>
  <c r="U37" i="6" s="1"/>
  <c r="AQ37" i="6" s="1"/>
  <c r="AU37" i="6" s="1"/>
  <c r="AV37" i="6" s="1"/>
  <c r="N131" i="28"/>
  <c r="P130" i="28"/>
  <c r="Q130" i="28" s="1"/>
  <c r="S130" i="28" s="1"/>
  <c r="U130" i="28" s="1"/>
  <c r="AT130" i="28" s="1"/>
  <c r="O131" i="28"/>
  <c r="P130" i="13"/>
  <c r="Q130" i="13" s="1"/>
  <c r="S130" i="13" s="1"/>
  <c r="U130" i="13" s="1"/>
  <c r="AT130" i="13" s="1"/>
  <c r="N131" i="13"/>
  <c r="O131" i="13" s="1"/>
  <c r="P99" i="12"/>
  <c r="Q99" i="12" s="1"/>
  <c r="S99" i="12" s="1"/>
  <c r="U99" i="12" s="1"/>
  <c r="AJ99" i="12" s="1"/>
  <c r="AN99" i="12" s="1"/>
  <c r="O100" i="12"/>
  <c r="P100" i="12" s="1"/>
  <c r="Q100" i="12" s="1"/>
  <c r="S100" i="12" s="1"/>
  <c r="U100" i="12" s="1"/>
  <c r="AJ100" i="12" s="1"/>
  <c r="AN100" i="12" s="1"/>
  <c r="AO100" i="12" s="1"/>
  <c r="I13" i="12" s="1"/>
  <c r="K13" i="12" s="1"/>
  <c r="P82" i="10"/>
  <c r="Q82" i="10" s="1"/>
  <c r="S82" i="10" s="1"/>
  <c r="U82" i="10" s="1"/>
  <c r="AQ82" i="10" s="1"/>
  <c r="AU82" i="10" s="1"/>
  <c r="AY132" i="2"/>
  <c r="P35" i="17"/>
  <c r="Q35" i="17" s="1"/>
  <c r="S35" i="17" s="1"/>
  <c r="U35" i="17" s="1"/>
  <c r="AQ35" i="17" s="1"/>
  <c r="AU35" i="17" s="1"/>
  <c r="N68" i="28"/>
  <c r="AX132" i="1"/>
  <c r="BA132" i="1"/>
  <c r="O53" i="2"/>
  <c r="P53" i="2" s="1"/>
  <c r="Q53" i="2" s="1"/>
  <c r="S53" i="2" s="1"/>
  <c r="U53" i="2" s="1"/>
  <c r="AQ53" i="2" s="1"/>
  <c r="AU53" i="2" s="1"/>
  <c r="AV53" i="2" s="1"/>
  <c r="N36" i="26"/>
  <c r="O36" i="26" s="1"/>
  <c r="P35" i="26"/>
  <c r="Q35" i="26" s="1"/>
  <c r="S35" i="26" s="1"/>
  <c r="U35" i="26" s="1"/>
  <c r="AQ35" i="26" s="1"/>
  <c r="AU35" i="26" s="1"/>
  <c r="BA130" i="11"/>
  <c r="AX130" i="11"/>
  <c r="O52" i="14"/>
  <c r="O147" i="9"/>
  <c r="P147" i="9" s="1"/>
  <c r="Q147" i="9" s="1"/>
  <c r="S147" i="9" s="1"/>
  <c r="U147" i="9" s="1"/>
  <c r="AT147" i="9" s="1"/>
  <c r="AX147" i="9" s="1"/>
  <c r="AY147" i="9" s="1"/>
  <c r="O132" i="27"/>
  <c r="P132" i="27" s="1"/>
  <c r="Q132" i="27" s="1"/>
  <c r="S132" i="27" s="1"/>
  <c r="U132" i="27" s="1"/>
  <c r="AT132" i="27" s="1"/>
  <c r="O35" i="19"/>
  <c r="O99" i="4"/>
  <c r="O51" i="25"/>
  <c r="N52" i="19"/>
  <c r="O52" i="19" s="1"/>
  <c r="BB132" i="2"/>
  <c r="O36" i="8"/>
  <c r="O99" i="26"/>
  <c r="N99" i="20"/>
  <c r="O99" i="20" s="1"/>
  <c r="P113" i="17"/>
  <c r="Q113" i="17" s="1"/>
  <c r="S113" i="17" s="1"/>
  <c r="U113" i="17" s="1"/>
  <c r="AT113" i="17" s="1"/>
  <c r="AX113" i="17" s="1"/>
  <c r="O114" i="17"/>
  <c r="BA131" i="1"/>
  <c r="AX131" i="1"/>
  <c r="AV84" i="24"/>
  <c r="P83" i="14"/>
  <c r="Q83" i="14" s="1"/>
  <c r="S83" i="14" s="1"/>
  <c r="U83" i="14" s="1"/>
  <c r="AQ83" i="14" s="1"/>
  <c r="AU83" i="14" s="1"/>
  <c r="P146" i="5"/>
  <c r="Q146" i="5" s="1"/>
  <c r="S146" i="5" s="1"/>
  <c r="U146" i="5" s="1"/>
  <c r="AT146" i="5" s="1"/>
  <c r="AX146" i="5" s="1"/>
  <c r="O147" i="5"/>
  <c r="P147" i="5" s="1"/>
  <c r="Q147" i="5" s="1"/>
  <c r="S147" i="5" s="1"/>
  <c r="U147" i="5" s="1"/>
  <c r="AT147" i="5" s="1"/>
  <c r="AX147" i="5" s="1"/>
  <c r="AY147" i="5" s="1"/>
  <c r="P99" i="22"/>
  <c r="Q99" i="22" s="1"/>
  <c r="S99" i="22" s="1"/>
  <c r="U99" i="22" s="1"/>
  <c r="AJ99" i="22" s="1"/>
  <c r="AN99" i="22" s="1"/>
  <c r="P52" i="26"/>
  <c r="Q52" i="26" s="1"/>
  <c r="S52" i="26" s="1"/>
  <c r="U52" i="26" s="1"/>
  <c r="AQ52" i="26" s="1"/>
  <c r="AU52" i="26" s="1"/>
  <c r="O53" i="26"/>
  <c r="P53" i="26" s="1"/>
  <c r="Q53" i="26" s="1"/>
  <c r="S53" i="26" s="1"/>
  <c r="U53" i="26" s="1"/>
  <c r="AQ53" i="26" s="1"/>
  <c r="AU53" i="26" s="1"/>
  <c r="AV53" i="26" s="1"/>
  <c r="P114" i="13"/>
  <c r="Q114" i="13" s="1"/>
  <c r="S114" i="13" s="1"/>
  <c r="U114" i="13" s="1"/>
  <c r="AT114" i="13" s="1"/>
  <c r="AX114" i="13" s="1"/>
  <c r="P51" i="28"/>
  <c r="Q51" i="28" s="1"/>
  <c r="S51" i="28" s="1"/>
  <c r="U51" i="28" s="1"/>
  <c r="AQ51" i="28" s="1"/>
  <c r="AU51" i="28" s="1"/>
  <c r="N83" i="26"/>
  <c r="P82" i="26"/>
  <c r="Q82" i="26" s="1"/>
  <c r="S82" i="26" s="1"/>
  <c r="U82" i="26" s="1"/>
  <c r="AQ82" i="26" s="1"/>
  <c r="AU82" i="26" s="1"/>
  <c r="AX132" i="15"/>
  <c r="BA132" i="15"/>
  <c r="P82" i="21"/>
  <c r="Q82" i="21" s="1"/>
  <c r="S82" i="21" s="1"/>
  <c r="U82" i="21" s="1"/>
  <c r="AQ82" i="21" s="1"/>
  <c r="AU82" i="21" s="1"/>
  <c r="P83" i="18"/>
  <c r="Q83" i="18" s="1"/>
  <c r="S83" i="18" s="1"/>
  <c r="U83" i="18" s="1"/>
  <c r="AQ83" i="18" s="1"/>
  <c r="AU83" i="18" s="1"/>
  <c r="AX131" i="27"/>
  <c r="BA131" i="27"/>
  <c r="P130" i="30"/>
  <c r="Q130" i="30" s="1"/>
  <c r="S130" i="30" s="1"/>
  <c r="U130" i="30" s="1"/>
  <c r="AT130" i="30" s="1"/>
  <c r="P82" i="11"/>
  <c r="Q82" i="11" s="1"/>
  <c r="S82" i="11" s="1"/>
  <c r="U82" i="11" s="1"/>
  <c r="AQ82" i="11" s="1"/>
  <c r="AU82" i="11" s="1"/>
  <c r="P115" i="33"/>
  <c r="Q115" i="33" s="1"/>
  <c r="S115" i="33" s="1"/>
  <c r="U115" i="33" s="1"/>
  <c r="AT115" i="33" s="1"/>
  <c r="AX115" i="33" s="1"/>
  <c r="O116" i="33"/>
  <c r="P116" i="33" s="1"/>
  <c r="Q116" i="33" s="1"/>
  <c r="S116" i="33" s="1"/>
  <c r="U116" i="33" s="1"/>
  <c r="AT116" i="33" s="1"/>
  <c r="AX116" i="33" s="1"/>
  <c r="AY116" i="33" s="1"/>
  <c r="P115" i="12"/>
  <c r="Q115" i="12" s="1"/>
  <c r="S115" i="12" s="1"/>
  <c r="U115" i="12" s="1"/>
  <c r="AT115" i="12" s="1"/>
  <c r="AX115" i="12" s="1"/>
  <c r="O116" i="12"/>
  <c r="P116" i="12" s="1"/>
  <c r="Q116" i="12" s="1"/>
  <c r="S116" i="12" s="1"/>
  <c r="U116" i="12" s="1"/>
  <c r="AT116" i="12" s="1"/>
  <c r="AX116" i="12" s="1"/>
  <c r="AY116" i="12" s="1"/>
  <c r="P98" i="8"/>
  <c r="Q98" i="8" s="1"/>
  <c r="S98" i="8" s="1"/>
  <c r="U98" i="8" s="1"/>
  <c r="AJ98" i="8" s="1"/>
  <c r="AN98" i="8" s="1"/>
  <c r="N99" i="8"/>
  <c r="N146" i="10"/>
  <c r="O146" i="10" s="1"/>
  <c r="N68" i="14"/>
  <c r="O68" i="14" s="1"/>
  <c r="P67" i="14"/>
  <c r="Q67" i="14" s="1"/>
  <c r="S67" i="14" s="1"/>
  <c r="U67" i="14" s="1"/>
  <c r="AQ67" i="14" s="1"/>
  <c r="AU67" i="14" s="1"/>
  <c r="BA131" i="15"/>
  <c r="AX131" i="15"/>
  <c r="O53" i="13"/>
  <c r="P53" i="13" s="1"/>
  <c r="Q53" i="13" s="1"/>
  <c r="S53" i="13" s="1"/>
  <c r="U53" i="13" s="1"/>
  <c r="AQ53" i="13" s="1"/>
  <c r="AU53" i="13" s="1"/>
  <c r="AV53" i="13" s="1"/>
  <c r="P35" i="4"/>
  <c r="Q35" i="4" s="1"/>
  <c r="S35" i="4" s="1"/>
  <c r="U35" i="4" s="1"/>
  <c r="AQ35" i="4" s="1"/>
  <c r="AU35" i="4" s="1"/>
  <c r="N83" i="30"/>
  <c r="O83" i="30" s="1"/>
  <c r="N52" i="14"/>
  <c r="AY132" i="7"/>
  <c r="P36" i="24"/>
  <c r="Q36" i="24" s="1"/>
  <c r="S36" i="24" s="1"/>
  <c r="U36" i="24" s="1"/>
  <c r="AQ36" i="24" s="1"/>
  <c r="AU36" i="24" s="1"/>
  <c r="O37" i="24"/>
  <c r="P37" i="24" s="1"/>
  <c r="Q37" i="24" s="1"/>
  <c r="S37" i="24" s="1"/>
  <c r="U37" i="24" s="1"/>
  <c r="AQ37" i="24" s="1"/>
  <c r="AU37" i="24" s="1"/>
  <c r="AV37" i="24" s="1"/>
  <c r="O98" i="23"/>
  <c r="P81" i="20"/>
  <c r="Q81" i="20" s="1"/>
  <c r="S81" i="20" s="1"/>
  <c r="U81" i="20" s="1"/>
  <c r="AQ81" i="20" s="1"/>
  <c r="AU81" i="20" s="1"/>
  <c r="O146" i="28"/>
  <c r="O51" i="29"/>
  <c r="O36" i="7"/>
  <c r="BB132" i="18"/>
  <c r="O98" i="31"/>
  <c r="O69" i="10"/>
  <c r="P69" i="10" s="1"/>
  <c r="Q69" i="10" s="1"/>
  <c r="S69" i="10" s="1"/>
  <c r="U69" i="10" s="1"/>
  <c r="AQ69" i="10" s="1"/>
  <c r="AU69" i="10" s="1"/>
  <c r="AV69" i="10" s="1"/>
  <c r="O69" i="23"/>
  <c r="P69" i="23" s="1"/>
  <c r="Q69" i="23" s="1"/>
  <c r="S69" i="23" s="1"/>
  <c r="U69" i="23" s="1"/>
  <c r="AQ69" i="23" s="1"/>
  <c r="AU69" i="23" s="1"/>
  <c r="AV69" i="23" s="1"/>
  <c r="O53" i="18"/>
  <c r="P53" i="18" s="1"/>
  <c r="Q53" i="18" s="1"/>
  <c r="S53" i="18" s="1"/>
  <c r="U53" i="18" s="1"/>
  <c r="AQ53" i="18" s="1"/>
  <c r="AU53" i="18" s="1"/>
  <c r="AV53" i="18" s="1"/>
  <c r="BA130" i="24"/>
  <c r="AX130" i="24"/>
  <c r="P52" i="31"/>
  <c r="Q52" i="31" s="1"/>
  <c r="S52" i="31" s="1"/>
  <c r="U52" i="31" s="1"/>
  <c r="AQ52" i="31" s="1"/>
  <c r="AU52" i="31" s="1"/>
  <c r="O53" i="31"/>
  <c r="P53" i="31" s="1"/>
  <c r="Q53" i="31" s="1"/>
  <c r="S53" i="31" s="1"/>
  <c r="U53" i="31" s="1"/>
  <c r="AQ53" i="31" s="1"/>
  <c r="AU53" i="31" s="1"/>
  <c r="AV53" i="31" s="1"/>
  <c r="P83" i="16"/>
  <c r="Q83" i="16" s="1"/>
  <c r="S83" i="16" s="1"/>
  <c r="U83" i="16" s="1"/>
  <c r="AQ83" i="16" s="1"/>
  <c r="AU83" i="16" s="1"/>
  <c r="O84" i="16"/>
  <c r="P84" i="16" s="1"/>
  <c r="Q84" i="16" s="1"/>
  <c r="S84" i="16" s="1"/>
  <c r="U84" i="16" s="1"/>
  <c r="AQ84" i="16" s="1"/>
  <c r="AU84" i="16" s="1"/>
  <c r="AV84" i="16" s="1"/>
  <c r="P115" i="14"/>
  <c r="Q115" i="14" s="1"/>
  <c r="S115" i="14" s="1"/>
  <c r="U115" i="14" s="1"/>
  <c r="AT115" i="14" s="1"/>
  <c r="AX115" i="14" s="1"/>
  <c r="BA132" i="4"/>
  <c r="AX132" i="4"/>
  <c r="AY132" i="4" s="1"/>
  <c r="P130" i="6"/>
  <c r="Q130" i="6" s="1"/>
  <c r="S130" i="6" s="1"/>
  <c r="U130" i="6" s="1"/>
  <c r="AT130" i="6" s="1"/>
  <c r="P98" i="18"/>
  <c r="Q98" i="18" s="1"/>
  <c r="S98" i="18" s="1"/>
  <c r="U98" i="18" s="1"/>
  <c r="AJ98" i="18" s="1"/>
  <c r="AN98" i="18" s="1"/>
  <c r="P114" i="22"/>
  <c r="Q114" i="22" s="1"/>
  <c r="S114" i="22" s="1"/>
  <c r="U114" i="22" s="1"/>
  <c r="AT114" i="22" s="1"/>
  <c r="AX114" i="22" s="1"/>
  <c r="N68" i="9"/>
  <c r="O68" i="9" s="1"/>
  <c r="P67" i="9"/>
  <c r="Q67" i="9" s="1"/>
  <c r="S67" i="9" s="1"/>
  <c r="U67" i="9" s="1"/>
  <c r="AQ67" i="9" s="1"/>
  <c r="AU67" i="9" s="1"/>
  <c r="O131" i="24"/>
  <c r="O68" i="17"/>
  <c r="O98" i="33"/>
  <c r="P99" i="27"/>
  <c r="Q99" i="27" s="1"/>
  <c r="S99" i="27" s="1"/>
  <c r="U99" i="27" s="1"/>
  <c r="AJ99" i="27" s="1"/>
  <c r="AN99" i="27" s="1"/>
  <c r="O100" i="27"/>
  <c r="P100" i="27" s="1"/>
  <c r="Q100" i="27" s="1"/>
  <c r="S100" i="27" s="1"/>
  <c r="U100" i="27" s="1"/>
  <c r="AJ100" i="27" s="1"/>
  <c r="AN100" i="27" s="1"/>
  <c r="AO100" i="27" s="1"/>
  <c r="N52" i="22"/>
  <c r="O52" i="22" s="1"/>
  <c r="O100" i="9"/>
  <c r="P100" i="9" s="1"/>
  <c r="Q100" i="9" s="1"/>
  <c r="S100" i="9" s="1"/>
  <c r="U100" i="9" s="1"/>
  <c r="AJ100" i="9" s="1"/>
  <c r="AN100" i="9" s="1"/>
  <c r="AO100" i="9" s="1"/>
  <c r="N146" i="28"/>
  <c r="O69" i="26"/>
  <c r="P69" i="26" s="1"/>
  <c r="Q69" i="26" s="1"/>
  <c r="S69" i="26" s="1"/>
  <c r="U69" i="26" s="1"/>
  <c r="AQ69" i="26" s="1"/>
  <c r="AU69" i="26" s="1"/>
  <c r="AV69" i="26" s="1"/>
  <c r="N36" i="7"/>
  <c r="O68" i="29"/>
  <c r="P130" i="19"/>
  <c r="Q130" i="19" s="1"/>
  <c r="S130" i="19" s="1"/>
  <c r="U130" i="19" s="1"/>
  <c r="AT130" i="19" s="1"/>
  <c r="P115" i="15"/>
  <c r="Q115" i="15" s="1"/>
  <c r="S115" i="15" s="1"/>
  <c r="U115" i="15" s="1"/>
  <c r="AT115" i="15" s="1"/>
  <c r="AX115" i="15" s="1"/>
  <c r="O116" i="15"/>
  <c r="P116" i="15" s="1"/>
  <c r="Q116" i="15" s="1"/>
  <c r="S116" i="15" s="1"/>
  <c r="U116" i="15" s="1"/>
  <c r="AT116" i="15" s="1"/>
  <c r="AX116" i="15" s="1"/>
  <c r="AY116" i="15" s="1"/>
  <c r="BA131" i="4"/>
  <c r="AX131" i="4"/>
  <c r="O99" i="2"/>
  <c r="O147" i="17"/>
  <c r="P147" i="17" s="1"/>
  <c r="Q147" i="17" s="1"/>
  <c r="S147" i="17" s="1"/>
  <c r="U147" i="17" s="1"/>
  <c r="AT147" i="17" s="1"/>
  <c r="AX147" i="17" s="1"/>
  <c r="AY147" i="17" s="1"/>
  <c r="O146" i="14"/>
  <c r="O53" i="4"/>
  <c r="P53" i="4" s="1"/>
  <c r="Q53" i="4" s="1"/>
  <c r="S53" i="4" s="1"/>
  <c r="U53" i="4" s="1"/>
  <c r="AQ53" i="4" s="1"/>
  <c r="AU53" i="4" s="1"/>
  <c r="AV53" i="4" s="1"/>
  <c r="O37" i="14"/>
  <c r="P37" i="14" s="1"/>
  <c r="Q37" i="14" s="1"/>
  <c r="S37" i="14" s="1"/>
  <c r="U37" i="14" s="1"/>
  <c r="AQ37" i="14" s="1"/>
  <c r="AU37" i="14" s="1"/>
  <c r="AV37" i="14" s="1"/>
  <c r="P131" i="16" l="1"/>
  <c r="Q131" i="16" s="1"/>
  <c r="S131" i="16" s="1"/>
  <c r="U131" i="16" s="1"/>
  <c r="AT131" i="16" s="1"/>
  <c r="O132" i="16"/>
  <c r="P132" i="16" s="1"/>
  <c r="Q132" i="16" s="1"/>
  <c r="S132" i="16" s="1"/>
  <c r="U132" i="16" s="1"/>
  <c r="AT132" i="16" s="1"/>
  <c r="P36" i="26"/>
  <c r="Q36" i="26" s="1"/>
  <c r="S36" i="26" s="1"/>
  <c r="U36" i="26" s="1"/>
  <c r="AQ36" i="26" s="1"/>
  <c r="AU36" i="26" s="1"/>
  <c r="O37" i="26"/>
  <c r="P37" i="26" s="1"/>
  <c r="Q37" i="26" s="1"/>
  <c r="S37" i="26" s="1"/>
  <c r="U37" i="26" s="1"/>
  <c r="AQ37" i="26" s="1"/>
  <c r="AU37" i="26" s="1"/>
  <c r="AV37" i="26" s="1"/>
  <c r="P68" i="9"/>
  <c r="Q68" i="9" s="1"/>
  <c r="S68" i="9" s="1"/>
  <c r="U68" i="9" s="1"/>
  <c r="AQ68" i="9" s="1"/>
  <c r="AU68" i="9" s="1"/>
  <c r="O69" i="9"/>
  <c r="P69" i="9" s="1"/>
  <c r="Q69" i="9" s="1"/>
  <c r="S69" i="9" s="1"/>
  <c r="U69" i="9" s="1"/>
  <c r="AQ69" i="9" s="1"/>
  <c r="AU69" i="9" s="1"/>
  <c r="AV69" i="9" s="1"/>
  <c r="I13" i="9" s="1"/>
  <c r="K13" i="9" s="1"/>
  <c r="P68" i="14"/>
  <c r="Q68" i="14" s="1"/>
  <c r="S68" i="14" s="1"/>
  <c r="U68" i="14" s="1"/>
  <c r="AQ68" i="14" s="1"/>
  <c r="AU68" i="14" s="1"/>
  <c r="O69" i="14"/>
  <c r="P69" i="14" s="1"/>
  <c r="Q69" i="14" s="1"/>
  <c r="S69" i="14" s="1"/>
  <c r="U69" i="14" s="1"/>
  <c r="AQ69" i="14" s="1"/>
  <c r="AU69" i="14" s="1"/>
  <c r="AV69" i="14" s="1"/>
  <c r="P146" i="10"/>
  <c r="Q146" i="10" s="1"/>
  <c r="S146" i="10" s="1"/>
  <c r="U146" i="10" s="1"/>
  <c r="AT146" i="10" s="1"/>
  <c r="AX146" i="10" s="1"/>
  <c r="O147" i="10"/>
  <c r="P147" i="10" s="1"/>
  <c r="Q147" i="10" s="1"/>
  <c r="S147" i="10" s="1"/>
  <c r="U147" i="10" s="1"/>
  <c r="AT147" i="10" s="1"/>
  <c r="AX147" i="10" s="1"/>
  <c r="AY147" i="10" s="1"/>
  <c r="P83" i="30"/>
  <c r="Q83" i="30" s="1"/>
  <c r="S83" i="30" s="1"/>
  <c r="U83" i="30" s="1"/>
  <c r="AQ83" i="30" s="1"/>
  <c r="AU83" i="30" s="1"/>
  <c r="O84" i="30"/>
  <c r="P84" i="30" s="1"/>
  <c r="Q84" i="30" s="1"/>
  <c r="S84" i="30" s="1"/>
  <c r="U84" i="30" s="1"/>
  <c r="AQ84" i="30" s="1"/>
  <c r="AU84" i="30" s="1"/>
  <c r="AV84" i="30" s="1"/>
  <c r="P52" i="1"/>
  <c r="Q52" i="1" s="1"/>
  <c r="S52" i="1" s="1"/>
  <c r="U52" i="1" s="1"/>
  <c r="AQ52" i="1" s="1"/>
  <c r="AU52" i="1" s="1"/>
  <c r="O53" i="1"/>
  <c r="P53" i="1" s="1"/>
  <c r="Q53" i="1" s="1"/>
  <c r="S53" i="1" s="1"/>
  <c r="U53" i="1" s="1"/>
  <c r="AQ53" i="1" s="1"/>
  <c r="AU53" i="1" s="1"/>
  <c r="AV53" i="1" s="1"/>
  <c r="P115" i="1"/>
  <c r="Q115" i="1" s="1"/>
  <c r="S115" i="1" s="1"/>
  <c r="U115" i="1" s="1"/>
  <c r="AT115" i="1" s="1"/>
  <c r="AX115" i="1" s="1"/>
  <c r="O116" i="1"/>
  <c r="P116" i="1" s="1"/>
  <c r="Q116" i="1" s="1"/>
  <c r="S116" i="1" s="1"/>
  <c r="U116" i="1" s="1"/>
  <c r="AT116" i="1" s="1"/>
  <c r="AX116" i="1" s="1"/>
  <c r="AY116" i="1" s="1"/>
  <c r="P115" i="19"/>
  <c r="Q115" i="19" s="1"/>
  <c r="S115" i="19" s="1"/>
  <c r="U115" i="19" s="1"/>
  <c r="AT115" i="19" s="1"/>
  <c r="AX115" i="19" s="1"/>
  <c r="O116" i="19"/>
  <c r="P116" i="19" s="1"/>
  <c r="Q116" i="19" s="1"/>
  <c r="S116" i="19" s="1"/>
  <c r="U116" i="19" s="1"/>
  <c r="AT116" i="19" s="1"/>
  <c r="AX116" i="19" s="1"/>
  <c r="AY116" i="19" s="1"/>
  <c r="P36" i="11"/>
  <c r="Q36" i="11" s="1"/>
  <c r="S36" i="11" s="1"/>
  <c r="U36" i="11" s="1"/>
  <c r="AQ36" i="11" s="1"/>
  <c r="AU36" i="11" s="1"/>
  <c r="O37" i="11"/>
  <c r="P37" i="11" s="1"/>
  <c r="Q37" i="11" s="1"/>
  <c r="S37" i="11" s="1"/>
  <c r="U37" i="11" s="1"/>
  <c r="AQ37" i="11" s="1"/>
  <c r="AU37" i="11" s="1"/>
  <c r="AV37" i="11" s="1"/>
  <c r="P131" i="13"/>
  <c r="Q131" i="13" s="1"/>
  <c r="S131" i="13" s="1"/>
  <c r="U131" i="13" s="1"/>
  <c r="AT131" i="13" s="1"/>
  <c r="O132" i="13"/>
  <c r="P132" i="13" s="1"/>
  <c r="Q132" i="13" s="1"/>
  <c r="S132" i="13" s="1"/>
  <c r="U132" i="13" s="1"/>
  <c r="AT132" i="13" s="1"/>
  <c r="P52" i="22"/>
  <c r="Q52" i="22" s="1"/>
  <c r="S52" i="22" s="1"/>
  <c r="U52" i="22" s="1"/>
  <c r="AQ52" i="22" s="1"/>
  <c r="AU52" i="22" s="1"/>
  <c r="O53" i="22"/>
  <c r="P53" i="22" s="1"/>
  <c r="Q53" i="22" s="1"/>
  <c r="S53" i="22" s="1"/>
  <c r="U53" i="22" s="1"/>
  <c r="AQ53" i="22" s="1"/>
  <c r="AU53" i="22" s="1"/>
  <c r="AV53" i="22" s="1"/>
  <c r="P146" i="18"/>
  <c r="Q146" i="18" s="1"/>
  <c r="S146" i="18" s="1"/>
  <c r="U146" i="18" s="1"/>
  <c r="AT146" i="18" s="1"/>
  <c r="AX146" i="18" s="1"/>
  <c r="O147" i="18"/>
  <c r="P147" i="18" s="1"/>
  <c r="Q147" i="18" s="1"/>
  <c r="S147" i="18" s="1"/>
  <c r="U147" i="18" s="1"/>
  <c r="AT147" i="18" s="1"/>
  <c r="AX147" i="18" s="1"/>
  <c r="AY147" i="18" s="1"/>
  <c r="AX132" i="9"/>
  <c r="AY132" i="9" s="1"/>
  <c r="BA132" i="9"/>
  <c r="BB132" i="9" s="1"/>
  <c r="P51" i="29"/>
  <c r="Q51" i="29" s="1"/>
  <c r="S51" i="29" s="1"/>
  <c r="U51" i="29" s="1"/>
  <c r="AQ51" i="29" s="1"/>
  <c r="AU51" i="29" s="1"/>
  <c r="P52" i="14"/>
  <c r="Q52" i="14" s="1"/>
  <c r="S52" i="14" s="1"/>
  <c r="U52" i="14" s="1"/>
  <c r="AQ52" i="14" s="1"/>
  <c r="AU52" i="14" s="1"/>
  <c r="N36" i="1"/>
  <c r="O36" i="1" s="1"/>
  <c r="N115" i="21"/>
  <c r="O115" i="21" s="1"/>
  <c r="AX131" i="9"/>
  <c r="BA131" i="9"/>
  <c r="P99" i="2"/>
  <c r="Q99" i="2" s="1"/>
  <c r="S99" i="2" s="1"/>
  <c r="U99" i="2" s="1"/>
  <c r="AJ99" i="2" s="1"/>
  <c r="AN99" i="2" s="1"/>
  <c r="P98" i="33"/>
  <c r="Q98" i="33" s="1"/>
  <c r="S98" i="33" s="1"/>
  <c r="U98" i="33" s="1"/>
  <c r="AJ98" i="33" s="1"/>
  <c r="AN98" i="33" s="1"/>
  <c r="P146" i="28"/>
  <c r="Q146" i="28" s="1"/>
  <c r="S146" i="28" s="1"/>
  <c r="U146" i="28" s="1"/>
  <c r="AT146" i="28" s="1"/>
  <c r="AX146" i="28" s="1"/>
  <c r="O147" i="28"/>
  <c r="P147" i="28" s="1"/>
  <c r="Q147" i="28" s="1"/>
  <c r="S147" i="28" s="1"/>
  <c r="U147" i="28" s="1"/>
  <c r="AT147" i="28" s="1"/>
  <c r="AX147" i="28" s="1"/>
  <c r="AY147" i="28" s="1"/>
  <c r="BA130" i="30"/>
  <c r="AX130" i="30"/>
  <c r="BA130" i="8"/>
  <c r="AX130" i="8"/>
  <c r="N83" i="11"/>
  <c r="BA131" i="17"/>
  <c r="AX131" i="17"/>
  <c r="BB132" i="4"/>
  <c r="P68" i="28"/>
  <c r="Q68" i="28" s="1"/>
  <c r="S68" i="28" s="1"/>
  <c r="U68" i="28" s="1"/>
  <c r="AQ68" i="28" s="1"/>
  <c r="AU68" i="28" s="1"/>
  <c r="P68" i="17"/>
  <c r="Q68" i="17" s="1"/>
  <c r="S68" i="17" s="1"/>
  <c r="U68" i="17" s="1"/>
  <c r="AQ68" i="17" s="1"/>
  <c r="AU68" i="17" s="1"/>
  <c r="O116" i="14"/>
  <c r="P116" i="14" s="1"/>
  <c r="Q116" i="14" s="1"/>
  <c r="S116" i="14" s="1"/>
  <c r="U116" i="14" s="1"/>
  <c r="AT116" i="14" s="1"/>
  <c r="AX116" i="14" s="1"/>
  <c r="AY116" i="14" s="1"/>
  <c r="O82" i="20"/>
  <c r="N131" i="30"/>
  <c r="O131" i="30" s="1"/>
  <c r="N52" i="28"/>
  <c r="O52" i="28" s="1"/>
  <c r="N83" i="10"/>
  <c r="O83" i="10" s="1"/>
  <c r="O116" i="3"/>
  <c r="P116" i="3" s="1"/>
  <c r="Q116" i="3" s="1"/>
  <c r="S116" i="3" s="1"/>
  <c r="U116" i="3" s="1"/>
  <c r="AT116" i="3" s="1"/>
  <c r="AX116" i="3" s="1"/>
  <c r="AY116" i="3" s="1"/>
  <c r="I13" i="3" s="1"/>
  <c r="K13" i="3" s="1"/>
  <c r="N131" i="8"/>
  <c r="O131" i="8" s="1"/>
  <c r="N83" i="28"/>
  <c r="O83" i="28" s="1"/>
  <c r="AX130" i="16"/>
  <c r="BA130" i="16"/>
  <c r="P115" i="16"/>
  <c r="Q115" i="16" s="1"/>
  <c r="S115" i="16" s="1"/>
  <c r="U115" i="16" s="1"/>
  <c r="AT115" i="16" s="1"/>
  <c r="AX115" i="16" s="1"/>
  <c r="O116" i="16"/>
  <c r="P116" i="16" s="1"/>
  <c r="Q116" i="16" s="1"/>
  <c r="S116" i="16" s="1"/>
  <c r="U116" i="16" s="1"/>
  <c r="AT116" i="16" s="1"/>
  <c r="AX116" i="16" s="1"/>
  <c r="AY116" i="16" s="1"/>
  <c r="N99" i="23"/>
  <c r="O99" i="23" s="1"/>
  <c r="P98" i="23"/>
  <c r="Q98" i="23" s="1"/>
  <c r="S98" i="23" s="1"/>
  <c r="U98" i="23" s="1"/>
  <c r="AJ98" i="23" s="1"/>
  <c r="AN98" i="23" s="1"/>
  <c r="BA132" i="14"/>
  <c r="AX132" i="14"/>
  <c r="N146" i="27"/>
  <c r="O146" i="27" s="1"/>
  <c r="P99" i="28"/>
  <c r="Q99" i="28" s="1"/>
  <c r="S99" i="28" s="1"/>
  <c r="U99" i="28" s="1"/>
  <c r="AJ99" i="28" s="1"/>
  <c r="AN99" i="28" s="1"/>
  <c r="O100" i="28"/>
  <c r="P100" i="28" s="1"/>
  <c r="Q100" i="28" s="1"/>
  <c r="S100" i="28" s="1"/>
  <c r="U100" i="28" s="1"/>
  <c r="AJ100" i="28" s="1"/>
  <c r="AN100" i="28" s="1"/>
  <c r="AO100" i="28" s="1"/>
  <c r="P146" i="8"/>
  <c r="Q146" i="8" s="1"/>
  <c r="S146" i="8" s="1"/>
  <c r="U146" i="8" s="1"/>
  <c r="AT146" i="8" s="1"/>
  <c r="AX146" i="8" s="1"/>
  <c r="AX131" i="5"/>
  <c r="BA131" i="5"/>
  <c r="BA132" i="5"/>
  <c r="BB132" i="5" s="1"/>
  <c r="AX132" i="5"/>
  <c r="AY132" i="5" s="1"/>
  <c r="O99" i="8"/>
  <c r="O84" i="18"/>
  <c r="P84" i="18" s="1"/>
  <c r="Q84" i="18" s="1"/>
  <c r="S84" i="18" s="1"/>
  <c r="U84" i="18" s="1"/>
  <c r="AQ84" i="18" s="1"/>
  <c r="AU84" i="18" s="1"/>
  <c r="AV84" i="18" s="1"/>
  <c r="N115" i="13"/>
  <c r="O115" i="13" s="1"/>
  <c r="P99" i="20"/>
  <c r="Q99" i="20" s="1"/>
  <c r="S99" i="20" s="1"/>
  <c r="U99" i="20" s="1"/>
  <c r="AJ99" i="20" s="1"/>
  <c r="AN99" i="20" s="1"/>
  <c r="O100" i="20"/>
  <c r="P100" i="20" s="1"/>
  <c r="Q100" i="20" s="1"/>
  <c r="S100" i="20" s="1"/>
  <c r="U100" i="20" s="1"/>
  <c r="AJ100" i="20" s="1"/>
  <c r="AN100" i="20" s="1"/>
  <c r="AO100" i="20" s="1"/>
  <c r="BA131" i="14"/>
  <c r="AX131" i="14"/>
  <c r="P113" i="5"/>
  <c r="Q113" i="5" s="1"/>
  <c r="S113" i="5" s="1"/>
  <c r="U113" i="5" s="1"/>
  <c r="AT113" i="5" s="1"/>
  <c r="AX113" i="5" s="1"/>
  <c r="O114" i="5"/>
  <c r="AX132" i="20"/>
  <c r="AY132" i="20" s="1"/>
  <c r="BA132" i="20"/>
  <c r="BB132" i="20" s="1"/>
  <c r="P99" i="26"/>
  <c r="Q99" i="26" s="1"/>
  <c r="S99" i="26" s="1"/>
  <c r="U99" i="26" s="1"/>
  <c r="AJ99" i="26" s="1"/>
  <c r="AN99" i="26" s="1"/>
  <c r="O100" i="26"/>
  <c r="P100" i="26" s="1"/>
  <c r="Q100" i="26" s="1"/>
  <c r="S100" i="26" s="1"/>
  <c r="U100" i="26" s="1"/>
  <c r="AJ100" i="26" s="1"/>
  <c r="AN100" i="26" s="1"/>
  <c r="AO100" i="26" s="1"/>
  <c r="P68" i="24"/>
  <c r="Q68" i="24" s="1"/>
  <c r="S68" i="24" s="1"/>
  <c r="U68" i="24" s="1"/>
  <c r="AQ68" i="24" s="1"/>
  <c r="AU68" i="24" s="1"/>
  <c r="O69" i="24"/>
  <c r="P69" i="24" s="1"/>
  <c r="Q69" i="24" s="1"/>
  <c r="S69" i="24" s="1"/>
  <c r="U69" i="24" s="1"/>
  <c r="AQ69" i="24" s="1"/>
  <c r="AU69" i="24" s="1"/>
  <c r="AV69" i="24" s="1"/>
  <c r="P35" i="29"/>
  <c r="Q35" i="29" s="1"/>
  <c r="S35" i="29" s="1"/>
  <c r="U35" i="29" s="1"/>
  <c r="AQ35" i="29" s="1"/>
  <c r="AU35" i="29" s="1"/>
  <c r="N99" i="17"/>
  <c r="O99" i="17" s="1"/>
  <c r="AX131" i="20"/>
  <c r="BA131" i="20"/>
  <c r="AX130" i="6"/>
  <c r="BA130" i="6"/>
  <c r="N131" i="19"/>
  <c r="O131" i="19" s="1"/>
  <c r="P36" i="8"/>
  <c r="Q36" i="8" s="1"/>
  <c r="S36" i="8" s="1"/>
  <c r="U36" i="8" s="1"/>
  <c r="AQ36" i="8" s="1"/>
  <c r="AU36" i="8" s="1"/>
  <c r="O37" i="8"/>
  <c r="P37" i="8" s="1"/>
  <c r="Q37" i="8" s="1"/>
  <c r="S37" i="8" s="1"/>
  <c r="U37" i="8" s="1"/>
  <c r="AQ37" i="8" s="1"/>
  <c r="AU37" i="8" s="1"/>
  <c r="AV37" i="8" s="1"/>
  <c r="BA130" i="13"/>
  <c r="AX130" i="13"/>
  <c r="N99" i="19"/>
  <c r="O99" i="19" s="1"/>
  <c r="BA132" i="11"/>
  <c r="BB132" i="11" s="1"/>
  <c r="AX132" i="11"/>
  <c r="P146" i="25"/>
  <c r="Q146" i="25" s="1"/>
  <c r="S146" i="25" s="1"/>
  <c r="U146" i="25" s="1"/>
  <c r="AT146" i="25" s="1"/>
  <c r="AX146" i="25" s="1"/>
  <c r="AX131" i="11"/>
  <c r="BA131" i="11"/>
  <c r="P52" i="27"/>
  <c r="Q52" i="27" s="1"/>
  <c r="S52" i="27" s="1"/>
  <c r="U52" i="27" s="1"/>
  <c r="AQ52" i="27" s="1"/>
  <c r="AU52" i="27" s="1"/>
  <c r="O53" i="27"/>
  <c r="P53" i="27" s="1"/>
  <c r="Q53" i="27" s="1"/>
  <c r="S53" i="27" s="1"/>
  <c r="U53" i="27" s="1"/>
  <c r="AQ53" i="27" s="1"/>
  <c r="AU53" i="27" s="1"/>
  <c r="AV53" i="27" s="1"/>
  <c r="P131" i="28"/>
  <c r="Q131" i="28" s="1"/>
  <c r="S131" i="28" s="1"/>
  <c r="U131" i="28" s="1"/>
  <c r="AT131" i="28" s="1"/>
  <c r="O132" i="28"/>
  <c r="P132" i="28" s="1"/>
  <c r="Q132" i="28" s="1"/>
  <c r="S132" i="28" s="1"/>
  <c r="U132" i="28" s="1"/>
  <c r="AT132" i="28" s="1"/>
  <c r="P68" i="29"/>
  <c r="Q68" i="29" s="1"/>
  <c r="S68" i="29" s="1"/>
  <c r="U68" i="29" s="1"/>
  <c r="AQ68" i="29" s="1"/>
  <c r="AU68" i="29" s="1"/>
  <c r="O69" i="29"/>
  <c r="P69" i="29" s="1"/>
  <c r="Q69" i="29" s="1"/>
  <c r="S69" i="29" s="1"/>
  <c r="U69" i="29" s="1"/>
  <c r="AQ69" i="29" s="1"/>
  <c r="AU69" i="29" s="1"/>
  <c r="AV69" i="29" s="1"/>
  <c r="N115" i="22"/>
  <c r="O115" i="22" s="1"/>
  <c r="N83" i="21"/>
  <c r="O83" i="21" s="1"/>
  <c r="O100" i="22"/>
  <c r="P100" i="22" s="1"/>
  <c r="Q100" i="22" s="1"/>
  <c r="S100" i="22" s="1"/>
  <c r="U100" i="22" s="1"/>
  <c r="AJ100" i="22" s="1"/>
  <c r="AN100" i="22" s="1"/>
  <c r="AO100" i="22" s="1"/>
  <c r="P52" i="19"/>
  <c r="Q52" i="19" s="1"/>
  <c r="S52" i="19" s="1"/>
  <c r="U52" i="19" s="1"/>
  <c r="AQ52" i="19" s="1"/>
  <c r="AU52" i="19" s="1"/>
  <c r="BB132" i="1"/>
  <c r="BA130" i="28"/>
  <c r="AX130" i="28"/>
  <c r="O116" i="8"/>
  <c r="P116" i="8" s="1"/>
  <c r="Q116" i="8" s="1"/>
  <c r="S116" i="8" s="1"/>
  <c r="U116" i="8" s="1"/>
  <c r="AT116" i="8" s="1"/>
  <c r="AX116" i="8" s="1"/>
  <c r="AY116" i="8" s="1"/>
  <c r="O84" i="22"/>
  <c r="P84" i="22" s="1"/>
  <c r="Q84" i="22" s="1"/>
  <c r="S84" i="22" s="1"/>
  <c r="U84" i="22" s="1"/>
  <c r="AQ84" i="22" s="1"/>
  <c r="AU84" i="22" s="1"/>
  <c r="AV84" i="22" s="1"/>
  <c r="N131" i="6"/>
  <c r="O131" i="6" s="1"/>
  <c r="P131" i="24"/>
  <c r="Q131" i="24" s="1"/>
  <c r="S131" i="24" s="1"/>
  <c r="U131" i="24" s="1"/>
  <c r="AT131" i="24" s="1"/>
  <c r="O132" i="24"/>
  <c r="P132" i="24" s="1"/>
  <c r="Q132" i="24" s="1"/>
  <c r="S132" i="24" s="1"/>
  <c r="U132" i="24" s="1"/>
  <c r="AT132" i="24" s="1"/>
  <c r="P51" i="25"/>
  <c r="Q51" i="25" s="1"/>
  <c r="S51" i="25" s="1"/>
  <c r="U51" i="25" s="1"/>
  <c r="AQ51" i="25" s="1"/>
  <c r="AU51" i="25" s="1"/>
  <c r="AY132" i="1"/>
  <c r="P36" i="7"/>
  <c r="Q36" i="7" s="1"/>
  <c r="S36" i="7" s="1"/>
  <c r="U36" i="7" s="1"/>
  <c r="AQ36" i="7" s="1"/>
  <c r="AU36" i="7" s="1"/>
  <c r="BB132" i="15"/>
  <c r="P99" i="4"/>
  <c r="Q99" i="4" s="1"/>
  <c r="S99" i="4" s="1"/>
  <c r="U99" i="4" s="1"/>
  <c r="AJ99" i="4" s="1"/>
  <c r="AN99" i="4" s="1"/>
  <c r="O100" i="4"/>
  <c r="P100" i="4" s="1"/>
  <c r="Q100" i="4" s="1"/>
  <c r="S100" i="4" s="1"/>
  <c r="U100" i="4" s="1"/>
  <c r="AJ100" i="4" s="1"/>
  <c r="AN100" i="4" s="1"/>
  <c r="AO100" i="4" s="1"/>
  <c r="P146" i="11"/>
  <c r="Q146" i="11" s="1"/>
  <c r="S146" i="11" s="1"/>
  <c r="U146" i="11" s="1"/>
  <c r="AT146" i="11" s="1"/>
  <c r="AX146" i="11" s="1"/>
  <c r="O114" i="29"/>
  <c r="P146" i="14"/>
  <c r="Q146" i="14" s="1"/>
  <c r="S146" i="14" s="1"/>
  <c r="U146" i="14" s="1"/>
  <c r="AT146" i="14" s="1"/>
  <c r="AX146" i="14" s="1"/>
  <c r="O147" i="14"/>
  <c r="P147" i="14" s="1"/>
  <c r="Q147" i="14" s="1"/>
  <c r="S147" i="14" s="1"/>
  <c r="U147" i="14" s="1"/>
  <c r="AT147" i="14" s="1"/>
  <c r="AX147" i="14" s="1"/>
  <c r="AY147" i="14" s="1"/>
  <c r="P114" i="17"/>
  <c r="Q114" i="17" s="1"/>
  <c r="S114" i="17" s="1"/>
  <c r="U114" i="17" s="1"/>
  <c r="AT114" i="17" s="1"/>
  <c r="AX114" i="17" s="1"/>
  <c r="N115" i="17"/>
  <c r="N99" i="18"/>
  <c r="O99" i="18" s="1"/>
  <c r="N83" i="25"/>
  <c r="O83" i="25" s="1"/>
  <c r="P82" i="25"/>
  <c r="Q82" i="25" s="1"/>
  <c r="S82" i="25" s="1"/>
  <c r="U82" i="25" s="1"/>
  <c r="AQ82" i="25" s="1"/>
  <c r="AU82" i="25" s="1"/>
  <c r="P68" i="25"/>
  <c r="Q68" i="25" s="1"/>
  <c r="S68" i="25" s="1"/>
  <c r="U68" i="25" s="1"/>
  <c r="AQ68" i="25" s="1"/>
  <c r="AU68" i="25" s="1"/>
  <c r="O69" i="25"/>
  <c r="P69" i="25" s="1"/>
  <c r="Q69" i="25" s="1"/>
  <c r="S69" i="25" s="1"/>
  <c r="U69" i="25" s="1"/>
  <c r="AQ69" i="25" s="1"/>
  <c r="AU69" i="25" s="1"/>
  <c r="AV69" i="25" s="1"/>
  <c r="BA130" i="25"/>
  <c r="AX130" i="25"/>
  <c r="P83" i="6"/>
  <c r="Q83" i="6" s="1"/>
  <c r="S83" i="6" s="1"/>
  <c r="U83" i="6" s="1"/>
  <c r="AQ83" i="6" s="1"/>
  <c r="AU83" i="6" s="1"/>
  <c r="O84" i="6"/>
  <c r="P84" i="6" s="1"/>
  <c r="Q84" i="6" s="1"/>
  <c r="S84" i="6" s="1"/>
  <c r="U84" i="6" s="1"/>
  <c r="AQ84" i="6" s="1"/>
  <c r="AU84" i="6" s="1"/>
  <c r="AV84" i="6" s="1"/>
  <c r="P36" i="25"/>
  <c r="Q36" i="25" s="1"/>
  <c r="S36" i="25" s="1"/>
  <c r="U36" i="25" s="1"/>
  <c r="AQ36" i="25" s="1"/>
  <c r="AU36" i="25" s="1"/>
  <c r="O37" i="25"/>
  <c r="P37" i="25" s="1"/>
  <c r="Q37" i="25" s="1"/>
  <c r="S37" i="25" s="1"/>
  <c r="U37" i="25" s="1"/>
  <c r="AQ37" i="25" s="1"/>
  <c r="AU37" i="25" s="1"/>
  <c r="AV37" i="25" s="1"/>
  <c r="BA130" i="19"/>
  <c r="AX130" i="19"/>
  <c r="AY132" i="15"/>
  <c r="I13" i="15" s="1"/>
  <c r="K13" i="15" s="1"/>
  <c r="P98" i="31"/>
  <c r="Q98" i="31" s="1"/>
  <c r="S98" i="31" s="1"/>
  <c r="U98" i="31" s="1"/>
  <c r="AJ98" i="31" s="1"/>
  <c r="AN98" i="31" s="1"/>
  <c r="N36" i="4"/>
  <c r="O36" i="4" s="1"/>
  <c r="O83" i="11"/>
  <c r="O83" i="26"/>
  <c r="O84" i="14"/>
  <c r="P84" i="14" s="1"/>
  <c r="Q84" i="14" s="1"/>
  <c r="S84" i="14" s="1"/>
  <c r="U84" i="14" s="1"/>
  <c r="AQ84" i="14" s="1"/>
  <c r="AU84" i="14" s="1"/>
  <c r="AV84" i="14" s="1"/>
  <c r="P35" i="19"/>
  <c r="Q35" i="19" s="1"/>
  <c r="S35" i="19" s="1"/>
  <c r="U35" i="19" s="1"/>
  <c r="AQ35" i="19" s="1"/>
  <c r="AU35" i="19" s="1"/>
  <c r="N36" i="17"/>
  <c r="O36" i="17" s="1"/>
  <c r="O146" i="16"/>
  <c r="O69" i="13"/>
  <c r="P69" i="13" s="1"/>
  <c r="Q69" i="13" s="1"/>
  <c r="S69" i="13" s="1"/>
  <c r="U69" i="13" s="1"/>
  <c r="AQ69" i="13" s="1"/>
  <c r="AU69" i="13" s="1"/>
  <c r="AV69" i="13" s="1"/>
  <c r="N131" i="25"/>
  <c r="O131" i="25" s="1"/>
  <c r="N146" i="13"/>
  <c r="O146" i="13" s="1"/>
  <c r="P131" i="33"/>
  <c r="Q131" i="33" s="1"/>
  <c r="S131" i="33" s="1"/>
  <c r="U131" i="33" s="1"/>
  <c r="AT131" i="33" s="1"/>
  <c r="O132" i="33"/>
  <c r="P132" i="33" s="1"/>
  <c r="Q132" i="33" s="1"/>
  <c r="S132" i="33" s="1"/>
  <c r="U132" i="33" s="1"/>
  <c r="AT132" i="33" s="1"/>
  <c r="O116" i="4"/>
  <c r="P116" i="4" s="1"/>
  <c r="Q116" i="4" s="1"/>
  <c r="S116" i="4" s="1"/>
  <c r="U116" i="4" s="1"/>
  <c r="AT116" i="4" s="1"/>
  <c r="AX116" i="4" s="1"/>
  <c r="AY116" i="4" s="1"/>
  <c r="O69" i="2"/>
  <c r="P69" i="2" s="1"/>
  <c r="Q69" i="2" s="1"/>
  <c r="S69" i="2" s="1"/>
  <c r="U69" i="2" s="1"/>
  <c r="AQ69" i="2" s="1"/>
  <c r="AU69" i="2" s="1"/>
  <c r="AV69" i="2" s="1"/>
  <c r="O53" i="33"/>
  <c r="P53" i="33" s="1"/>
  <c r="Q53" i="33" s="1"/>
  <c r="S53" i="33" s="1"/>
  <c r="U53" i="33" s="1"/>
  <c r="AQ53" i="33" s="1"/>
  <c r="AU53" i="33" s="1"/>
  <c r="AV53" i="33" s="1"/>
  <c r="AX132" i="27"/>
  <c r="AY132" i="27" s="1"/>
  <c r="BA132" i="27"/>
  <c r="BB132" i="27" s="1"/>
  <c r="O100" i="7"/>
  <c r="P100" i="7" s="1"/>
  <c r="Q100" i="7" s="1"/>
  <c r="S100" i="7" s="1"/>
  <c r="U100" i="7" s="1"/>
  <c r="AJ100" i="7" s="1"/>
  <c r="AN100" i="7" s="1"/>
  <c r="AO100" i="7" s="1"/>
  <c r="P68" i="1"/>
  <c r="Q68" i="1" s="1"/>
  <c r="S68" i="1" s="1"/>
  <c r="U68" i="1" s="1"/>
  <c r="AQ68" i="1" s="1"/>
  <c r="AU68" i="1" s="1"/>
  <c r="O69" i="1"/>
  <c r="P69" i="1" s="1"/>
  <c r="Q69" i="1" s="1"/>
  <c r="S69" i="1" s="1"/>
  <c r="U69" i="1" s="1"/>
  <c r="AQ69" i="1" s="1"/>
  <c r="AU69" i="1" s="1"/>
  <c r="AV69" i="1" s="1"/>
  <c r="O132" i="17"/>
  <c r="P132" i="17" s="1"/>
  <c r="Q132" i="17" s="1"/>
  <c r="S132" i="17" s="1"/>
  <c r="U132" i="17" s="1"/>
  <c r="AT132" i="17" s="1"/>
  <c r="P99" i="23" l="1"/>
  <c r="Q99" i="23" s="1"/>
  <c r="S99" i="23" s="1"/>
  <c r="U99" i="23" s="1"/>
  <c r="AJ99" i="23" s="1"/>
  <c r="AN99" i="23" s="1"/>
  <c r="O100" i="23"/>
  <c r="P100" i="23" s="1"/>
  <c r="Q100" i="23" s="1"/>
  <c r="S100" i="23" s="1"/>
  <c r="U100" i="23" s="1"/>
  <c r="AJ100" i="23" s="1"/>
  <c r="AN100" i="23" s="1"/>
  <c r="AO100" i="23" s="1"/>
  <c r="I13" i="23" s="1"/>
  <c r="K13" i="23" s="1"/>
  <c r="P36" i="17"/>
  <c r="Q36" i="17" s="1"/>
  <c r="S36" i="17" s="1"/>
  <c r="U36" i="17" s="1"/>
  <c r="AQ36" i="17" s="1"/>
  <c r="AU36" i="17" s="1"/>
  <c r="O37" i="17"/>
  <c r="P37" i="17" s="1"/>
  <c r="Q37" i="17" s="1"/>
  <c r="S37" i="17" s="1"/>
  <c r="U37" i="17" s="1"/>
  <c r="AQ37" i="17" s="1"/>
  <c r="AU37" i="17" s="1"/>
  <c r="AV37" i="17" s="1"/>
  <c r="P131" i="8"/>
  <c r="Q131" i="8" s="1"/>
  <c r="S131" i="8" s="1"/>
  <c r="U131" i="8" s="1"/>
  <c r="AT131" i="8" s="1"/>
  <c r="O132" i="8"/>
  <c r="P132" i="8" s="1"/>
  <c r="Q132" i="8" s="1"/>
  <c r="S132" i="8" s="1"/>
  <c r="U132" i="8" s="1"/>
  <c r="AT132" i="8" s="1"/>
  <c r="P131" i="6"/>
  <c r="Q131" i="6" s="1"/>
  <c r="S131" i="6" s="1"/>
  <c r="U131" i="6" s="1"/>
  <c r="AT131" i="6" s="1"/>
  <c r="P83" i="10"/>
  <c r="Q83" i="10" s="1"/>
  <c r="S83" i="10" s="1"/>
  <c r="U83" i="10" s="1"/>
  <c r="AQ83" i="10" s="1"/>
  <c r="AU83" i="10" s="1"/>
  <c r="P83" i="21"/>
  <c r="Q83" i="21" s="1"/>
  <c r="S83" i="21" s="1"/>
  <c r="U83" i="21" s="1"/>
  <c r="AQ83" i="21" s="1"/>
  <c r="AU83" i="21" s="1"/>
  <c r="P83" i="28"/>
  <c r="Q83" i="28" s="1"/>
  <c r="S83" i="28" s="1"/>
  <c r="U83" i="28" s="1"/>
  <c r="AQ83" i="28" s="1"/>
  <c r="AU83" i="28" s="1"/>
  <c r="P52" i="28"/>
  <c r="Q52" i="28" s="1"/>
  <c r="S52" i="28" s="1"/>
  <c r="U52" i="28" s="1"/>
  <c r="AQ52" i="28" s="1"/>
  <c r="AU52" i="28" s="1"/>
  <c r="O53" i="28"/>
  <c r="P53" i="28" s="1"/>
  <c r="Q53" i="28" s="1"/>
  <c r="S53" i="28" s="1"/>
  <c r="U53" i="28" s="1"/>
  <c r="AQ53" i="28" s="1"/>
  <c r="AU53" i="28" s="1"/>
  <c r="AV53" i="28" s="1"/>
  <c r="P115" i="22"/>
  <c r="Q115" i="22" s="1"/>
  <c r="S115" i="22" s="1"/>
  <c r="U115" i="22" s="1"/>
  <c r="AT115" i="22" s="1"/>
  <c r="AX115" i="22" s="1"/>
  <c r="O116" i="22"/>
  <c r="P116" i="22" s="1"/>
  <c r="Q116" i="22" s="1"/>
  <c r="S116" i="22" s="1"/>
  <c r="U116" i="22" s="1"/>
  <c r="AT116" i="22" s="1"/>
  <c r="AX116" i="22" s="1"/>
  <c r="AY116" i="22" s="1"/>
  <c r="I13" i="22" s="1"/>
  <c r="K13" i="22" s="1"/>
  <c r="P83" i="25"/>
  <c r="Q83" i="25" s="1"/>
  <c r="S83" i="25" s="1"/>
  <c r="U83" i="25" s="1"/>
  <c r="AQ83" i="25" s="1"/>
  <c r="AU83" i="25" s="1"/>
  <c r="O84" i="25"/>
  <c r="P84" i="25" s="1"/>
  <c r="Q84" i="25" s="1"/>
  <c r="S84" i="25" s="1"/>
  <c r="U84" i="25" s="1"/>
  <c r="AQ84" i="25" s="1"/>
  <c r="AU84" i="25" s="1"/>
  <c r="AV84" i="25" s="1"/>
  <c r="P99" i="19"/>
  <c r="Q99" i="19" s="1"/>
  <c r="S99" i="19" s="1"/>
  <c r="U99" i="19" s="1"/>
  <c r="AJ99" i="19" s="1"/>
  <c r="AN99" i="19" s="1"/>
  <c r="O100" i="19"/>
  <c r="P100" i="19" s="1"/>
  <c r="Q100" i="19" s="1"/>
  <c r="S100" i="19" s="1"/>
  <c r="U100" i="19" s="1"/>
  <c r="AJ100" i="19" s="1"/>
  <c r="AN100" i="19" s="1"/>
  <c r="AO100" i="19" s="1"/>
  <c r="P131" i="30"/>
  <c r="Q131" i="30" s="1"/>
  <c r="S131" i="30" s="1"/>
  <c r="U131" i="30" s="1"/>
  <c r="AT131" i="30" s="1"/>
  <c r="O132" i="30"/>
  <c r="P132" i="30" s="1"/>
  <c r="Q132" i="30" s="1"/>
  <c r="S132" i="30" s="1"/>
  <c r="U132" i="30" s="1"/>
  <c r="AT132" i="30" s="1"/>
  <c r="P146" i="27"/>
  <c r="Q146" i="27" s="1"/>
  <c r="S146" i="27" s="1"/>
  <c r="U146" i="27" s="1"/>
  <c r="AT146" i="27" s="1"/>
  <c r="AX146" i="27" s="1"/>
  <c r="P131" i="25"/>
  <c r="Q131" i="25" s="1"/>
  <c r="S131" i="25" s="1"/>
  <c r="U131" i="25" s="1"/>
  <c r="AT131" i="25" s="1"/>
  <c r="O115" i="17"/>
  <c r="N36" i="29"/>
  <c r="O69" i="28"/>
  <c r="P69" i="28" s="1"/>
  <c r="Q69" i="28" s="1"/>
  <c r="S69" i="28" s="1"/>
  <c r="U69" i="28" s="1"/>
  <c r="AQ69" i="28" s="1"/>
  <c r="AU69" i="28" s="1"/>
  <c r="AV69" i="28" s="1"/>
  <c r="O100" i="2"/>
  <c r="P100" i="2" s="1"/>
  <c r="Q100" i="2" s="1"/>
  <c r="S100" i="2" s="1"/>
  <c r="U100" i="2" s="1"/>
  <c r="AJ100" i="2" s="1"/>
  <c r="AN100" i="2" s="1"/>
  <c r="AO100" i="2" s="1"/>
  <c r="I13" i="2" s="1"/>
  <c r="K13" i="2" s="1"/>
  <c r="P146" i="16"/>
  <c r="Q146" i="16" s="1"/>
  <c r="S146" i="16" s="1"/>
  <c r="U146" i="16" s="1"/>
  <c r="AT146" i="16" s="1"/>
  <c r="AX146" i="16" s="1"/>
  <c r="N52" i="25"/>
  <c r="O52" i="25" s="1"/>
  <c r="P99" i="18"/>
  <c r="Q99" i="18" s="1"/>
  <c r="S99" i="18" s="1"/>
  <c r="U99" i="18" s="1"/>
  <c r="AJ99" i="18" s="1"/>
  <c r="AN99" i="18" s="1"/>
  <c r="P99" i="8"/>
  <c r="Q99" i="8" s="1"/>
  <c r="S99" i="8" s="1"/>
  <c r="U99" i="8" s="1"/>
  <c r="AJ99" i="8" s="1"/>
  <c r="AN99" i="8" s="1"/>
  <c r="AX131" i="24"/>
  <c r="BA131" i="24"/>
  <c r="AX131" i="28"/>
  <c r="BA131" i="28"/>
  <c r="P115" i="21"/>
  <c r="Q115" i="21" s="1"/>
  <c r="S115" i="21" s="1"/>
  <c r="U115" i="21" s="1"/>
  <c r="AT115" i="21" s="1"/>
  <c r="AX115" i="21" s="1"/>
  <c r="O116" i="21"/>
  <c r="P116" i="21" s="1"/>
  <c r="Q116" i="21" s="1"/>
  <c r="S116" i="21" s="1"/>
  <c r="U116" i="21" s="1"/>
  <c r="AT116" i="21" s="1"/>
  <c r="AX116" i="21" s="1"/>
  <c r="AY116" i="21" s="1"/>
  <c r="P114" i="29"/>
  <c r="Q114" i="29" s="1"/>
  <c r="S114" i="29" s="1"/>
  <c r="U114" i="29" s="1"/>
  <c r="AT114" i="29" s="1"/>
  <c r="AX114" i="29" s="1"/>
  <c r="P115" i="13"/>
  <c r="Q115" i="13" s="1"/>
  <c r="S115" i="13" s="1"/>
  <c r="U115" i="13" s="1"/>
  <c r="AT115" i="13" s="1"/>
  <c r="AX115" i="13" s="1"/>
  <c r="N36" i="19"/>
  <c r="O36" i="19" s="1"/>
  <c r="O147" i="11"/>
  <c r="P147" i="11" s="1"/>
  <c r="Q147" i="11" s="1"/>
  <c r="S147" i="11" s="1"/>
  <c r="U147" i="11" s="1"/>
  <c r="AT147" i="11" s="1"/>
  <c r="AX147" i="11" s="1"/>
  <c r="AY147" i="11" s="1"/>
  <c r="O147" i="8"/>
  <c r="P147" i="8" s="1"/>
  <c r="Q147" i="8" s="1"/>
  <c r="S147" i="8" s="1"/>
  <c r="U147" i="8" s="1"/>
  <c r="AT147" i="8" s="1"/>
  <c r="AX147" i="8" s="1"/>
  <c r="AY147" i="8" s="1"/>
  <c r="P131" i="19"/>
  <c r="Q131" i="19" s="1"/>
  <c r="S131" i="19" s="1"/>
  <c r="U131" i="19" s="1"/>
  <c r="AT131" i="19" s="1"/>
  <c r="P36" i="1"/>
  <c r="Q36" i="1" s="1"/>
  <c r="S36" i="1" s="1"/>
  <c r="U36" i="1" s="1"/>
  <c r="AQ36" i="1" s="1"/>
  <c r="AU36" i="1" s="1"/>
  <c r="O37" i="1"/>
  <c r="P37" i="1" s="1"/>
  <c r="Q37" i="1" s="1"/>
  <c r="S37" i="1" s="1"/>
  <c r="U37" i="1" s="1"/>
  <c r="AQ37" i="1" s="1"/>
  <c r="AU37" i="1" s="1"/>
  <c r="AV37" i="1" s="1"/>
  <c r="I13" i="1" s="1"/>
  <c r="K13" i="1" s="1"/>
  <c r="BA132" i="13"/>
  <c r="AX132" i="13"/>
  <c r="AY132" i="13" s="1"/>
  <c r="P83" i="26"/>
  <c r="Q83" i="26" s="1"/>
  <c r="S83" i="26" s="1"/>
  <c r="U83" i="26" s="1"/>
  <c r="AQ83" i="26" s="1"/>
  <c r="AU83" i="26" s="1"/>
  <c r="O84" i="26"/>
  <c r="P84" i="26" s="1"/>
  <c r="Q84" i="26" s="1"/>
  <c r="S84" i="26" s="1"/>
  <c r="U84" i="26" s="1"/>
  <c r="AQ84" i="26" s="1"/>
  <c r="AU84" i="26" s="1"/>
  <c r="AV84" i="26" s="1"/>
  <c r="I13" i="26" s="1"/>
  <c r="K13" i="26" s="1"/>
  <c r="P114" i="5"/>
  <c r="Q114" i="5" s="1"/>
  <c r="S114" i="5" s="1"/>
  <c r="U114" i="5" s="1"/>
  <c r="AT114" i="5" s="1"/>
  <c r="AX114" i="5" s="1"/>
  <c r="AX131" i="13"/>
  <c r="BA131" i="13"/>
  <c r="P83" i="11"/>
  <c r="Q83" i="11" s="1"/>
  <c r="S83" i="11" s="1"/>
  <c r="U83" i="11" s="1"/>
  <c r="AQ83" i="11" s="1"/>
  <c r="AU83" i="11" s="1"/>
  <c r="O84" i="11"/>
  <c r="P84" i="11" s="1"/>
  <c r="Q84" i="11" s="1"/>
  <c r="S84" i="11" s="1"/>
  <c r="U84" i="11" s="1"/>
  <c r="AQ84" i="11" s="1"/>
  <c r="AU84" i="11" s="1"/>
  <c r="AV84" i="11" s="1"/>
  <c r="I13" i="11" s="1"/>
  <c r="K13" i="11" s="1"/>
  <c r="O53" i="14"/>
  <c r="P53" i="14" s="1"/>
  <c r="Q53" i="14" s="1"/>
  <c r="S53" i="14" s="1"/>
  <c r="U53" i="14" s="1"/>
  <c r="AQ53" i="14" s="1"/>
  <c r="AU53" i="14" s="1"/>
  <c r="AV53" i="14" s="1"/>
  <c r="P146" i="13"/>
  <c r="Q146" i="13" s="1"/>
  <c r="S146" i="13" s="1"/>
  <c r="U146" i="13" s="1"/>
  <c r="AT146" i="13" s="1"/>
  <c r="AX146" i="13" s="1"/>
  <c r="AX132" i="28"/>
  <c r="AY132" i="28" s="1"/>
  <c r="BA132" i="28"/>
  <c r="AY132" i="14"/>
  <c r="AX132" i="24"/>
  <c r="AY132" i="24" s="1"/>
  <c r="I13" i="24" s="1"/>
  <c r="K13" i="24" s="1"/>
  <c r="BA132" i="24"/>
  <c r="BB132" i="24" s="1"/>
  <c r="P36" i="4"/>
  <c r="Q36" i="4" s="1"/>
  <c r="S36" i="4" s="1"/>
  <c r="U36" i="4" s="1"/>
  <c r="AQ36" i="4" s="1"/>
  <c r="AU36" i="4" s="1"/>
  <c r="O37" i="4"/>
  <c r="P37" i="4" s="1"/>
  <c r="Q37" i="4" s="1"/>
  <c r="S37" i="4" s="1"/>
  <c r="U37" i="4" s="1"/>
  <c r="AQ37" i="4" s="1"/>
  <c r="AU37" i="4" s="1"/>
  <c r="AV37" i="4" s="1"/>
  <c r="I13" i="4" s="1"/>
  <c r="K13" i="4" s="1"/>
  <c r="N99" i="31"/>
  <c r="O99" i="31" s="1"/>
  <c r="O37" i="7"/>
  <c r="P37" i="7" s="1"/>
  <c r="Q37" i="7" s="1"/>
  <c r="S37" i="7" s="1"/>
  <c r="U37" i="7" s="1"/>
  <c r="AQ37" i="7" s="1"/>
  <c r="AU37" i="7" s="1"/>
  <c r="AV37" i="7" s="1"/>
  <c r="I13" i="7" s="1"/>
  <c r="K13" i="7" s="1"/>
  <c r="O53" i="19"/>
  <c r="P53" i="19" s="1"/>
  <c r="Q53" i="19" s="1"/>
  <c r="S53" i="19" s="1"/>
  <c r="U53" i="19" s="1"/>
  <c r="AQ53" i="19" s="1"/>
  <c r="AU53" i="19" s="1"/>
  <c r="AV53" i="19" s="1"/>
  <c r="O147" i="25"/>
  <c r="P147" i="25" s="1"/>
  <c r="Q147" i="25" s="1"/>
  <c r="S147" i="25" s="1"/>
  <c r="U147" i="25" s="1"/>
  <c r="AT147" i="25" s="1"/>
  <c r="AX147" i="25" s="1"/>
  <c r="AY147" i="25" s="1"/>
  <c r="BB132" i="14"/>
  <c r="P82" i="20"/>
  <c r="Q82" i="20" s="1"/>
  <c r="S82" i="20" s="1"/>
  <c r="U82" i="20" s="1"/>
  <c r="AQ82" i="20" s="1"/>
  <c r="AU82" i="20" s="1"/>
  <c r="BA132" i="17"/>
  <c r="BB132" i="17" s="1"/>
  <c r="AX132" i="17"/>
  <c r="AY132" i="17" s="1"/>
  <c r="BA132" i="33"/>
  <c r="AX132" i="33"/>
  <c r="P99" i="17"/>
  <c r="Q99" i="17" s="1"/>
  <c r="S99" i="17" s="1"/>
  <c r="U99" i="17" s="1"/>
  <c r="AJ99" i="17" s="1"/>
  <c r="AN99" i="17" s="1"/>
  <c r="O100" i="17"/>
  <c r="P100" i="17" s="1"/>
  <c r="Q100" i="17" s="1"/>
  <c r="S100" i="17" s="1"/>
  <c r="U100" i="17" s="1"/>
  <c r="AJ100" i="17" s="1"/>
  <c r="AN100" i="17" s="1"/>
  <c r="AO100" i="17" s="1"/>
  <c r="O99" i="33"/>
  <c r="O52" i="29"/>
  <c r="BA132" i="16"/>
  <c r="BB132" i="16" s="1"/>
  <c r="AX132" i="16"/>
  <c r="AY132" i="16" s="1"/>
  <c r="BA131" i="33"/>
  <c r="AX131" i="33"/>
  <c r="AY132" i="11"/>
  <c r="O36" i="29"/>
  <c r="O69" i="17"/>
  <c r="P69" i="17" s="1"/>
  <c r="Q69" i="17" s="1"/>
  <c r="S69" i="17" s="1"/>
  <c r="U69" i="17" s="1"/>
  <c r="AQ69" i="17" s="1"/>
  <c r="AU69" i="17" s="1"/>
  <c r="AV69" i="17" s="1"/>
  <c r="N99" i="33"/>
  <c r="N52" i="29"/>
  <c r="BA131" i="16"/>
  <c r="AX131" i="16"/>
  <c r="P99" i="31" l="1"/>
  <c r="Q99" i="31" s="1"/>
  <c r="S99" i="31" s="1"/>
  <c r="U99" i="31" s="1"/>
  <c r="AJ99" i="31" s="1"/>
  <c r="AN99" i="31" s="1"/>
  <c r="O100" i="31"/>
  <c r="P100" i="31" s="1"/>
  <c r="Q100" i="31" s="1"/>
  <c r="S100" i="31" s="1"/>
  <c r="U100" i="31" s="1"/>
  <c r="AJ100" i="31" s="1"/>
  <c r="AN100" i="31" s="1"/>
  <c r="AO100" i="31" s="1"/>
  <c r="I13" i="31" s="1"/>
  <c r="K13" i="31" s="1"/>
  <c r="P52" i="25"/>
  <c r="Q52" i="25" s="1"/>
  <c r="S52" i="25" s="1"/>
  <c r="U52" i="25" s="1"/>
  <c r="AQ52" i="25" s="1"/>
  <c r="AU52" i="25" s="1"/>
  <c r="O53" i="25"/>
  <c r="P53" i="25" s="1"/>
  <c r="Q53" i="25" s="1"/>
  <c r="S53" i="25" s="1"/>
  <c r="U53" i="25" s="1"/>
  <c r="AQ53" i="25" s="1"/>
  <c r="AU53" i="25" s="1"/>
  <c r="AV53" i="25" s="1"/>
  <c r="P36" i="19"/>
  <c r="Q36" i="19" s="1"/>
  <c r="S36" i="19" s="1"/>
  <c r="U36" i="19" s="1"/>
  <c r="AQ36" i="19" s="1"/>
  <c r="AU36" i="19" s="1"/>
  <c r="O84" i="10"/>
  <c r="P84" i="10" s="1"/>
  <c r="Q84" i="10" s="1"/>
  <c r="S84" i="10" s="1"/>
  <c r="U84" i="10" s="1"/>
  <c r="AQ84" i="10" s="1"/>
  <c r="AU84" i="10" s="1"/>
  <c r="AV84" i="10" s="1"/>
  <c r="I13" i="10" s="1"/>
  <c r="K13" i="10" s="1"/>
  <c r="P99" i="33"/>
  <c r="Q99" i="33" s="1"/>
  <c r="S99" i="33" s="1"/>
  <c r="U99" i="33" s="1"/>
  <c r="AJ99" i="33" s="1"/>
  <c r="AN99" i="33" s="1"/>
  <c r="O116" i="13"/>
  <c r="P116" i="13" s="1"/>
  <c r="Q116" i="13" s="1"/>
  <c r="S116" i="13" s="1"/>
  <c r="U116" i="13" s="1"/>
  <c r="AT116" i="13" s="1"/>
  <c r="AX116" i="13" s="1"/>
  <c r="AY116" i="13" s="1"/>
  <c r="O100" i="18"/>
  <c r="P100" i="18" s="1"/>
  <c r="Q100" i="18" s="1"/>
  <c r="S100" i="18" s="1"/>
  <c r="U100" i="18" s="1"/>
  <c r="AJ100" i="18" s="1"/>
  <c r="AN100" i="18" s="1"/>
  <c r="AO100" i="18" s="1"/>
  <c r="I13" i="18" s="1"/>
  <c r="K13" i="18" s="1"/>
  <c r="AX131" i="30"/>
  <c r="BA131" i="30"/>
  <c r="O132" i="6"/>
  <c r="P132" i="6" s="1"/>
  <c r="Q132" i="6" s="1"/>
  <c r="S132" i="6" s="1"/>
  <c r="U132" i="6" s="1"/>
  <c r="AT132" i="6" s="1"/>
  <c r="AX131" i="6"/>
  <c r="BA131" i="6"/>
  <c r="N115" i="5"/>
  <c r="O115" i="5" s="1"/>
  <c r="AX132" i="30"/>
  <c r="BA132" i="30"/>
  <c r="AY132" i="33"/>
  <c r="O147" i="16"/>
  <c r="P147" i="16" s="1"/>
  <c r="Q147" i="16" s="1"/>
  <c r="S147" i="16" s="1"/>
  <c r="U147" i="16" s="1"/>
  <c r="AT147" i="16" s="1"/>
  <c r="AX147" i="16" s="1"/>
  <c r="AY147" i="16" s="1"/>
  <c r="I13" i="16" s="1"/>
  <c r="K13" i="16" s="1"/>
  <c r="BA132" i="8"/>
  <c r="AX132" i="8"/>
  <c r="AY132" i="8" s="1"/>
  <c r="AX131" i="8"/>
  <c r="BA131" i="8"/>
  <c r="N115" i="29"/>
  <c r="O115" i="29" s="1"/>
  <c r="BB132" i="28"/>
  <c r="BB132" i="13"/>
  <c r="I13" i="17"/>
  <c r="K13" i="17" s="1"/>
  <c r="P52" i="29"/>
  <c r="Q52" i="29" s="1"/>
  <c r="S52" i="29" s="1"/>
  <c r="U52" i="29" s="1"/>
  <c r="AQ52" i="29" s="1"/>
  <c r="AU52" i="29" s="1"/>
  <c r="O53" i="29"/>
  <c r="P53" i="29" s="1"/>
  <c r="Q53" i="29" s="1"/>
  <c r="S53" i="29" s="1"/>
  <c r="U53" i="29" s="1"/>
  <c r="AQ53" i="29" s="1"/>
  <c r="AU53" i="29" s="1"/>
  <c r="AV53" i="29" s="1"/>
  <c r="P115" i="17"/>
  <c r="Q115" i="17" s="1"/>
  <c r="S115" i="17" s="1"/>
  <c r="U115" i="17" s="1"/>
  <c r="AT115" i="17" s="1"/>
  <c r="AX115" i="17" s="1"/>
  <c r="O116" i="17"/>
  <c r="P116" i="17" s="1"/>
  <c r="Q116" i="17" s="1"/>
  <c r="S116" i="17" s="1"/>
  <c r="U116" i="17" s="1"/>
  <c r="AT116" i="17" s="1"/>
  <c r="AX116" i="17" s="1"/>
  <c r="AY116" i="17" s="1"/>
  <c r="BB132" i="33"/>
  <c r="P36" i="29"/>
  <c r="Q36" i="29" s="1"/>
  <c r="S36" i="29" s="1"/>
  <c r="U36" i="29" s="1"/>
  <c r="AQ36" i="29" s="1"/>
  <c r="AU36" i="29" s="1"/>
  <c r="O37" i="29"/>
  <c r="P37" i="29" s="1"/>
  <c r="Q37" i="29" s="1"/>
  <c r="S37" i="29" s="1"/>
  <c r="U37" i="29" s="1"/>
  <c r="AQ37" i="29" s="1"/>
  <c r="AU37" i="29" s="1"/>
  <c r="AV37" i="29" s="1"/>
  <c r="N83" i="20"/>
  <c r="O83" i="20" s="1"/>
  <c r="O147" i="13"/>
  <c r="P147" i="13" s="1"/>
  <c r="Q147" i="13" s="1"/>
  <c r="S147" i="13" s="1"/>
  <c r="U147" i="13" s="1"/>
  <c r="AT147" i="13" s="1"/>
  <c r="AX147" i="13" s="1"/>
  <c r="AY147" i="13" s="1"/>
  <c r="O132" i="19"/>
  <c r="P132" i="19" s="1"/>
  <c r="Q132" i="19" s="1"/>
  <c r="S132" i="19" s="1"/>
  <c r="U132" i="19" s="1"/>
  <c r="AT132" i="19" s="1"/>
  <c r="O132" i="25"/>
  <c r="P132" i="25" s="1"/>
  <c r="Q132" i="25" s="1"/>
  <c r="S132" i="25" s="1"/>
  <c r="U132" i="25" s="1"/>
  <c r="AT132" i="25" s="1"/>
  <c r="O84" i="28"/>
  <c r="P84" i="28" s="1"/>
  <c r="Q84" i="28" s="1"/>
  <c r="S84" i="28" s="1"/>
  <c r="U84" i="28" s="1"/>
  <c r="AQ84" i="28" s="1"/>
  <c r="AU84" i="28" s="1"/>
  <c r="AV84" i="28" s="1"/>
  <c r="I13" i="28" s="1"/>
  <c r="K13" i="28" s="1"/>
  <c r="BA131" i="19"/>
  <c r="AX131" i="19"/>
  <c r="BA131" i="25"/>
  <c r="AX131" i="25"/>
  <c r="I13" i="14"/>
  <c r="K13" i="14" s="1"/>
  <c r="O100" i="8"/>
  <c r="P100" i="8" s="1"/>
  <c r="Q100" i="8" s="1"/>
  <c r="S100" i="8" s="1"/>
  <c r="U100" i="8" s="1"/>
  <c r="AJ100" i="8" s="1"/>
  <c r="AN100" i="8" s="1"/>
  <c r="AO100" i="8" s="1"/>
  <c r="O147" i="27"/>
  <c r="P147" i="27" s="1"/>
  <c r="Q147" i="27" s="1"/>
  <c r="S147" i="27" s="1"/>
  <c r="U147" i="27" s="1"/>
  <c r="AT147" i="27" s="1"/>
  <c r="AX147" i="27" s="1"/>
  <c r="AY147" i="27" s="1"/>
  <c r="I13" i="27" s="1"/>
  <c r="K13" i="27" s="1"/>
  <c r="O84" i="21"/>
  <c r="P84" i="21" s="1"/>
  <c r="Q84" i="21" s="1"/>
  <c r="S84" i="21" s="1"/>
  <c r="U84" i="21" s="1"/>
  <c r="AQ84" i="21" s="1"/>
  <c r="AU84" i="21" s="1"/>
  <c r="AV84" i="21" s="1"/>
  <c r="I13" i="21" s="1"/>
  <c r="K13" i="21" s="1"/>
  <c r="P115" i="29" l="1"/>
  <c r="Q115" i="29" s="1"/>
  <c r="S115" i="29" s="1"/>
  <c r="U115" i="29" s="1"/>
  <c r="AT115" i="29" s="1"/>
  <c r="AX115" i="29" s="1"/>
  <c r="O116" i="29"/>
  <c r="P116" i="29" s="1"/>
  <c r="Q116" i="29" s="1"/>
  <c r="S116" i="29" s="1"/>
  <c r="U116" i="29" s="1"/>
  <c r="AT116" i="29" s="1"/>
  <c r="AX116" i="29" s="1"/>
  <c r="AY116" i="29" s="1"/>
  <c r="BA132" i="6"/>
  <c r="BB132" i="6" s="1"/>
  <c r="AX132" i="6"/>
  <c r="AY132" i="6" s="1"/>
  <c r="I13" i="6" s="1"/>
  <c r="K13" i="6" s="1"/>
  <c r="I13" i="13"/>
  <c r="K13" i="13" s="1"/>
  <c r="BA132" i="19"/>
  <c r="BB132" i="19" s="1"/>
  <c r="AX132" i="19"/>
  <c r="AY132" i="19" s="1"/>
  <c r="O100" i="33"/>
  <c r="P100" i="33" s="1"/>
  <c r="Q100" i="33" s="1"/>
  <c r="S100" i="33" s="1"/>
  <c r="U100" i="33" s="1"/>
  <c r="AJ100" i="33" s="1"/>
  <c r="AN100" i="33" s="1"/>
  <c r="AO100" i="33" s="1"/>
  <c r="I13" i="33" s="1"/>
  <c r="K13" i="33" s="1"/>
  <c r="P83" i="20"/>
  <c r="Q83" i="20" s="1"/>
  <c r="S83" i="20" s="1"/>
  <c r="U83" i="20" s="1"/>
  <c r="AQ83" i="20" s="1"/>
  <c r="AU83" i="20" s="1"/>
  <c r="O84" i="20"/>
  <c r="P84" i="20" s="1"/>
  <c r="Q84" i="20" s="1"/>
  <c r="S84" i="20" s="1"/>
  <c r="U84" i="20" s="1"/>
  <c r="AQ84" i="20" s="1"/>
  <c r="AU84" i="20" s="1"/>
  <c r="AV84" i="20" s="1"/>
  <c r="I13" i="20" s="1"/>
  <c r="K13" i="20" s="1"/>
  <c r="I13" i="29"/>
  <c r="K13" i="29" s="1"/>
  <c r="O37" i="19"/>
  <c r="P37" i="19" s="1"/>
  <c r="Q37" i="19" s="1"/>
  <c r="S37" i="19" s="1"/>
  <c r="U37" i="19" s="1"/>
  <c r="AQ37" i="19" s="1"/>
  <c r="AU37" i="19" s="1"/>
  <c r="AV37" i="19" s="1"/>
  <c r="I13" i="19" s="1"/>
  <c r="K13" i="19" s="1"/>
  <c r="BB132" i="8"/>
  <c r="I13" i="8" s="1"/>
  <c r="K13" i="8" s="1"/>
  <c r="BB132" i="30"/>
  <c r="AX132" i="25"/>
  <c r="AY132" i="25" s="1"/>
  <c r="I13" i="25" s="1"/>
  <c r="K13" i="25" s="1"/>
  <c r="BA132" i="25"/>
  <c r="BB132" i="25" s="1"/>
  <c r="AY132" i="30"/>
  <c r="P115" i="5"/>
  <c r="Q115" i="5" s="1"/>
  <c r="S115" i="5" s="1"/>
  <c r="U115" i="5" s="1"/>
  <c r="AT115" i="5" s="1"/>
  <c r="AX115" i="5" s="1"/>
  <c r="O116" i="5"/>
  <c r="P116" i="5" s="1"/>
  <c r="Q116" i="5" s="1"/>
  <c r="S116" i="5" s="1"/>
  <c r="U116" i="5" s="1"/>
  <c r="AT116" i="5" s="1"/>
  <c r="AX116" i="5" s="1"/>
  <c r="AY116" i="5" s="1"/>
  <c r="I13" i="5" s="1"/>
  <c r="K13" i="5" s="1"/>
  <c r="I13" i="30" l="1"/>
  <c r="K13" i="30" s="1"/>
</calcChain>
</file>

<file path=xl/sharedStrings.xml><?xml version="1.0" encoding="utf-8"?>
<sst xmlns="http://schemas.openxmlformats.org/spreadsheetml/2006/main" count="21271" uniqueCount="95">
  <si>
    <t>北美</t>
  </si>
  <si>
    <t>西欧</t>
  </si>
  <si>
    <t>拉丁美洲</t>
  </si>
  <si>
    <t>中东</t>
  </si>
  <si>
    <t>亚洲</t>
  </si>
  <si>
    <t>印度</t>
  </si>
  <si>
    <t>VSrate</t>
  </si>
  <si>
    <t>Buffalo</t>
  </si>
  <si>
    <t>cattle</t>
  </si>
  <si>
    <t>Goats</t>
  </si>
  <si>
    <t>Sheep</t>
  </si>
  <si>
    <t>Swine</t>
  </si>
  <si>
    <t>Horses</t>
  </si>
  <si>
    <t>Mules and asses</t>
  </si>
  <si>
    <t>Camels</t>
  </si>
  <si>
    <t>TAM</t>
  </si>
  <si>
    <t>VS</t>
  </si>
  <si>
    <t>驴</t>
  </si>
  <si>
    <t>骡</t>
  </si>
  <si>
    <t>B0</t>
  </si>
  <si>
    <t>LIQUID</t>
  </si>
  <si>
    <t>出栏量</t>
  </si>
  <si>
    <t>存栏量</t>
  </si>
  <si>
    <t>总头数</t>
  </si>
  <si>
    <t>VS(kg/头/年)</t>
  </si>
  <si>
    <t>liquid</t>
  </si>
  <si>
    <t>羊</t>
  </si>
  <si>
    <t>猪</t>
  </si>
  <si>
    <t>马</t>
  </si>
  <si>
    <t>骆驼</t>
  </si>
  <si>
    <t>牛</t>
  </si>
  <si>
    <t>绵羊</t>
  </si>
  <si>
    <t>山羊</t>
  </si>
  <si>
    <t>T1</t>
  </si>
  <si>
    <t>K</t>
  </si>
  <si>
    <t>Total CH4</t>
  </si>
  <si>
    <t>这次按温度计算的</t>
  </si>
  <si>
    <t>kg</t>
  </si>
  <si>
    <t>万吨</t>
  </si>
  <si>
    <t>T2</t>
  </si>
  <si>
    <t>Ea</t>
  </si>
  <si>
    <t>cal/mol</t>
  </si>
  <si>
    <t>R</t>
  </si>
  <si>
    <t>cal/K mol</t>
  </si>
  <si>
    <t>Minimum T2</t>
  </si>
  <si>
    <t>℃</t>
  </si>
  <si>
    <t>Damping T2</t>
  </si>
  <si>
    <t>m3/kg VS</t>
  </si>
  <si>
    <t>MDP</t>
  </si>
  <si>
    <t>unitless</t>
  </si>
  <si>
    <t>Emptying efficiency</t>
  </si>
  <si>
    <t>%</t>
  </si>
  <si>
    <t>CH4 Density</t>
  </si>
  <si>
    <t>kg/m3</t>
  </si>
  <si>
    <t>logoon</t>
  </si>
  <si>
    <t>solid</t>
  </si>
  <si>
    <t>dry</t>
  </si>
  <si>
    <t>daily</t>
  </si>
  <si>
    <t>digestion</t>
  </si>
  <si>
    <t>fuel</t>
  </si>
  <si>
    <t>PRP</t>
  </si>
  <si>
    <t>水牛</t>
  </si>
  <si>
    <t>月份</t>
  </si>
  <si>
    <t>空气温度 ℃</t>
  </si>
  <si>
    <t>粪便温度 ℃</t>
  </si>
  <si>
    <t>一年清理</t>
  </si>
  <si>
    <t>粪便温度 K</t>
  </si>
  <si>
    <t>f</t>
  </si>
  <si>
    <t>VS排出</t>
  </si>
  <si>
    <t>VS loaded</t>
  </si>
  <si>
    <t>粪便清理</t>
  </si>
  <si>
    <t>VS清空</t>
  </si>
  <si>
    <t>VS可用</t>
  </si>
  <si>
    <t>VS消耗</t>
  </si>
  <si>
    <t>甲烷生产</t>
  </si>
  <si>
    <t>potential CH4</t>
  </si>
  <si>
    <t>MCF</t>
  </si>
  <si>
    <t>AWMS</t>
  </si>
  <si>
    <t>mcf*awms总和</t>
  </si>
  <si>
    <t>N (万)</t>
  </si>
  <si>
    <t>CH4 (kg)</t>
  </si>
  <si>
    <t>VS excretion</t>
  </si>
  <si>
    <t>上一年12</t>
  </si>
  <si>
    <t>N</t>
  </si>
  <si>
    <t>VS% liquid storage</t>
  </si>
  <si>
    <t>Y</t>
  </si>
  <si>
    <t>pit&gt;1</t>
  </si>
  <si>
    <t>pit&lt;1</t>
  </si>
  <si>
    <t>MEF</t>
  </si>
  <si>
    <t>MEF总和</t>
  </si>
  <si>
    <t>驴/骡</t>
  </si>
  <si>
    <t>N (万) 驴</t>
  </si>
  <si>
    <t>CH4 (kg) 驴</t>
  </si>
  <si>
    <t>N 骡</t>
  </si>
  <si>
    <t>CH4 (kg) 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</si>
</sst>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8" formatCode="0.00_ "/>
    <numFmt numFmtId="179" formatCode="0.0000_ "/>
    <numFmt numFmtId="180" formatCode="0.000_ "/>
    <numFmt numFmtId="181" formatCode="0.000000_ "/>
    <numFmt numFmtId="182" formatCode="0.00000_ "/>
  </numFmts>
  <fonts count="6" x14ac:knownFonts="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1"/>
      <name val="微软雅黑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2" borderId="1" xfId="0" applyFont="1" applyFill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180" fontId="1" fillId="0" borderId="0" xfId="0" applyNumberFormat="1" applyFont="1" applyAlignment="1">
      <alignment horizontal="center" vertical="center"/>
    </xf>
    <xf numFmtId="180" fontId="1" fillId="4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/>
    <xf numFmtId="0" fontId="1" fillId="5" borderId="0" xfId="0" applyFont="1" applyFill="1" applyAlignment="1">
      <alignment horizontal="center" vertical="center"/>
    </xf>
    <xf numFmtId="179" fontId="1" fillId="0" borderId="0" xfId="0" applyNumberFormat="1" applyFont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181" fontId="1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82" fontId="1" fillId="0" borderId="1" xfId="0" applyNumberFormat="1" applyFont="1" applyBorder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9"/>
  <sheetViews>
    <sheetView topLeftCell="A25" workbookViewId="0">
      <selection activeCell="C41" sqref="C41:C49"/>
    </sheetView>
  </sheetViews>
  <sheetFormatPr defaultColWidth="8.875" defaultRowHeight="13.5" x14ac:dyDescent="0.15"/>
  <cols>
    <col min="3" max="8" width="11.5"/>
  </cols>
  <sheetData>
    <row r="1" spans="1:8" ht="16.5" x14ac:dyDescent="0.15">
      <c r="A1" s="1"/>
      <c r="B1" s="1"/>
      <c r="C1" s="1"/>
      <c r="D1" s="1"/>
      <c r="E1" s="1"/>
      <c r="F1" s="1"/>
      <c r="G1" s="1"/>
      <c r="H1" s="1"/>
    </row>
    <row r="2" spans="1:8" ht="16.5" x14ac:dyDescent="0.15">
      <c r="A2" s="1"/>
      <c r="B2" s="1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</row>
    <row r="3" spans="1:8" ht="16.5" x14ac:dyDescent="0.15">
      <c r="A3" s="19" t="s">
        <v>6</v>
      </c>
      <c r="B3" s="2" t="s">
        <v>7</v>
      </c>
      <c r="C3" s="2"/>
      <c r="D3" s="2">
        <v>7.7</v>
      </c>
      <c r="E3" s="2">
        <v>11.2</v>
      </c>
      <c r="F3" s="2">
        <v>9.8000000000000007</v>
      </c>
      <c r="G3" s="2">
        <v>13.5</v>
      </c>
      <c r="H3" s="2">
        <v>13</v>
      </c>
    </row>
    <row r="4" spans="1:8" ht="16.5" x14ac:dyDescent="0.15">
      <c r="A4" s="19"/>
      <c r="B4" s="2" t="s">
        <v>8</v>
      </c>
      <c r="C4" s="2">
        <v>9.3000000000000007</v>
      </c>
      <c r="D4" s="2">
        <v>7.5</v>
      </c>
      <c r="E4" s="2">
        <v>7.9</v>
      </c>
      <c r="F4" s="2">
        <v>10.7</v>
      </c>
      <c r="G4" s="2">
        <v>9</v>
      </c>
      <c r="H4" s="2">
        <v>14.1</v>
      </c>
    </row>
    <row r="5" spans="1:8" ht="16.5" x14ac:dyDescent="0.15">
      <c r="A5" s="19"/>
      <c r="B5" s="2" t="s">
        <v>9</v>
      </c>
      <c r="C5" s="2">
        <v>9</v>
      </c>
      <c r="D5" s="2">
        <v>9</v>
      </c>
      <c r="E5" s="2">
        <v>10.4</v>
      </c>
      <c r="F5" s="2">
        <v>10.4</v>
      </c>
      <c r="G5" s="2">
        <v>10.4</v>
      </c>
      <c r="H5" s="2">
        <v>10.4</v>
      </c>
    </row>
    <row r="6" spans="1:8" ht="16.5" x14ac:dyDescent="0.15">
      <c r="A6" s="19"/>
      <c r="B6" s="2" t="s">
        <v>10</v>
      </c>
      <c r="C6" s="2">
        <v>8.1999999999999993</v>
      </c>
      <c r="D6" s="2">
        <v>8.1999999999999993</v>
      </c>
      <c r="E6" s="2">
        <v>8.3000000000000007</v>
      </c>
      <c r="F6" s="2">
        <v>8.3000000000000007</v>
      </c>
      <c r="G6" s="2">
        <v>8.3000000000000007</v>
      </c>
      <c r="H6" s="2">
        <v>8.3000000000000007</v>
      </c>
    </row>
    <row r="7" spans="1:8" ht="16.5" x14ac:dyDescent="0.15">
      <c r="A7" s="19"/>
      <c r="B7" s="2" t="s">
        <v>11</v>
      </c>
      <c r="C7" s="2">
        <v>3.3</v>
      </c>
      <c r="D7" s="2">
        <v>4.5</v>
      </c>
      <c r="E7" s="2">
        <v>5</v>
      </c>
      <c r="F7" s="2">
        <v>4.3</v>
      </c>
      <c r="G7" s="2">
        <v>5.8</v>
      </c>
      <c r="H7" s="2">
        <v>7.7</v>
      </c>
    </row>
    <row r="8" spans="1:8" ht="16.5" x14ac:dyDescent="0.15">
      <c r="A8" s="19"/>
      <c r="B8" s="2" t="s">
        <v>12</v>
      </c>
      <c r="C8" s="2">
        <v>5.65</v>
      </c>
      <c r="D8" s="2">
        <v>5.65</v>
      </c>
      <c r="E8" s="2">
        <v>7.2</v>
      </c>
      <c r="F8" s="2">
        <v>7.2</v>
      </c>
      <c r="G8" s="2">
        <v>7.2</v>
      </c>
      <c r="H8" s="2">
        <v>7.2</v>
      </c>
    </row>
    <row r="9" spans="1:8" ht="16.5" x14ac:dyDescent="0.15">
      <c r="A9" s="19"/>
      <c r="B9" s="2" t="s">
        <v>13</v>
      </c>
      <c r="C9" s="2">
        <v>7.2</v>
      </c>
      <c r="D9" s="2">
        <v>7.2</v>
      </c>
      <c r="E9" s="2">
        <v>7.2</v>
      </c>
      <c r="F9" s="2">
        <v>7.2</v>
      </c>
      <c r="G9" s="2">
        <v>7.2</v>
      </c>
      <c r="H9" s="2">
        <v>7.2</v>
      </c>
    </row>
    <row r="10" spans="1:8" ht="16.5" x14ac:dyDescent="0.15">
      <c r="A10" s="19"/>
      <c r="B10" s="2" t="s">
        <v>14</v>
      </c>
      <c r="C10" s="2">
        <v>11.5</v>
      </c>
      <c r="D10" s="2">
        <v>11.5</v>
      </c>
      <c r="E10" s="2">
        <v>11.5</v>
      </c>
      <c r="F10" s="2">
        <v>11.5</v>
      </c>
      <c r="G10" s="2">
        <v>11.5</v>
      </c>
      <c r="H10" s="2">
        <v>11.5</v>
      </c>
    </row>
    <row r="11" spans="1:8" ht="16.5" x14ac:dyDescent="0.15">
      <c r="A11" s="1"/>
      <c r="B11" s="1"/>
      <c r="C11" s="1"/>
      <c r="D11" s="1"/>
      <c r="E11" s="1"/>
      <c r="F11" s="1"/>
      <c r="G11" s="1"/>
      <c r="H11" s="1"/>
    </row>
    <row r="12" spans="1:8" ht="16.5" x14ac:dyDescent="0.15">
      <c r="A12" s="19" t="s">
        <v>15</v>
      </c>
      <c r="B12" s="2" t="s">
        <v>7</v>
      </c>
      <c r="C12" s="2"/>
      <c r="D12" s="2">
        <v>509</v>
      </c>
      <c r="E12" s="2">
        <v>315</v>
      </c>
      <c r="F12" s="2">
        <v>381</v>
      </c>
      <c r="G12" s="2">
        <v>336</v>
      </c>
      <c r="H12" s="2">
        <v>321</v>
      </c>
    </row>
    <row r="13" spans="1:8" ht="16.5" x14ac:dyDescent="0.15">
      <c r="A13" s="19"/>
      <c r="B13" s="2" t="s">
        <v>8</v>
      </c>
      <c r="C13" s="2">
        <v>650</v>
      </c>
      <c r="D13" s="2">
        <v>600</v>
      </c>
      <c r="E13" s="2">
        <v>508</v>
      </c>
      <c r="F13" s="2">
        <v>349</v>
      </c>
      <c r="G13" s="2">
        <v>386</v>
      </c>
      <c r="H13" s="2">
        <v>285</v>
      </c>
    </row>
    <row r="14" spans="1:8" ht="16.5" x14ac:dyDescent="0.15">
      <c r="A14" s="19"/>
      <c r="B14" s="2" t="s">
        <v>9</v>
      </c>
      <c r="C14" s="2">
        <v>41</v>
      </c>
      <c r="D14" s="2">
        <v>40</v>
      </c>
      <c r="E14" s="2">
        <v>24</v>
      </c>
      <c r="F14" s="2">
        <v>24</v>
      </c>
      <c r="G14" s="2">
        <v>24</v>
      </c>
      <c r="H14" s="2">
        <v>24</v>
      </c>
    </row>
    <row r="15" spans="1:8" ht="16.5" x14ac:dyDescent="0.15">
      <c r="A15" s="19"/>
      <c r="B15" s="2" t="s">
        <v>10</v>
      </c>
      <c r="C15" s="2">
        <v>40</v>
      </c>
      <c r="D15" s="2">
        <v>40</v>
      </c>
      <c r="E15" s="2">
        <v>31</v>
      </c>
      <c r="F15" s="2">
        <v>31</v>
      </c>
      <c r="G15" s="2">
        <v>31</v>
      </c>
      <c r="H15" s="2">
        <v>31</v>
      </c>
    </row>
    <row r="16" spans="1:8" ht="16.5" x14ac:dyDescent="0.15">
      <c r="A16" s="19"/>
      <c r="B16" s="2" t="s">
        <v>11</v>
      </c>
      <c r="C16" s="2">
        <v>77</v>
      </c>
      <c r="D16" s="2">
        <v>76</v>
      </c>
      <c r="E16" s="2">
        <v>65</v>
      </c>
      <c r="F16" s="2">
        <v>59</v>
      </c>
      <c r="G16" s="2">
        <v>58</v>
      </c>
      <c r="H16" s="2">
        <v>59</v>
      </c>
    </row>
    <row r="17" spans="1:8" ht="16.5" x14ac:dyDescent="0.15">
      <c r="A17" s="19"/>
      <c r="B17" s="2" t="s">
        <v>12</v>
      </c>
      <c r="C17" s="2">
        <v>377</v>
      </c>
      <c r="D17" s="2">
        <v>377</v>
      </c>
      <c r="E17" s="2">
        <v>238</v>
      </c>
      <c r="F17" s="2">
        <v>238</v>
      </c>
      <c r="G17" s="2">
        <v>238</v>
      </c>
      <c r="H17" s="2">
        <v>238</v>
      </c>
    </row>
    <row r="18" spans="1:8" ht="16.5" x14ac:dyDescent="0.15">
      <c r="A18" s="19"/>
      <c r="B18" s="2" t="s">
        <v>13</v>
      </c>
      <c r="C18" s="2">
        <v>130</v>
      </c>
      <c r="D18" s="2">
        <v>130</v>
      </c>
      <c r="E18" s="2">
        <v>130</v>
      </c>
      <c r="F18" s="2">
        <v>130</v>
      </c>
      <c r="G18" s="2">
        <v>130</v>
      </c>
      <c r="H18" s="2">
        <v>130</v>
      </c>
    </row>
    <row r="19" spans="1:8" ht="16.5" x14ac:dyDescent="0.15">
      <c r="A19" s="19"/>
      <c r="B19" s="2" t="s">
        <v>14</v>
      </c>
      <c r="C19" s="2">
        <v>217</v>
      </c>
      <c r="D19" s="2">
        <v>217</v>
      </c>
      <c r="E19" s="2">
        <v>217</v>
      </c>
      <c r="F19" s="2">
        <v>217</v>
      </c>
      <c r="G19" s="2">
        <v>217</v>
      </c>
      <c r="H19" s="2">
        <v>217</v>
      </c>
    </row>
    <row r="20" spans="1:8" ht="16.5" x14ac:dyDescent="0.15">
      <c r="A20" s="1"/>
      <c r="B20" s="1"/>
      <c r="C20" s="1"/>
      <c r="D20" s="1"/>
      <c r="E20" s="1"/>
      <c r="F20" s="1"/>
      <c r="G20" s="1"/>
      <c r="H20" s="1"/>
    </row>
    <row r="21" spans="1:8" ht="16.5" x14ac:dyDescent="0.15">
      <c r="A21" s="19" t="s">
        <v>16</v>
      </c>
      <c r="B21" s="2" t="s">
        <v>7</v>
      </c>
      <c r="C21" s="2">
        <f t="shared" ref="C21:H21" si="0">C3*C12/1000*365</f>
        <v>0</v>
      </c>
      <c r="D21" s="2">
        <f t="shared" si="0"/>
        <v>1430.5445</v>
      </c>
      <c r="E21" s="2">
        <f t="shared" si="0"/>
        <v>1287.72</v>
      </c>
      <c r="F21" s="2">
        <f t="shared" si="0"/>
        <v>1362.837</v>
      </c>
      <c r="G21" s="2">
        <f t="shared" si="0"/>
        <v>1655.6399999999999</v>
      </c>
      <c r="H21" s="2">
        <f t="shared" si="0"/>
        <v>1523.145</v>
      </c>
    </row>
    <row r="22" spans="1:8" ht="16.5" x14ac:dyDescent="0.15">
      <c r="A22" s="19"/>
      <c r="B22" s="2" t="s">
        <v>8</v>
      </c>
      <c r="C22" s="2">
        <f t="shared" ref="C22:H22" si="1">C4*C13/1000*365</f>
        <v>2206.4250000000002</v>
      </c>
      <c r="D22" s="2">
        <f t="shared" si="1"/>
        <v>1642.5</v>
      </c>
      <c r="E22" s="2">
        <f t="shared" si="1"/>
        <v>1464.8180000000002</v>
      </c>
      <c r="F22" s="2">
        <f t="shared" si="1"/>
        <v>1363.0194999999999</v>
      </c>
      <c r="G22" s="2">
        <f t="shared" si="1"/>
        <v>1268.01</v>
      </c>
      <c r="H22" s="2">
        <f t="shared" si="1"/>
        <v>1466.7525000000001</v>
      </c>
    </row>
    <row r="23" spans="1:8" ht="16.5" x14ac:dyDescent="0.15">
      <c r="A23" s="19"/>
      <c r="B23" s="2" t="s">
        <v>9</v>
      </c>
      <c r="C23" s="2">
        <f t="shared" ref="C23:H23" si="2">C5*C14/1000*365</f>
        <v>134.685</v>
      </c>
      <c r="D23" s="2">
        <f t="shared" si="2"/>
        <v>131.4</v>
      </c>
      <c r="E23" s="2">
        <f t="shared" si="2"/>
        <v>91.103999999999999</v>
      </c>
      <c r="F23" s="2">
        <f t="shared" si="2"/>
        <v>91.103999999999999</v>
      </c>
      <c r="G23" s="2">
        <f t="shared" si="2"/>
        <v>91.103999999999999</v>
      </c>
      <c r="H23" s="2">
        <f t="shared" si="2"/>
        <v>91.103999999999999</v>
      </c>
    </row>
    <row r="24" spans="1:8" ht="16.5" x14ac:dyDescent="0.15">
      <c r="A24" s="19"/>
      <c r="B24" s="2" t="s">
        <v>10</v>
      </c>
      <c r="C24" s="2">
        <f t="shared" ref="C24:H24" si="3">C6*C15/1000*365</f>
        <v>119.72</v>
      </c>
      <c r="D24" s="2">
        <f t="shared" si="3"/>
        <v>119.72</v>
      </c>
      <c r="E24" s="2">
        <f t="shared" si="3"/>
        <v>93.914500000000004</v>
      </c>
      <c r="F24" s="2">
        <f t="shared" si="3"/>
        <v>93.914500000000004</v>
      </c>
      <c r="G24" s="2">
        <f t="shared" si="3"/>
        <v>93.914500000000004</v>
      </c>
      <c r="H24" s="2">
        <f t="shared" si="3"/>
        <v>93.914500000000004</v>
      </c>
    </row>
    <row r="25" spans="1:8" ht="16.5" x14ac:dyDescent="0.15">
      <c r="A25" s="19"/>
      <c r="B25" s="2" t="s">
        <v>11</v>
      </c>
      <c r="C25" s="2">
        <f t="shared" ref="C25:H25" si="4">C7*C16/1000*365</f>
        <v>92.746499999999997</v>
      </c>
      <c r="D25" s="2">
        <f t="shared" si="4"/>
        <v>124.83000000000001</v>
      </c>
      <c r="E25" s="2">
        <f t="shared" si="4"/>
        <v>118.625</v>
      </c>
      <c r="F25" s="2">
        <f t="shared" si="4"/>
        <v>92.600499999999997</v>
      </c>
      <c r="G25" s="2">
        <f t="shared" si="4"/>
        <v>122.78599999999999</v>
      </c>
      <c r="H25" s="2">
        <f t="shared" si="4"/>
        <v>165.81950000000001</v>
      </c>
    </row>
    <row r="26" spans="1:8" ht="16.5" x14ac:dyDescent="0.15">
      <c r="A26" s="19"/>
      <c r="B26" s="2" t="s">
        <v>12</v>
      </c>
      <c r="C26" s="2">
        <f t="shared" ref="C26:H26" si="5">C8*C17/1000*365</f>
        <v>777.46825000000013</v>
      </c>
      <c r="D26" s="2">
        <f t="shared" si="5"/>
        <v>777.46825000000013</v>
      </c>
      <c r="E26" s="2">
        <f t="shared" si="5"/>
        <v>625.46400000000006</v>
      </c>
      <c r="F26" s="2">
        <f t="shared" si="5"/>
        <v>625.46400000000006</v>
      </c>
      <c r="G26" s="2">
        <f t="shared" si="5"/>
        <v>625.46400000000006</v>
      </c>
      <c r="H26" s="2">
        <f t="shared" si="5"/>
        <v>625.46400000000006</v>
      </c>
    </row>
    <row r="27" spans="1:8" ht="16.5" x14ac:dyDescent="0.15">
      <c r="A27" s="19"/>
      <c r="B27" s="2" t="s">
        <v>17</v>
      </c>
      <c r="C27" s="2">
        <f t="shared" ref="C27:H27" si="6">C9*C18/1000*365</f>
        <v>341.64000000000004</v>
      </c>
      <c r="D27" s="2">
        <f t="shared" si="6"/>
        <v>341.64000000000004</v>
      </c>
      <c r="E27" s="2">
        <f t="shared" si="6"/>
        <v>341.64000000000004</v>
      </c>
      <c r="F27" s="2">
        <f t="shared" si="6"/>
        <v>341.64000000000004</v>
      </c>
      <c r="G27" s="2">
        <f t="shared" si="6"/>
        <v>341.64000000000004</v>
      </c>
      <c r="H27" s="2">
        <f t="shared" si="6"/>
        <v>341.64000000000004</v>
      </c>
    </row>
    <row r="28" spans="1:8" ht="16.5" x14ac:dyDescent="0.15">
      <c r="A28" s="19"/>
      <c r="B28" s="2" t="s">
        <v>18</v>
      </c>
      <c r="C28" s="2">
        <f t="shared" ref="C28:H28" si="7">C27</f>
        <v>341.64000000000004</v>
      </c>
      <c r="D28" s="2">
        <f t="shared" si="7"/>
        <v>341.64000000000004</v>
      </c>
      <c r="E28" s="2">
        <f t="shared" si="7"/>
        <v>341.64000000000004</v>
      </c>
      <c r="F28" s="2">
        <f t="shared" si="7"/>
        <v>341.64000000000004</v>
      </c>
      <c r="G28" s="2">
        <f t="shared" si="7"/>
        <v>341.64000000000004</v>
      </c>
      <c r="H28" s="2">
        <f t="shared" si="7"/>
        <v>341.64000000000004</v>
      </c>
    </row>
    <row r="29" spans="1:8" ht="16.5" x14ac:dyDescent="0.15">
      <c r="A29" s="19"/>
      <c r="B29" s="2" t="s">
        <v>14</v>
      </c>
      <c r="C29" s="2">
        <f t="shared" ref="C29:H29" si="8">C10*C19/1000*365</f>
        <v>910.85749999999996</v>
      </c>
      <c r="D29" s="2">
        <f t="shared" si="8"/>
        <v>910.85749999999996</v>
      </c>
      <c r="E29" s="2">
        <f t="shared" si="8"/>
        <v>910.85749999999996</v>
      </c>
      <c r="F29" s="2">
        <f t="shared" si="8"/>
        <v>910.85749999999996</v>
      </c>
      <c r="G29" s="2">
        <f t="shared" si="8"/>
        <v>910.85749999999996</v>
      </c>
      <c r="H29" s="2">
        <f t="shared" si="8"/>
        <v>910.85749999999996</v>
      </c>
    </row>
    <row r="31" spans="1:8" ht="16.5" x14ac:dyDescent="0.15">
      <c r="A31" s="19" t="s">
        <v>19</v>
      </c>
      <c r="B31" s="2" t="s">
        <v>7</v>
      </c>
      <c r="C31" s="2">
        <v>0.1</v>
      </c>
      <c r="D31" s="2">
        <v>0.1</v>
      </c>
      <c r="E31" s="2">
        <v>0.1</v>
      </c>
      <c r="F31" s="2">
        <v>0.1</v>
      </c>
      <c r="G31" s="2">
        <v>0.1</v>
      </c>
      <c r="H31" s="2">
        <v>0.1</v>
      </c>
    </row>
    <row r="32" spans="1:8" ht="16.5" x14ac:dyDescent="0.15">
      <c r="A32" s="19"/>
      <c r="B32" s="2" t="s">
        <v>8</v>
      </c>
      <c r="C32" s="2">
        <v>0.24</v>
      </c>
      <c r="D32" s="2">
        <v>0.24</v>
      </c>
      <c r="E32" s="2">
        <v>0.24</v>
      </c>
      <c r="F32" s="2">
        <v>0.24</v>
      </c>
      <c r="G32" s="2">
        <v>0.24</v>
      </c>
      <c r="H32" s="2">
        <v>0.24</v>
      </c>
    </row>
    <row r="33" spans="1:8" ht="16.5" x14ac:dyDescent="0.15">
      <c r="A33" s="19"/>
      <c r="B33" s="2" t="s">
        <v>9</v>
      </c>
      <c r="C33" s="2">
        <v>0.18</v>
      </c>
      <c r="D33" s="2">
        <v>0.18</v>
      </c>
      <c r="E33" s="2">
        <v>0.18</v>
      </c>
      <c r="F33" s="2">
        <v>0.18</v>
      </c>
      <c r="G33" s="2">
        <v>0.18</v>
      </c>
      <c r="H33" s="2">
        <v>0.18</v>
      </c>
    </row>
    <row r="34" spans="1:8" ht="16.5" x14ac:dyDescent="0.15">
      <c r="A34" s="19"/>
      <c r="B34" s="2" t="s">
        <v>10</v>
      </c>
      <c r="C34" s="2">
        <v>0.19</v>
      </c>
      <c r="D34" s="2">
        <v>0.19</v>
      </c>
      <c r="E34" s="2">
        <v>0.19</v>
      </c>
      <c r="F34" s="2">
        <v>0.19</v>
      </c>
      <c r="G34" s="2">
        <v>0.19</v>
      </c>
      <c r="H34" s="2">
        <v>0.19</v>
      </c>
    </row>
    <row r="35" spans="1:8" ht="16.5" x14ac:dyDescent="0.15">
      <c r="A35" s="19"/>
      <c r="B35" s="2" t="s">
        <v>11</v>
      </c>
      <c r="C35" s="2">
        <v>0.48</v>
      </c>
      <c r="D35" s="2">
        <v>0.45</v>
      </c>
      <c r="E35" s="2">
        <v>0.45</v>
      </c>
      <c r="F35" s="2">
        <v>0.45</v>
      </c>
      <c r="G35" s="2">
        <v>0.45</v>
      </c>
      <c r="H35" s="2">
        <v>0.45</v>
      </c>
    </row>
    <row r="36" spans="1:8" ht="16.5" x14ac:dyDescent="0.15">
      <c r="A36" s="19"/>
      <c r="B36" s="2" t="s">
        <v>12</v>
      </c>
      <c r="C36" s="2">
        <v>0.3</v>
      </c>
      <c r="D36" s="2">
        <v>0.3</v>
      </c>
      <c r="E36" s="2">
        <v>0.3</v>
      </c>
      <c r="F36" s="2">
        <v>0.3</v>
      </c>
      <c r="G36" s="2">
        <v>0.3</v>
      </c>
      <c r="H36" s="2">
        <v>0.3</v>
      </c>
    </row>
    <row r="37" spans="1:8" ht="16.5" x14ac:dyDescent="0.15">
      <c r="A37" s="19"/>
      <c r="B37" s="2" t="s">
        <v>17</v>
      </c>
      <c r="C37" s="2">
        <v>0.33</v>
      </c>
      <c r="D37" s="2">
        <v>0.33</v>
      </c>
      <c r="E37" s="2">
        <v>0.33</v>
      </c>
      <c r="F37" s="2">
        <v>0.33</v>
      </c>
      <c r="G37" s="2">
        <v>0.33</v>
      </c>
      <c r="H37" s="2">
        <v>0.33</v>
      </c>
    </row>
    <row r="38" spans="1:8" ht="16.5" x14ac:dyDescent="0.15">
      <c r="A38" s="19"/>
      <c r="B38" s="2" t="s">
        <v>18</v>
      </c>
      <c r="C38" s="2">
        <v>0.33</v>
      </c>
      <c r="D38" s="2">
        <v>0.33</v>
      </c>
      <c r="E38" s="2">
        <v>0.33</v>
      </c>
      <c r="F38" s="2">
        <v>0.33</v>
      </c>
      <c r="G38" s="2">
        <v>0.33</v>
      </c>
      <c r="H38" s="2">
        <v>0.33</v>
      </c>
    </row>
    <row r="39" spans="1:8" ht="16.5" x14ac:dyDescent="0.15">
      <c r="A39" s="19"/>
      <c r="B39" s="2" t="s">
        <v>14</v>
      </c>
      <c r="C39" s="2">
        <v>0.26</v>
      </c>
      <c r="D39" s="2">
        <v>0.26</v>
      </c>
      <c r="E39" s="2">
        <v>0.26</v>
      </c>
      <c r="F39" s="2">
        <v>0.26</v>
      </c>
      <c r="G39" s="2">
        <v>0.26</v>
      </c>
      <c r="H39" s="2">
        <v>0.26</v>
      </c>
    </row>
    <row r="41" spans="1:8" ht="16.5" x14ac:dyDescent="0.15">
      <c r="A41" s="19" t="s">
        <v>20</v>
      </c>
      <c r="B41" s="2" t="s">
        <v>7</v>
      </c>
      <c r="C41" s="2">
        <v>43</v>
      </c>
      <c r="D41" s="2">
        <v>34</v>
      </c>
      <c r="E41" s="2">
        <v>1</v>
      </c>
      <c r="F41" s="2">
        <v>1</v>
      </c>
      <c r="G41" s="2">
        <v>1</v>
      </c>
      <c r="H41" s="2">
        <v>1</v>
      </c>
    </row>
    <row r="42" spans="1:8" ht="16.5" x14ac:dyDescent="0.15">
      <c r="A42" s="19"/>
      <c r="B42" s="2" t="s">
        <v>8</v>
      </c>
      <c r="C42" s="2">
        <v>24</v>
      </c>
      <c r="D42" s="2">
        <v>43</v>
      </c>
      <c r="E42" s="2">
        <v>1</v>
      </c>
      <c r="F42" s="2">
        <v>1</v>
      </c>
      <c r="G42" s="2">
        <v>1</v>
      </c>
      <c r="H42" s="2">
        <v>1</v>
      </c>
    </row>
    <row r="43" spans="1:8" ht="16.5" x14ac:dyDescent="0.15">
      <c r="A43" s="19"/>
      <c r="B43" s="2" t="s">
        <v>9</v>
      </c>
      <c r="C43" s="2">
        <v>1</v>
      </c>
      <c r="D43" s="2">
        <v>1</v>
      </c>
      <c r="E43" s="2">
        <v>1</v>
      </c>
      <c r="F43" s="2">
        <v>1</v>
      </c>
      <c r="G43" s="2">
        <v>1</v>
      </c>
      <c r="H43" s="2">
        <v>1</v>
      </c>
    </row>
    <row r="44" spans="1:8" ht="16.5" x14ac:dyDescent="0.15">
      <c r="A44" s="19"/>
      <c r="B44" s="2" t="s">
        <v>10</v>
      </c>
      <c r="C44" s="2">
        <v>1</v>
      </c>
      <c r="D44" s="2">
        <v>1</v>
      </c>
      <c r="E44" s="2">
        <v>1</v>
      </c>
      <c r="F44" s="2">
        <v>1</v>
      </c>
      <c r="G44" s="2">
        <v>1</v>
      </c>
      <c r="H44" s="2">
        <v>1</v>
      </c>
    </row>
    <row r="45" spans="1:8" ht="16.5" x14ac:dyDescent="0.15">
      <c r="A45" s="19"/>
      <c r="B45" s="2" t="s">
        <v>11</v>
      </c>
      <c r="C45" s="2">
        <v>31</v>
      </c>
      <c r="D45" s="2">
        <v>51</v>
      </c>
      <c r="E45" s="2">
        <v>34</v>
      </c>
      <c r="F45" s="2">
        <v>29</v>
      </c>
      <c r="G45" s="2">
        <v>21</v>
      </c>
      <c r="H45" s="2">
        <v>23</v>
      </c>
    </row>
    <row r="46" spans="1:8" ht="16.5" x14ac:dyDescent="0.15">
      <c r="A46" s="19"/>
      <c r="B46" s="2" t="s">
        <v>12</v>
      </c>
      <c r="C46" s="2">
        <v>1</v>
      </c>
      <c r="D46" s="2">
        <v>1</v>
      </c>
      <c r="E46" s="2">
        <v>1</v>
      </c>
      <c r="F46" s="2">
        <v>1</v>
      </c>
      <c r="G46" s="2">
        <v>1</v>
      </c>
      <c r="H46" s="2">
        <v>1</v>
      </c>
    </row>
    <row r="47" spans="1:8" ht="16.5" x14ac:dyDescent="0.15">
      <c r="A47" s="19"/>
      <c r="B47" s="2" t="s">
        <v>17</v>
      </c>
      <c r="C47" s="2">
        <v>1</v>
      </c>
      <c r="D47" s="2">
        <v>1</v>
      </c>
      <c r="E47" s="2">
        <v>1</v>
      </c>
      <c r="F47" s="2">
        <v>1</v>
      </c>
      <c r="G47" s="2">
        <v>1</v>
      </c>
      <c r="H47" s="2">
        <v>1</v>
      </c>
    </row>
    <row r="48" spans="1:8" ht="16.5" x14ac:dyDescent="0.15">
      <c r="A48" s="19"/>
      <c r="B48" s="2" t="s">
        <v>18</v>
      </c>
      <c r="C48" s="2">
        <v>1</v>
      </c>
      <c r="D48" s="2">
        <v>1</v>
      </c>
      <c r="E48" s="2">
        <v>1</v>
      </c>
      <c r="F48" s="2">
        <v>1</v>
      </c>
      <c r="G48" s="2">
        <v>1</v>
      </c>
      <c r="H48" s="2">
        <v>1</v>
      </c>
    </row>
    <row r="49" spans="1:8" ht="16.5" x14ac:dyDescent="0.15">
      <c r="A49" s="19"/>
      <c r="B49" s="2" t="s">
        <v>14</v>
      </c>
      <c r="C49" s="2">
        <v>1</v>
      </c>
      <c r="D49" s="2">
        <v>1</v>
      </c>
      <c r="E49" s="2">
        <v>1</v>
      </c>
      <c r="F49" s="2">
        <v>1</v>
      </c>
      <c r="G49" s="2">
        <v>1</v>
      </c>
      <c r="H49" s="2">
        <v>1</v>
      </c>
    </row>
  </sheetData>
  <mergeCells count="5">
    <mergeCell ref="A3:A10"/>
    <mergeCell ref="A12:A19"/>
    <mergeCell ref="A21:A29"/>
    <mergeCell ref="A31:A39"/>
    <mergeCell ref="A41:A49"/>
  </mergeCells>
  <phoneticPr fontId="5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48"/>
  <sheetViews>
    <sheetView topLeftCell="A13" workbookViewId="0">
      <pane xSplit="4" topLeftCell="K1" activePane="topRight" state="frozen"/>
      <selection pane="topRight" activeCell="Q20" sqref="Q20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11.5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0</v>
      </c>
      <c r="G2" s="2">
        <v>0.1</v>
      </c>
      <c r="H2" s="2">
        <v>43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92887400</v>
      </c>
      <c r="F3" s="2">
        <v>2206.4250000000002</v>
      </c>
      <c r="G3" s="2">
        <v>0.24</v>
      </c>
      <c r="H3" s="2">
        <v>24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2996000</v>
      </c>
      <c r="F4" s="2">
        <v>134.685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5480000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66360800</v>
      </c>
      <c r="F6" s="2">
        <v>92.746499999999997</v>
      </c>
      <c r="G6" s="2">
        <v>0.48</v>
      </c>
      <c r="H6" s="2">
        <v>31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10150000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>
        <v>52000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(AV53+AV69+AV84+AO100+AY116+AY132+BB132+AY147)/10000</f>
        <v>767388753.19080985</v>
      </c>
      <c r="J13" s="6" t="s">
        <v>37</v>
      </c>
      <c r="K13" s="6">
        <f>I13/(10000*1000)</f>
        <v>76.738875319080989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0</v>
      </c>
      <c r="C26" s="7" t="s">
        <v>82</v>
      </c>
      <c r="D26" s="7">
        <v>3</v>
      </c>
      <c r="E26" s="7"/>
      <c r="F26" s="7"/>
      <c r="G26" s="1">
        <v>1</v>
      </c>
      <c r="H26" s="8">
        <f t="shared" ref="H26:H37" si="0">E27</f>
        <v>3</v>
      </c>
      <c r="I26" s="8">
        <f t="shared" ref="I26:I37" si="1">H26+273.15</f>
        <v>276.14999999999998</v>
      </c>
      <c r="J26" s="8">
        <f t="shared" ref="J26:J37" si="2">EXP(($C$15*(I26-$C$13))/($C$16*I26*$C$13))</f>
        <v>2.5667722292058517E-2</v>
      </c>
      <c r="K26" s="8">
        <f t="shared" ref="K26:K37" si="3">$B$26/12</f>
        <v>0</v>
      </c>
      <c r="L26" s="8">
        <f t="shared" ref="L26:L37" si="4">K26*$B$27/100</f>
        <v>0</v>
      </c>
      <c r="M26" s="1" t="s">
        <v>83</v>
      </c>
      <c r="O26" s="8">
        <f>L26</f>
        <v>0</v>
      </c>
      <c r="P26" s="8">
        <f t="shared" ref="P26:P37" si="5">O26*J26</f>
        <v>0</v>
      </c>
      <c r="Q26" s="12">
        <f t="shared" ref="Q26:Q37" si="6">P26*$B$28</f>
        <v>0</v>
      </c>
      <c r="R26" s="8">
        <v>1</v>
      </c>
      <c r="S26" s="13">
        <f t="shared" ref="S26:S37" si="7">Q26/R26</f>
        <v>0</v>
      </c>
      <c r="T26" s="2">
        <f t="shared" ref="T26:T37" si="8">$B$27/100</f>
        <v>0.43</v>
      </c>
      <c r="U26" s="14">
        <f t="shared" ref="U26:U37" si="9">S26*T26</f>
        <v>0</v>
      </c>
      <c r="V26" s="13"/>
      <c r="W26" s="2"/>
      <c r="X26" s="14"/>
      <c r="Y26" s="2">
        <v>0.02</v>
      </c>
      <c r="Z26" s="2">
        <v>0.4</v>
      </c>
      <c r="AA26" s="2">
        <f t="shared" ref="AA26:AA37" si="10">Y26*Z26</f>
        <v>8.0000000000000002E-3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0.17</v>
      </c>
      <c r="AP26" s="2">
        <f t="shared" ref="AP26:AP37" si="11">AO26*AN26</f>
        <v>1.7000000000000001E-3</v>
      </c>
      <c r="AQ26" s="1">
        <f t="shared" ref="AQ26:AQ37" si="12">(AP26+AM26+AD26+AA26+U26+X26+AG26+AJ26)</f>
        <v>9.7000000000000003E-3</v>
      </c>
      <c r="AR26" s="8">
        <f t="shared" ref="AR26:AR37" si="13">$B$26/12</f>
        <v>0</v>
      </c>
      <c r="AS26" s="1">
        <f t="shared" ref="AS26:AS37" si="14">$B$28</f>
        <v>0.1</v>
      </c>
      <c r="AT26" s="1">
        <f t="shared" ref="AT26:AT37" si="15">$E$2/12</f>
        <v>0</v>
      </c>
      <c r="AU26" s="1">
        <f t="shared" ref="AU26:AU37" si="16">AT26*10000*AS26*0.67*AR26*AQ26</f>
        <v>0</v>
      </c>
    </row>
    <row r="27" spans="1:47" x14ac:dyDescent="0.15">
      <c r="A27" s="1" t="s">
        <v>84</v>
      </c>
      <c r="B27" s="1">
        <f>H2</f>
        <v>43</v>
      </c>
      <c r="C27" s="7">
        <v>1</v>
      </c>
      <c r="D27" s="7">
        <v>-2.1383460561935501</v>
      </c>
      <c r="E27" s="9">
        <f t="shared" ref="E27:E38" si="17">D26</f>
        <v>3</v>
      </c>
      <c r="F27" s="7" t="s">
        <v>83</v>
      </c>
      <c r="G27" s="1">
        <v>2</v>
      </c>
      <c r="H27" s="8">
        <f t="shared" si="0"/>
        <v>-2.1383460561935501</v>
      </c>
      <c r="I27" s="8">
        <f t="shared" si="1"/>
        <v>271.01165394380644</v>
      </c>
      <c r="J27" s="8">
        <f t="shared" si="2"/>
        <v>1.3154015112547603E-2</v>
      </c>
      <c r="K27" s="8">
        <f t="shared" si="3"/>
        <v>0</v>
      </c>
      <c r="L27" s="8">
        <f t="shared" si="4"/>
        <v>0</v>
      </c>
      <c r="M27" s="1" t="s">
        <v>83</v>
      </c>
      <c r="O27" s="8">
        <f t="shared" ref="O27:O37" si="18">L27+O26-P26-N27</f>
        <v>0</v>
      </c>
      <c r="P27" s="8">
        <f t="shared" si="5"/>
        <v>0</v>
      </c>
      <c r="Q27" s="12">
        <f t="shared" si="6"/>
        <v>0</v>
      </c>
      <c r="R27" s="8">
        <v>1</v>
      </c>
      <c r="S27" s="13">
        <f t="shared" si="7"/>
        <v>0</v>
      </c>
      <c r="T27" s="2">
        <f t="shared" si="8"/>
        <v>0.43</v>
      </c>
      <c r="U27" s="14">
        <f t="shared" si="9"/>
        <v>0</v>
      </c>
      <c r="V27" s="13"/>
      <c r="W27" s="2"/>
      <c r="X27" s="14"/>
      <c r="Y27" s="2">
        <v>0.02</v>
      </c>
      <c r="Z27" s="2">
        <v>0.4</v>
      </c>
      <c r="AA27" s="2">
        <f t="shared" si="10"/>
        <v>8.0000000000000002E-3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0.17</v>
      </c>
      <c r="AP27" s="2">
        <f t="shared" si="11"/>
        <v>1.7000000000000001E-3</v>
      </c>
      <c r="AQ27" s="1">
        <f t="shared" si="12"/>
        <v>9.7000000000000003E-3</v>
      </c>
      <c r="AR27" s="8">
        <f t="shared" si="13"/>
        <v>0</v>
      </c>
      <c r="AS27" s="1">
        <f t="shared" si="14"/>
        <v>0.1</v>
      </c>
      <c r="AT27" s="1">
        <f t="shared" si="15"/>
        <v>0</v>
      </c>
      <c r="AU27" s="1">
        <f t="shared" si="16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0.47641679720938401</v>
      </c>
      <c r="E28" s="9">
        <f t="shared" si="17"/>
        <v>-2.1383460561935501</v>
      </c>
      <c r="F28" s="7" t="s">
        <v>83</v>
      </c>
      <c r="G28" s="1">
        <v>3</v>
      </c>
      <c r="H28" s="8">
        <f t="shared" si="0"/>
        <v>0.47641679720938401</v>
      </c>
      <c r="I28" s="8">
        <f t="shared" si="1"/>
        <v>273.62641679720934</v>
      </c>
      <c r="J28" s="8">
        <f t="shared" si="2"/>
        <v>1.8542203373725342E-2</v>
      </c>
      <c r="K28" s="8">
        <f t="shared" si="3"/>
        <v>0</v>
      </c>
      <c r="L28" s="8">
        <f t="shared" si="4"/>
        <v>0</v>
      </c>
      <c r="M28" s="1" t="s">
        <v>83</v>
      </c>
      <c r="O28" s="8">
        <f t="shared" si="18"/>
        <v>0</v>
      </c>
      <c r="P28" s="8">
        <f t="shared" si="5"/>
        <v>0</v>
      </c>
      <c r="Q28" s="12">
        <f t="shared" si="6"/>
        <v>0</v>
      </c>
      <c r="R28" s="8">
        <v>1</v>
      </c>
      <c r="S28" s="13">
        <f t="shared" si="7"/>
        <v>0</v>
      </c>
      <c r="T28" s="2">
        <f t="shared" si="8"/>
        <v>0.43</v>
      </c>
      <c r="U28" s="14">
        <f t="shared" si="9"/>
        <v>0</v>
      </c>
      <c r="V28" s="13"/>
      <c r="W28" s="2"/>
      <c r="X28" s="14"/>
      <c r="Y28" s="2">
        <v>0.02</v>
      </c>
      <c r="Z28" s="2">
        <v>0.4</v>
      </c>
      <c r="AA28" s="2">
        <f t="shared" si="10"/>
        <v>8.0000000000000002E-3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0.17</v>
      </c>
      <c r="AP28" s="2">
        <f t="shared" si="11"/>
        <v>1.7000000000000001E-3</v>
      </c>
      <c r="AQ28" s="1">
        <f t="shared" si="12"/>
        <v>9.7000000000000003E-3</v>
      </c>
      <c r="AR28" s="8">
        <f t="shared" si="13"/>
        <v>0</v>
      </c>
      <c r="AS28" s="1">
        <f t="shared" si="14"/>
        <v>0.1</v>
      </c>
      <c r="AT28" s="1">
        <f t="shared" si="15"/>
        <v>0</v>
      </c>
      <c r="AU28" s="1">
        <f t="shared" si="16"/>
        <v>0</v>
      </c>
    </row>
    <row r="29" spans="1:47" x14ac:dyDescent="0.15">
      <c r="C29" s="7">
        <v>3</v>
      </c>
      <c r="D29" s="7">
        <v>5.3870756884465498</v>
      </c>
      <c r="E29" s="9">
        <f t="shared" si="17"/>
        <v>0.47641679720938401</v>
      </c>
      <c r="F29" s="7" t="s">
        <v>83</v>
      </c>
      <c r="G29" s="1">
        <v>4</v>
      </c>
      <c r="H29" s="8">
        <f t="shared" si="0"/>
        <v>5.3870756884465498</v>
      </c>
      <c r="I29" s="8">
        <f t="shared" si="1"/>
        <v>278.53707568844652</v>
      </c>
      <c r="J29" s="8">
        <f t="shared" si="2"/>
        <v>3.4723129985580171E-2</v>
      </c>
      <c r="K29" s="8">
        <f t="shared" si="3"/>
        <v>0</v>
      </c>
      <c r="L29" s="8">
        <f t="shared" si="4"/>
        <v>0</v>
      </c>
      <c r="M29" s="1" t="s">
        <v>83</v>
      </c>
      <c r="O29" s="8">
        <f t="shared" si="18"/>
        <v>0</v>
      </c>
      <c r="P29" s="8">
        <f t="shared" si="5"/>
        <v>0</v>
      </c>
      <c r="Q29" s="12">
        <f t="shared" si="6"/>
        <v>0</v>
      </c>
      <c r="R29" s="8">
        <v>1</v>
      </c>
      <c r="S29" s="13">
        <f t="shared" si="7"/>
        <v>0</v>
      </c>
      <c r="T29" s="2">
        <f t="shared" si="8"/>
        <v>0.43</v>
      </c>
      <c r="U29" s="14">
        <f t="shared" si="9"/>
        <v>0</v>
      </c>
      <c r="V29" s="13"/>
      <c r="W29" s="2"/>
      <c r="X29" s="14"/>
      <c r="Y29" s="2">
        <v>0.02</v>
      </c>
      <c r="Z29" s="2">
        <v>0.4</v>
      </c>
      <c r="AA29" s="2">
        <f t="shared" si="10"/>
        <v>8.0000000000000002E-3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0.17</v>
      </c>
      <c r="AP29" s="2">
        <f t="shared" si="11"/>
        <v>1.7000000000000001E-3</v>
      </c>
      <c r="AQ29" s="1">
        <f t="shared" si="12"/>
        <v>9.7000000000000003E-3</v>
      </c>
      <c r="AR29" s="8">
        <f t="shared" si="13"/>
        <v>0</v>
      </c>
      <c r="AS29" s="1">
        <f t="shared" si="14"/>
        <v>0.1</v>
      </c>
      <c r="AT29" s="1">
        <f t="shared" si="15"/>
        <v>0</v>
      </c>
      <c r="AU29" s="1">
        <f t="shared" si="16"/>
        <v>0</v>
      </c>
    </row>
    <row r="30" spans="1:47" x14ac:dyDescent="0.15">
      <c r="C30" s="7">
        <v>4</v>
      </c>
      <c r="D30" s="7">
        <v>11.196640980022201</v>
      </c>
      <c r="E30" s="9">
        <f t="shared" si="17"/>
        <v>5.3870756884465498</v>
      </c>
      <c r="F30" s="7" t="s">
        <v>83</v>
      </c>
      <c r="G30" s="1">
        <v>5</v>
      </c>
      <c r="H30" s="8">
        <f t="shared" si="0"/>
        <v>11.196640980022201</v>
      </c>
      <c r="I30" s="8">
        <f t="shared" si="1"/>
        <v>284.34664098002219</v>
      </c>
      <c r="J30" s="8">
        <f t="shared" si="2"/>
        <v>7.0924782752257359E-2</v>
      </c>
      <c r="K30" s="8">
        <f t="shared" si="3"/>
        <v>0</v>
      </c>
      <c r="L30" s="8">
        <f t="shared" si="4"/>
        <v>0</v>
      </c>
      <c r="M30" s="1" t="s">
        <v>85</v>
      </c>
      <c r="N30" s="8">
        <f>(O29-P29)*C21/100</f>
        <v>0</v>
      </c>
      <c r="O30" s="8">
        <f t="shared" si="18"/>
        <v>0</v>
      </c>
      <c r="P30" s="8">
        <f t="shared" si="5"/>
        <v>0</v>
      </c>
      <c r="Q30" s="12">
        <f t="shared" si="6"/>
        <v>0</v>
      </c>
      <c r="R30" s="8">
        <v>1</v>
      </c>
      <c r="S30" s="13">
        <f t="shared" si="7"/>
        <v>0</v>
      </c>
      <c r="T30" s="2">
        <f t="shared" si="8"/>
        <v>0.43</v>
      </c>
      <c r="U30" s="14">
        <f t="shared" si="9"/>
        <v>0</v>
      </c>
      <c r="V30" s="13"/>
      <c r="W30" s="2"/>
      <c r="X30" s="14"/>
      <c r="Y30" s="2">
        <v>0.02</v>
      </c>
      <c r="Z30" s="2">
        <v>0.4</v>
      </c>
      <c r="AA30" s="2">
        <f t="shared" si="10"/>
        <v>8.0000000000000002E-3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0.17</v>
      </c>
      <c r="AP30" s="2">
        <f t="shared" si="11"/>
        <v>1.7000000000000001E-3</v>
      </c>
      <c r="AQ30" s="1">
        <f t="shared" si="12"/>
        <v>9.7000000000000003E-3</v>
      </c>
      <c r="AR30" s="8">
        <f t="shared" si="13"/>
        <v>0</v>
      </c>
      <c r="AS30" s="1">
        <f t="shared" si="14"/>
        <v>0.1</v>
      </c>
      <c r="AT30" s="1">
        <f t="shared" si="15"/>
        <v>0</v>
      </c>
      <c r="AU30" s="1">
        <f t="shared" si="16"/>
        <v>0</v>
      </c>
    </row>
    <row r="31" spans="1:47" x14ac:dyDescent="0.15">
      <c r="C31" s="7">
        <v>5</v>
      </c>
      <c r="D31" s="7">
        <v>15.708359074707101</v>
      </c>
      <c r="E31" s="9">
        <f t="shared" si="17"/>
        <v>11.196640980022201</v>
      </c>
      <c r="F31" s="7" t="s">
        <v>85</v>
      </c>
      <c r="G31" s="1">
        <v>6</v>
      </c>
      <c r="H31" s="8">
        <f t="shared" si="0"/>
        <v>15.708359074707101</v>
      </c>
      <c r="I31" s="8">
        <f t="shared" si="1"/>
        <v>288.8583590747071</v>
      </c>
      <c r="J31" s="8">
        <f t="shared" si="2"/>
        <v>0.12108114015028106</v>
      </c>
      <c r="K31" s="8">
        <f t="shared" si="3"/>
        <v>0</v>
      </c>
      <c r="L31" s="8">
        <f t="shared" si="4"/>
        <v>0</v>
      </c>
      <c r="M31" s="1" t="s">
        <v>83</v>
      </c>
      <c r="O31" s="8">
        <f t="shared" si="18"/>
        <v>0</v>
      </c>
      <c r="P31" s="8">
        <f t="shared" si="5"/>
        <v>0</v>
      </c>
      <c r="Q31" s="12">
        <f t="shared" si="6"/>
        <v>0</v>
      </c>
      <c r="R31" s="8">
        <v>1</v>
      </c>
      <c r="S31" s="13">
        <f t="shared" si="7"/>
        <v>0</v>
      </c>
      <c r="T31" s="2">
        <f t="shared" si="8"/>
        <v>0.43</v>
      </c>
      <c r="U31" s="14">
        <f t="shared" si="9"/>
        <v>0</v>
      </c>
      <c r="V31" s="13"/>
      <c r="W31" s="2"/>
      <c r="X31" s="14"/>
      <c r="Y31" s="2">
        <v>0.02</v>
      </c>
      <c r="Z31" s="2">
        <v>0.4</v>
      </c>
      <c r="AA31" s="2">
        <f t="shared" si="10"/>
        <v>8.0000000000000002E-3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0.17</v>
      </c>
      <c r="AP31" s="2">
        <f t="shared" si="11"/>
        <v>1.7000000000000001E-3</v>
      </c>
      <c r="AQ31" s="1">
        <f t="shared" si="12"/>
        <v>9.7000000000000003E-3</v>
      </c>
      <c r="AR31" s="8">
        <f t="shared" si="13"/>
        <v>0</v>
      </c>
      <c r="AS31" s="1">
        <f t="shared" si="14"/>
        <v>0.1</v>
      </c>
      <c r="AT31" s="1">
        <f t="shared" si="15"/>
        <v>0</v>
      </c>
      <c r="AU31" s="1">
        <f t="shared" si="16"/>
        <v>0</v>
      </c>
    </row>
    <row r="32" spans="1:47" x14ac:dyDescent="0.15">
      <c r="C32" s="7">
        <v>6</v>
      </c>
      <c r="D32" s="7">
        <v>21.310075853823498</v>
      </c>
      <c r="E32" s="9">
        <f t="shared" si="17"/>
        <v>15.708359074707101</v>
      </c>
      <c r="F32" s="7" t="s">
        <v>83</v>
      </c>
      <c r="G32" s="1">
        <v>7</v>
      </c>
      <c r="H32" s="8">
        <f t="shared" si="0"/>
        <v>21.310075853823498</v>
      </c>
      <c r="I32" s="8">
        <f t="shared" si="1"/>
        <v>294.46007585382347</v>
      </c>
      <c r="J32" s="8">
        <f t="shared" si="2"/>
        <v>0.22991466189713627</v>
      </c>
      <c r="K32" s="8">
        <f t="shared" si="3"/>
        <v>0</v>
      </c>
      <c r="L32" s="8">
        <f t="shared" si="4"/>
        <v>0</v>
      </c>
      <c r="M32" s="1" t="s">
        <v>83</v>
      </c>
      <c r="O32" s="8">
        <f t="shared" si="18"/>
        <v>0</v>
      </c>
      <c r="P32" s="8">
        <f t="shared" si="5"/>
        <v>0</v>
      </c>
      <c r="Q32" s="12">
        <f t="shared" si="6"/>
        <v>0</v>
      </c>
      <c r="R32" s="8">
        <v>1</v>
      </c>
      <c r="S32" s="13">
        <f t="shared" si="7"/>
        <v>0</v>
      </c>
      <c r="T32" s="2">
        <f t="shared" si="8"/>
        <v>0.43</v>
      </c>
      <c r="U32" s="14">
        <f t="shared" si="9"/>
        <v>0</v>
      </c>
      <c r="V32" s="13"/>
      <c r="W32" s="2"/>
      <c r="X32" s="14"/>
      <c r="Y32" s="2">
        <v>0.04</v>
      </c>
      <c r="Z32" s="2">
        <v>0.4</v>
      </c>
      <c r="AA32" s="2">
        <f t="shared" si="10"/>
        <v>1.6E-2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0.17</v>
      </c>
      <c r="AP32" s="2">
        <f t="shared" si="11"/>
        <v>2.5500000000000002E-3</v>
      </c>
      <c r="AQ32" s="1">
        <f t="shared" si="12"/>
        <v>1.8550000000000001E-2</v>
      </c>
      <c r="AR32" s="8">
        <f t="shared" si="13"/>
        <v>0</v>
      </c>
      <c r="AS32" s="1">
        <f t="shared" si="14"/>
        <v>0.1</v>
      </c>
      <c r="AT32" s="1">
        <f t="shared" si="15"/>
        <v>0</v>
      </c>
      <c r="AU32" s="1">
        <f t="shared" si="16"/>
        <v>0</v>
      </c>
    </row>
    <row r="33" spans="1:48" x14ac:dyDescent="0.15">
      <c r="C33" s="7">
        <v>7</v>
      </c>
      <c r="D33" s="7">
        <v>24.722994878698302</v>
      </c>
      <c r="E33" s="9">
        <f t="shared" si="17"/>
        <v>21.310075853823498</v>
      </c>
      <c r="F33" s="7" t="s">
        <v>83</v>
      </c>
      <c r="G33" s="1">
        <v>8</v>
      </c>
      <c r="H33" s="8">
        <f t="shared" si="0"/>
        <v>24.722994878698302</v>
      </c>
      <c r="I33" s="8">
        <f t="shared" si="1"/>
        <v>297.87299487869825</v>
      </c>
      <c r="J33" s="8">
        <f t="shared" si="2"/>
        <v>0.33581921096899059</v>
      </c>
      <c r="K33" s="8">
        <f t="shared" si="3"/>
        <v>0</v>
      </c>
      <c r="L33" s="8">
        <f t="shared" si="4"/>
        <v>0</v>
      </c>
      <c r="M33" s="1" t="s">
        <v>83</v>
      </c>
      <c r="O33" s="8">
        <f t="shared" si="18"/>
        <v>0</v>
      </c>
      <c r="P33" s="8">
        <f t="shared" si="5"/>
        <v>0</v>
      </c>
      <c r="Q33" s="12">
        <f t="shared" si="6"/>
        <v>0</v>
      </c>
      <c r="R33" s="8">
        <v>1</v>
      </c>
      <c r="S33" s="13">
        <f t="shared" si="7"/>
        <v>0</v>
      </c>
      <c r="T33" s="2">
        <f t="shared" si="8"/>
        <v>0.43</v>
      </c>
      <c r="U33" s="14">
        <f t="shared" si="9"/>
        <v>0</v>
      </c>
      <c r="V33" s="13"/>
      <c r="W33" s="2"/>
      <c r="X33" s="14"/>
      <c r="Y33" s="2">
        <v>0.04</v>
      </c>
      <c r="Z33" s="2">
        <v>0.4</v>
      </c>
      <c r="AA33" s="2">
        <f t="shared" si="10"/>
        <v>1.6E-2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0.17</v>
      </c>
      <c r="AP33" s="2">
        <f t="shared" si="11"/>
        <v>2.5500000000000002E-3</v>
      </c>
      <c r="AQ33" s="1">
        <f t="shared" si="12"/>
        <v>1.8550000000000001E-2</v>
      </c>
      <c r="AR33" s="8">
        <f t="shared" si="13"/>
        <v>0</v>
      </c>
      <c r="AS33" s="1">
        <f t="shared" si="14"/>
        <v>0.1</v>
      </c>
      <c r="AT33" s="1">
        <f t="shared" si="15"/>
        <v>0</v>
      </c>
      <c r="AU33" s="1">
        <f t="shared" si="16"/>
        <v>0</v>
      </c>
    </row>
    <row r="34" spans="1:48" x14ac:dyDescent="0.15">
      <c r="C34" s="7">
        <v>8</v>
      </c>
      <c r="D34" s="7">
        <v>23.560722005638201</v>
      </c>
      <c r="E34" s="9">
        <f t="shared" si="17"/>
        <v>24.722994878698302</v>
      </c>
      <c r="F34" s="7" t="s">
        <v>83</v>
      </c>
      <c r="G34" s="1">
        <v>9</v>
      </c>
      <c r="H34" s="8">
        <f t="shared" si="0"/>
        <v>23.560722005638201</v>
      </c>
      <c r="I34" s="8">
        <f t="shared" si="1"/>
        <v>296.71072200563816</v>
      </c>
      <c r="J34" s="8">
        <f t="shared" si="2"/>
        <v>0.29545864433096086</v>
      </c>
      <c r="K34" s="8">
        <f t="shared" si="3"/>
        <v>0</v>
      </c>
      <c r="L34" s="8">
        <f t="shared" si="4"/>
        <v>0</v>
      </c>
      <c r="M34" s="1" t="s">
        <v>83</v>
      </c>
      <c r="O34" s="8">
        <f t="shared" si="18"/>
        <v>0</v>
      </c>
      <c r="P34" s="8">
        <f t="shared" si="5"/>
        <v>0</v>
      </c>
      <c r="Q34" s="12">
        <f t="shared" si="6"/>
        <v>0</v>
      </c>
      <c r="R34" s="8">
        <v>1</v>
      </c>
      <c r="S34" s="13">
        <f t="shared" si="7"/>
        <v>0</v>
      </c>
      <c r="T34" s="2">
        <f t="shared" si="8"/>
        <v>0.43</v>
      </c>
      <c r="U34" s="14">
        <f t="shared" si="9"/>
        <v>0</v>
      </c>
      <c r="V34" s="13"/>
      <c r="W34" s="2"/>
      <c r="X34" s="14"/>
      <c r="Y34" s="2">
        <v>0.04</v>
      </c>
      <c r="Z34" s="2">
        <v>0.4</v>
      </c>
      <c r="AA34" s="2">
        <f t="shared" si="10"/>
        <v>1.6E-2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0.17</v>
      </c>
      <c r="AP34" s="2">
        <f t="shared" si="11"/>
        <v>2.5500000000000002E-3</v>
      </c>
      <c r="AQ34" s="1">
        <f t="shared" si="12"/>
        <v>1.8550000000000001E-2</v>
      </c>
      <c r="AR34" s="8">
        <f t="shared" si="13"/>
        <v>0</v>
      </c>
      <c r="AS34" s="1">
        <f t="shared" si="14"/>
        <v>0.1</v>
      </c>
      <c r="AT34" s="1">
        <f t="shared" si="15"/>
        <v>0</v>
      </c>
      <c r="AU34" s="1">
        <f t="shared" si="16"/>
        <v>0</v>
      </c>
    </row>
    <row r="35" spans="1:48" x14ac:dyDescent="0.15">
      <c r="C35" s="7">
        <v>9</v>
      </c>
      <c r="D35" s="7">
        <v>18.883803705741201</v>
      </c>
      <c r="E35" s="9">
        <f t="shared" si="17"/>
        <v>23.560722005638201</v>
      </c>
      <c r="F35" s="7" t="s">
        <v>83</v>
      </c>
      <c r="G35" s="1">
        <v>10</v>
      </c>
      <c r="H35" s="8">
        <f t="shared" si="0"/>
        <v>18.883803705741201</v>
      </c>
      <c r="I35" s="8">
        <f t="shared" si="1"/>
        <v>292.03380370574121</v>
      </c>
      <c r="J35" s="8">
        <f t="shared" si="2"/>
        <v>0.17468507027676328</v>
      </c>
      <c r="K35" s="8">
        <f t="shared" si="3"/>
        <v>0</v>
      </c>
      <c r="L35" s="8">
        <f t="shared" si="4"/>
        <v>0</v>
      </c>
      <c r="M35" s="1" t="s">
        <v>83</v>
      </c>
      <c r="O35" s="8">
        <f t="shared" si="18"/>
        <v>0</v>
      </c>
      <c r="P35" s="8">
        <f t="shared" si="5"/>
        <v>0</v>
      </c>
      <c r="Q35" s="12">
        <f t="shared" si="6"/>
        <v>0</v>
      </c>
      <c r="R35" s="8">
        <v>1</v>
      </c>
      <c r="S35" s="13">
        <f t="shared" si="7"/>
        <v>0</v>
      </c>
      <c r="T35" s="2">
        <f t="shared" si="8"/>
        <v>0.43</v>
      </c>
      <c r="U35" s="14">
        <f t="shared" si="9"/>
        <v>0</v>
      </c>
      <c r="V35" s="13"/>
      <c r="W35" s="2"/>
      <c r="X35" s="14"/>
      <c r="Y35" s="2">
        <v>0.04</v>
      </c>
      <c r="Z35" s="2">
        <v>0.4</v>
      </c>
      <c r="AA35" s="2">
        <f t="shared" si="10"/>
        <v>1.6E-2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0.17</v>
      </c>
      <c r="AP35" s="2">
        <f t="shared" si="11"/>
        <v>2.5500000000000002E-3</v>
      </c>
      <c r="AQ35" s="1">
        <f t="shared" si="12"/>
        <v>1.8550000000000001E-2</v>
      </c>
      <c r="AR35" s="8">
        <f t="shared" si="13"/>
        <v>0</v>
      </c>
      <c r="AS35" s="1">
        <f t="shared" si="14"/>
        <v>0.1</v>
      </c>
      <c r="AT35" s="1">
        <f t="shared" si="15"/>
        <v>0</v>
      </c>
      <c r="AU35" s="1">
        <f t="shared" si="16"/>
        <v>0</v>
      </c>
    </row>
    <row r="36" spans="1:48" x14ac:dyDescent="0.15">
      <c r="C36" s="7">
        <v>10</v>
      </c>
      <c r="D36" s="7">
        <v>12.5930651618197</v>
      </c>
      <c r="E36" s="9">
        <f t="shared" si="17"/>
        <v>18.883803705741201</v>
      </c>
      <c r="F36" s="7" t="s">
        <v>83</v>
      </c>
      <c r="G36" s="1">
        <v>11</v>
      </c>
      <c r="H36" s="8">
        <f t="shared" si="0"/>
        <v>12.5930651618197</v>
      </c>
      <c r="I36" s="8">
        <f t="shared" si="1"/>
        <v>285.74306516181969</v>
      </c>
      <c r="J36" s="8">
        <f t="shared" si="2"/>
        <v>8.3844475538818436E-2</v>
      </c>
      <c r="K36" s="8">
        <f t="shared" si="3"/>
        <v>0</v>
      </c>
      <c r="L36" s="8">
        <f t="shared" si="4"/>
        <v>0</v>
      </c>
      <c r="M36" s="1" t="s">
        <v>85</v>
      </c>
      <c r="N36" s="8">
        <f>(O35-P35)*C21/100</f>
        <v>0</v>
      </c>
      <c r="O36" s="8">
        <f t="shared" si="18"/>
        <v>0</v>
      </c>
      <c r="P36" s="8">
        <f t="shared" si="5"/>
        <v>0</v>
      </c>
      <c r="Q36" s="12">
        <f t="shared" si="6"/>
        <v>0</v>
      </c>
      <c r="R36" s="8">
        <v>1</v>
      </c>
      <c r="S36" s="13">
        <f t="shared" si="7"/>
        <v>0</v>
      </c>
      <c r="T36" s="2">
        <f t="shared" si="8"/>
        <v>0.43</v>
      </c>
      <c r="U36" s="14">
        <f t="shared" si="9"/>
        <v>0</v>
      </c>
      <c r="V36" s="13"/>
      <c r="W36" s="2"/>
      <c r="X36" s="14"/>
      <c r="Y36" s="2">
        <v>0.02</v>
      </c>
      <c r="Z36" s="2">
        <v>0.4</v>
      </c>
      <c r="AA36" s="2">
        <f t="shared" si="10"/>
        <v>8.0000000000000002E-3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0.17</v>
      </c>
      <c r="AP36" s="2">
        <f t="shared" si="11"/>
        <v>1.7000000000000001E-3</v>
      </c>
      <c r="AQ36" s="1">
        <f t="shared" si="12"/>
        <v>9.7000000000000003E-3</v>
      </c>
      <c r="AR36" s="8">
        <f t="shared" si="13"/>
        <v>0</v>
      </c>
      <c r="AS36" s="1">
        <f t="shared" si="14"/>
        <v>0.1</v>
      </c>
      <c r="AT36" s="1">
        <f t="shared" si="15"/>
        <v>0</v>
      </c>
      <c r="AU36" s="1">
        <f t="shared" si="16"/>
        <v>0</v>
      </c>
    </row>
    <row r="37" spans="1:48" x14ac:dyDescent="0.15">
      <c r="C37" s="7">
        <v>11</v>
      </c>
      <c r="D37" s="7">
        <v>7.0889726233398704</v>
      </c>
      <c r="E37" s="9">
        <f t="shared" si="17"/>
        <v>12.5930651618197</v>
      </c>
      <c r="F37" s="7" t="s">
        <v>85</v>
      </c>
      <c r="G37" s="1">
        <v>12</v>
      </c>
      <c r="H37" s="8">
        <f t="shared" si="0"/>
        <v>7.0889726233398704</v>
      </c>
      <c r="I37" s="8">
        <f t="shared" si="1"/>
        <v>280.23897262333986</v>
      </c>
      <c r="J37" s="8">
        <f t="shared" si="2"/>
        <v>4.2935539785590893E-2</v>
      </c>
      <c r="K37" s="8">
        <f t="shared" si="3"/>
        <v>0</v>
      </c>
      <c r="L37" s="8">
        <f t="shared" si="4"/>
        <v>0</v>
      </c>
      <c r="M37" s="1" t="s">
        <v>83</v>
      </c>
      <c r="O37" s="8">
        <f t="shared" si="18"/>
        <v>0</v>
      </c>
      <c r="P37" s="8">
        <f t="shared" si="5"/>
        <v>0</v>
      </c>
      <c r="Q37" s="12">
        <f t="shared" si="6"/>
        <v>0</v>
      </c>
      <c r="R37" s="8">
        <v>1</v>
      </c>
      <c r="S37" s="13">
        <f t="shared" si="7"/>
        <v>0</v>
      </c>
      <c r="T37" s="2">
        <f t="shared" si="8"/>
        <v>0.43</v>
      </c>
      <c r="U37" s="14">
        <f t="shared" si="9"/>
        <v>0</v>
      </c>
      <c r="V37" s="13"/>
      <c r="W37" s="2"/>
      <c r="X37" s="14"/>
      <c r="Y37" s="2">
        <v>0.02</v>
      </c>
      <c r="Z37" s="2">
        <v>0.4</v>
      </c>
      <c r="AA37" s="2">
        <f t="shared" si="10"/>
        <v>8.0000000000000002E-3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0.17</v>
      </c>
      <c r="AP37" s="2">
        <f t="shared" si="11"/>
        <v>1.7000000000000001E-3</v>
      </c>
      <c r="AQ37" s="1">
        <f t="shared" si="12"/>
        <v>9.7000000000000003E-3</v>
      </c>
      <c r="AR37" s="8">
        <f t="shared" si="13"/>
        <v>0</v>
      </c>
      <c r="AS37" s="1">
        <f t="shared" si="14"/>
        <v>0.1</v>
      </c>
      <c r="AT37" s="1">
        <f t="shared" si="15"/>
        <v>0</v>
      </c>
      <c r="AU37" s="1">
        <f t="shared" si="16"/>
        <v>0</v>
      </c>
      <c r="AV37" s="1">
        <f>SUM(AU26:AU37)</f>
        <v>0</v>
      </c>
    </row>
    <row r="38" spans="1:48" x14ac:dyDescent="0.3">
      <c r="C38" s="7">
        <v>12</v>
      </c>
      <c r="D38" s="10">
        <v>4.8123615836990297</v>
      </c>
      <c r="E38" s="9">
        <f t="shared" si="17"/>
        <v>7.0889726233398704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2206.4250000000002</v>
      </c>
      <c r="C42" s="7" t="s">
        <v>82</v>
      </c>
      <c r="D42" s="7">
        <v>3</v>
      </c>
      <c r="E42" s="7"/>
      <c r="F42" s="7"/>
      <c r="G42" s="1">
        <v>1</v>
      </c>
      <c r="H42" s="8">
        <f t="shared" ref="H42:H53" si="19">E43</f>
        <v>3</v>
      </c>
      <c r="I42" s="8">
        <f t="shared" ref="I42:I53" si="20">H42+273.15</f>
        <v>276.14999999999998</v>
      </c>
      <c r="J42" s="8">
        <f t="shared" ref="J42:J53" si="21">EXP(($C$15*(I42-$C$13))/($C$16*I42*$C$13))</f>
        <v>2.5667722292058517E-2</v>
      </c>
      <c r="K42" s="8">
        <f t="shared" ref="K42:K53" si="22">$B$42/12</f>
        <v>183.86875000000001</v>
      </c>
      <c r="L42" s="8">
        <f t="shared" ref="L42:L53" si="23">K42*$B$43/100</f>
        <v>44.128500000000003</v>
      </c>
      <c r="M42" s="1" t="s">
        <v>83</v>
      </c>
      <c r="O42" s="8">
        <f>L42</f>
        <v>44.128500000000003</v>
      </c>
      <c r="P42" s="8">
        <f t="shared" ref="P42:P53" si="24">O42*J42</f>
        <v>1.1326780831651042</v>
      </c>
      <c r="Q42" s="12">
        <f t="shared" ref="Q42:Q53" si="25">P42*$B$44</f>
        <v>0.27184273995962499</v>
      </c>
      <c r="R42" s="8">
        <f t="shared" ref="R42:R53" si="26">L42*$B$44</f>
        <v>10.59084</v>
      </c>
      <c r="S42" s="13">
        <f t="shared" ref="S42:S53" si="27">Q42/R42</f>
        <v>2.5667722292058513E-2</v>
      </c>
      <c r="T42" s="2">
        <f t="shared" ref="T42:T53" si="28">$B$43/100</f>
        <v>0.24</v>
      </c>
      <c r="U42" s="14">
        <f t="shared" ref="U42:U53" si="29">S42*T42</f>
        <v>6.1602533500940432E-3</v>
      </c>
      <c r="V42" s="13">
        <v>0.6</v>
      </c>
      <c r="W42" s="2">
        <v>0.26</v>
      </c>
      <c r="X42" s="13">
        <f>V42*W42</f>
        <v>0.156</v>
      </c>
      <c r="Y42" s="2">
        <v>0.02</v>
      </c>
      <c r="Z42" s="2">
        <v>0.24</v>
      </c>
      <c r="AA42" s="2">
        <f t="shared" ref="AA42:AA53" si="30">Y42*Z42</f>
        <v>4.7999999999999996E-3</v>
      </c>
      <c r="AB42" s="2"/>
      <c r="AC42" s="2"/>
      <c r="AD42" s="2"/>
      <c r="AE42" s="13">
        <v>1E-3</v>
      </c>
      <c r="AF42" s="2">
        <v>0.11</v>
      </c>
      <c r="AG42" s="16">
        <f t="shared" ref="AG42:AG53" si="31">AE42*AF42</f>
        <v>1.1E-4</v>
      </c>
      <c r="AH42" s="13"/>
      <c r="AI42" s="2"/>
      <c r="AJ42" s="14"/>
      <c r="AL42" s="2"/>
      <c r="AM42" s="2"/>
      <c r="AN42" s="2">
        <v>0.01</v>
      </c>
      <c r="AO42" s="2">
        <v>0.15</v>
      </c>
      <c r="AP42" s="2">
        <f t="shared" ref="AP42:AP53" si="32">AO42*AN42</f>
        <v>1.5E-3</v>
      </c>
      <c r="AQ42" s="1">
        <f t="shared" ref="AQ42:AQ53" si="33">(AP42+AM42+AD42+AA42+U42+X42+AG42+AJ42)</f>
        <v>0.16857025335009404</v>
      </c>
      <c r="AR42" s="8">
        <f t="shared" ref="AR42:AR53" si="34">$B$42/12</f>
        <v>183.86875000000001</v>
      </c>
      <c r="AS42" s="1">
        <f t="shared" ref="AS42:AS53" si="35">$B$44</f>
        <v>0.24</v>
      </c>
      <c r="AT42" s="1">
        <f t="shared" ref="AT42:AT53" si="36">$E$3/12</f>
        <v>7740616.666666667</v>
      </c>
      <c r="AU42" s="1">
        <f t="shared" ref="AU42:AU53" si="37">AT42*10000*AS42*0.67*AR42*AQ42</f>
        <v>385789557698.992</v>
      </c>
    </row>
    <row r="43" spans="1:48" x14ac:dyDescent="0.15">
      <c r="A43" s="1" t="s">
        <v>84</v>
      </c>
      <c r="B43" s="1">
        <f>H3</f>
        <v>24</v>
      </c>
      <c r="C43" s="7">
        <v>1</v>
      </c>
      <c r="D43" s="7">
        <v>-2.1383460561935501</v>
      </c>
      <c r="E43" s="9">
        <f t="shared" ref="E43:E54" si="38">D42</f>
        <v>3</v>
      </c>
      <c r="F43" s="7" t="s">
        <v>83</v>
      </c>
      <c r="G43" s="1">
        <v>2</v>
      </c>
      <c r="H43" s="8">
        <f t="shared" si="19"/>
        <v>-2.1383460561935501</v>
      </c>
      <c r="I43" s="8">
        <f t="shared" si="20"/>
        <v>271.01165394380644</v>
      </c>
      <c r="J43" s="8">
        <f t="shared" si="21"/>
        <v>1.3154015112547603E-2</v>
      </c>
      <c r="K43" s="8">
        <f t="shared" si="22"/>
        <v>183.86875000000001</v>
      </c>
      <c r="L43" s="8">
        <f t="shared" si="23"/>
        <v>44.128500000000003</v>
      </c>
      <c r="M43" s="1" t="s">
        <v>83</v>
      </c>
      <c r="O43" s="8">
        <f t="shared" ref="O43:O53" si="39">L43+O42-P42-N43</f>
        <v>87.124321916834901</v>
      </c>
      <c r="P43" s="8">
        <f t="shared" si="24"/>
        <v>1.1460346471645086</v>
      </c>
      <c r="Q43" s="12">
        <f t="shared" si="25"/>
        <v>0.27504831531948204</v>
      </c>
      <c r="R43" s="8">
        <f t="shared" si="26"/>
        <v>10.59084</v>
      </c>
      <c r="S43" s="13">
        <f t="shared" si="27"/>
        <v>2.5970396618160793E-2</v>
      </c>
      <c r="T43" s="2">
        <f t="shared" si="28"/>
        <v>0.24</v>
      </c>
      <c r="U43" s="14">
        <f t="shared" si="29"/>
        <v>6.2328951883585905E-3</v>
      </c>
      <c r="V43" s="13">
        <v>0.6</v>
      </c>
      <c r="W43" s="2">
        <v>0.26</v>
      </c>
      <c r="X43" s="13">
        <f t="shared" ref="X43:X53" si="40">V43*W43</f>
        <v>0.156</v>
      </c>
      <c r="Y43" s="2">
        <v>0.02</v>
      </c>
      <c r="Z43" s="2">
        <v>0.24</v>
      </c>
      <c r="AA43" s="2">
        <f t="shared" si="30"/>
        <v>4.7999999999999996E-3</v>
      </c>
      <c r="AB43" s="2"/>
      <c r="AC43" s="2"/>
      <c r="AD43" s="2"/>
      <c r="AE43" s="13">
        <v>1E-3</v>
      </c>
      <c r="AF43" s="2">
        <v>0.11</v>
      </c>
      <c r="AG43" s="16">
        <f t="shared" si="31"/>
        <v>1.1E-4</v>
      </c>
      <c r="AH43" s="13"/>
      <c r="AI43" s="2"/>
      <c r="AJ43" s="14"/>
      <c r="AK43" s="2"/>
      <c r="AL43" s="2"/>
      <c r="AM43" s="2"/>
      <c r="AN43" s="2">
        <v>0.01</v>
      </c>
      <c r="AO43" s="2">
        <v>0.15</v>
      </c>
      <c r="AP43" s="2">
        <f t="shared" si="32"/>
        <v>1.5E-3</v>
      </c>
      <c r="AQ43" s="1">
        <f t="shared" si="33"/>
        <v>0.16864289518835859</v>
      </c>
      <c r="AR43" s="8">
        <f t="shared" si="34"/>
        <v>183.86875000000001</v>
      </c>
      <c r="AS43" s="1">
        <f t="shared" si="35"/>
        <v>0.24</v>
      </c>
      <c r="AT43" s="1">
        <f t="shared" si="36"/>
        <v>7740616.666666667</v>
      </c>
      <c r="AU43" s="1">
        <f t="shared" si="37"/>
        <v>385955805670.37238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0.47641679720938401</v>
      </c>
      <c r="E44" s="9">
        <f t="shared" si="38"/>
        <v>-2.1383460561935501</v>
      </c>
      <c r="F44" s="7" t="s">
        <v>83</v>
      </c>
      <c r="G44" s="1">
        <v>3</v>
      </c>
      <c r="H44" s="8">
        <f t="shared" si="19"/>
        <v>0.47641679720938401</v>
      </c>
      <c r="I44" s="8">
        <f t="shared" si="20"/>
        <v>273.62641679720934</v>
      </c>
      <c r="J44" s="8">
        <f t="shared" si="21"/>
        <v>1.8542203373725342E-2</v>
      </c>
      <c r="K44" s="8">
        <f t="shared" si="22"/>
        <v>183.86875000000001</v>
      </c>
      <c r="L44" s="8">
        <f t="shared" si="23"/>
        <v>44.128500000000003</v>
      </c>
      <c r="M44" s="1" t="s">
        <v>83</v>
      </c>
      <c r="O44" s="8">
        <f t="shared" si="39"/>
        <v>130.10678726967041</v>
      </c>
      <c r="P44" s="8">
        <f t="shared" si="24"/>
        <v>2.4124665098562481</v>
      </c>
      <c r="Q44" s="12">
        <f t="shared" si="25"/>
        <v>0.57899196236549955</v>
      </c>
      <c r="R44" s="8">
        <f t="shared" si="26"/>
        <v>10.59084</v>
      </c>
      <c r="S44" s="13">
        <f t="shared" si="27"/>
        <v>5.4669125618506141E-2</v>
      </c>
      <c r="T44" s="2">
        <f t="shared" si="28"/>
        <v>0.24</v>
      </c>
      <c r="U44" s="14">
        <f t="shared" si="29"/>
        <v>1.3120590148441474E-2</v>
      </c>
      <c r="V44" s="13">
        <v>0.6</v>
      </c>
      <c r="W44" s="2">
        <v>0.26</v>
      </c>
      <c r="X44" s="13">
        <f t="shared" si="40"/>
        <v>0.156</v>
      </c>
      <c r="Y44" s="2">
        <v>0.02</v>
      </c>
      <c r="Z44" s="2">
        <v>0.24</v>
      </c>
      <c r="AA44" s="2">
        <f t="shared" si="30"/>
        <v>4.7999999999999996E-3</v>
      </c>
      <c r="AB44" s="2"/>
      <c r="AC44" s="2"/>
      <c r="AD44" s="2"/>
      <c r="AE44" s="13">
        <v>1E-3</v>
      </c>
      <c r="AF44" s="2">
        <v>0.11</v>
      </c>
      <c r="AG44" s="16">
        <f t="shared" si="31"/>
        <v>1.1E-4</v>
      </c>
      <c r="AH44" s="13"/>
      <c r="AI44" s="2"/>
      <c r="AJ44" s="14"/>
      <c r="AL44" s="2"/>
      <c r="AM44" s="2"/>
      <c r="AN44" s="2">
        <v>0.01</v>
      </c>
      <c r="AO44" s="2">
        <v>0.15</v>
      </c>
      <c r="AP44" s="2">
        <f t="shared" si="32"/>
        <v>1.5E-3</v>
      </c>
      <c r="AQ44" s="1">
        <f t="shared" si="33"/>
        <v>0.17553059014844147</v>
      </c>
      <c r="AR44" s="8">
        <f t="shared" si="34"/>
        <v>183.86875000000001</v>
      </c>
      <c r="AS44" s="1">
        <f t="shared" si="35"/>
        <v>0.24</v>
      </c>
      <c r="AT44" s="1">
        <f t="shared" si="36"/>
        <v>7740616.666666667</v>
      </c>
      <c r="AU44" s="1">
        <f t="shared" si="37"/>
        <v>401718971112.71979</v>
      </c>
    </row>
    <row r="45" spans="1:48" x14ac:dyDescent="0.15">
      <c r="C45" s="7">
        <v>3</v>
      </c>
      <c r="D45" s="7">
        <v>5.3870756884465498</v>
      </c>
      <c r="E45" s="9">
        <f t="shared" si="38"/>
        <v>0.47641679720938401</v>
      </c>
      <c r="F45" s="7" t="s">
        <v>83</v>
      </c>
      <c r="G45" s="1">
        <v>4</v>
      </c>
      <c r="H45" s="8">
        <f t="shared" si="19"/>
        <v>5.3870756884465498</v>
      </c>
      <c r="I45" s="8">
        <f t="shared" si="20"/>
        <v>278.53707568844652</v>
      </c>
      <c r="J45" s="8">
        <f t="shared" si="21"/>
        <v>3.4723129985580171E-2</v>
      </c>
      <c r="K45" s="8">
        <f t="shared" si="22"/>
        <v>183.86875000000001</v>
      </c>
      <c r="L45" s="8">
        <f t="shared" si="23"/>
        <v>44.128500000000003</v>
      </c>
      <c r="M45" s="1" t="s">
        <v>83</v>
      </c>
      <c r="O45" s="8">
        <f t="shared" si="39"/>
        <v>171.82282075981416</v>
      </c>
      <c r="P45" s="8">
        <f t="shared" si="24"/>
        <v>5.9662261397320702</v>
      </c>
      <c r="Q45" s="12">
        <f t="shared" si="25"/>
        <v>1.4318942735356968</v>
      </c>
      <c r="R45" s="8">
        <f t="shared" si="26"/>
        <v>10.59084</v>
      </c>
      <c r="S45" s="13">
        <f t="shared" si="27"/>
        <v>0.13520119967214089</v>
      </c>
      <c r="T45" s="2">
        <f t="shared" si="28"/>
        <v>0.24</v>
      </c>
      <c r="U45" s="14">
        <f t="shared" si="29"/>
        <v>3.2448287921313816E-2</v>
      </c>
      <c r="V45" s="13">
        <v>0.6</v>
      </c>
      <c r="W45" s="2">
        <v>0.26</v>
      </c>
      <c r="X45" s="13">
        <f t="shared" si="40"/>
        <v>0.156</v>
      </c>
      <c r="Y45" s="2">
        <v>0.02</v>
      </c>
      <c r="Z45" s="2">
        <v>0.24</v>
      </c>
      <c r="AA45" s="2">
        <f t="shared" si="30"/>
        <v>4.7999999999999996E-3</v>
      </c>
      <c r="AB45" s="2"/>
      <c r="AC45" s="2"/>
      <c r="AD45" s="2"/>
      <c r="AE45" s="13">
        <v>1E-3</v>
      </c>
      <c r="AF45" s="2">
        <v>0.11</v>
      </c>
      <c r="AG45" s="16">
        <f t="shared" si="31"/>
        <v>1.1E-4</v>
      </c>
      <c r="AH45" s="13"/>
      <c r="AI45" s="2"/>
      <c r="AJ45" s="14"/>
      <c r="AK45" s="2"/>
      <c r="AL45" s="2"/>
      <c r="AM45" s="2"/>
      <c r="AN45" s="2">
        <v>0.01</v>
      </c>
      <c r="AO45" s="2">
        <v>0.15</v>
      </c>
      <c r="AP45" s="2">
        <f t="shared" si="32"/>
        <v>1.5E-3</v>
      </c>
      <c r="AQ45" s="1">
        <f t="shared" si="33"/>
        <v>0.19485828792131382</v>
      </c>
      <c r="AR45" s="8">
        <f t="shared" si="34"/>
        <v>183.86875000000001</v>
      </c>
      <c r="AS45" s="1">
        <f t="shared" si="35"/>
        <v>0.24</v>
      </c>
      <c r="AT45" s="1">
        <f t="shared" si="36"/>
        <v>7740616.666666667</v>
      </c>
      <c r="AU45" s="1">
        <f t="shared" si="37"/>
        <v>445952303073.43286</v>
      </c>
    </row>
    <row r="46" spans="1:48" x14ac:dyDescent="0.15">
      <c r="C46" s="7">
        <v>4</v>
      </c>
      <c r="D46" s="7">
        <v>11.196640980022201</v>
      </c>
      <c r="E46" s="9">
        <f t="shared" si="38"/>
        <v>5.3870756884465498</v>
      </c>
      <c r="F46" s="7" t="s">
        <v>83</v>
      </c>
      <c r="G46" s="1">
        <v>5</v>
      </c>
      <c r="H46" s="8">
        <f t="shared" si="19"/>
        <v>11.196640980022201</v>
      </c>
      <c r="I46" s="8">
        <f t="shared" si="20"/>
        <v>284.34664098002219</v>
      </c>
      <c r="J46" s="8">
        <f t="shared" si="21"/>
        <v>7.0924782752257359E-2</v>
      </c>
      <c r="K46" s="8">
        <f t="shared" si="22"/>
        <v>183.86875000000001</v>
      </c>
      <c r="L46" s="8">
        <f t="shared" si="23"/>
        <v>44.128500000000003</v>
      </c>
      <c r="M46" s="1" t="s">
        <v>85</v>
      </c>
      <c r="N46" s="8">
        <f>(O45-P45)*$C$21/100</f>
        <v>157.56376488907799</v>
      </c>
      <c r="O46" s="8">
        <f t="shared" si="39"/>
        <v>52.421329731004107</v>
      </c>
      <c r="P46" s="8">
        <f t="shared" si="24"/>
        <v>3.717971422755916</v>
      </c>
      <c r="Q46" s="12">
        <f t="shared" si="25"/>
        <v>0.89231314146141982</v>
      </c>
      <c r="R46" s="8">
        <f t="shared" si="26"/>
        <v>10.59084</v>
      </c>
      <c r="S46" s="13">
        <f t="shared" si="27"/>
        <v>8.4253292605819735E-2</v>
      </c>
      <c r="T46" s="2">
        <f t="shared" si="28"/>
        <v>0.24</v>
      </c>
      <c r="U46" s="14">
        <f t="shared" si="29"/>
        <v>2.0220790225396735E-2</v>
      </c>
      <c r="V46" s="13">
        <v>0.6</v>
      </c>
      <c r="W46" s="2">
        <v>0.26</v>
      </c>
      <c r="X46" s="13">
        <f t="shared" si="40"/>
        <v>0.156</v>
      </c>
      <c r="Y46" s="2">
        <v>0.02</v>
      </c>
      <c r="Z46" s="2">
        <v>0.24</v>
      </c>
      <c r="AA46" s="2">
        <f t="shared" si="30"/>
        <v>4.7999999999999996E-3</v>
      </c>
      <c r="AB46" s="2"/>
      <c r="AC46" s="2"/>
      <c r="AD46" s="2"/>
      <c r="AE46" s="13">
        <v>1E-3</v>
      </c>
      <c r="AF46" s="2">
        <v>0.11</v>
      </c>
      <c r="AG46" s="16">
        <f t="shared" si="31"/>
        <v>1.1E-4</v>
      </c>
      <c r="AH46" s="13"/>
      <c r="AI46" s="2"/>
      <c r="AJ46" s="14"/>
      <c r="AL46" s="2"/>
      <c r="AM46" s="2"/>
      <c r="AN46" s="2">
        <v>0.01</v>
      </c>
      <c r="AO46" s="2">
        <v>0.15</v>
      </c>
      <c r="AP46" s="2">
        <f t="shared" si="32"/>
        <v>1.5E-3</v>
      </c>
      <c r="AQ46" s="1">
        <f t="shared" si="33"/>
        <v>0.18263079022539674</v>
      </c>
      <c r="AR46" s="8">
        <f t="shared" si="34"/>
        <v>183.86875000000001</v>
      </c>
      <c r="AS46" s="1">
        <f t="shared" si="35"/>
        <v>0.24</v>
      </c>
      <c r="AT46" s="1">
        <f t="shared" si="36"/>
        <v>7740616.666666667</v>
      </c>
      <c r="AU46" s="1">
        <f t="shared" si="37"/>
        <v>417968475356.94763</v>
      </c>
    </row>
    <row r="47" spans="1:48" x14ac:dyDescent="0.15">
      <c r="C47" s="7">
        <v>5</v>
      </c>
      <c r="D47" s="7">
        <v>15.708359074707101</v>
      </c>
      <c r="E47" s="9">
        <f t="shared" si="38"/>
        <v>11.196640980022201</v>
      </c>
      <c r="F47" s="7" t="s">
        <v>85</v>
      </c>
      <c r="G47" s="1">
        <v>6</v>
      </c>
      <c r="H47" s="8">
        <f t="shared" si="19"/>
        <v>15.708359074707101</v>
      </c>
      <c r="I47" s="8">
        <f t="shared" si="20"/>
        <v>288.8583590747071</v>
      </c>
      <c r="J47" s="8">
        <f t="shared" si="21"/>
        <v>0.12108114015028106</v>
      </c>
      <c r="K47" s="8">
        <f t="shared" si="22"/>
        <v>183.86875000000001</v>
      </c>
      <c r="L47" s="8">
        <f t="shared" si="23"/>
        <v>44.128500000000003</v>
      </c>
      <c r="M47" s="1" t="s">
        <v>83</v>
      </c>
      <c r="O47" s="8">
        <f t="shared" si="39"/>
        <v>92.831858308248201</v>
      </c>
      <c r="P47" s="8">
        <f t="shared" si="24"/>
        <v>11.240187246232033</v>
      </c>
      <c r="Q47" s="12">
        <f t="shared" si="25"/>
        <v>2.6976449390956878</v>
      </c>
      <c r="R47" s="8">
        <f t="shared" si="26"/>
        <v>10.59084</v>
      </c>
      <c r="S47" s="13">
        <f t="shared" si="27"/>
        <v>0.2547149177115024</v>
      </c>
      <c r="T47" s="2">
        <f t="shared" si="28"/>
        <v>0.24</v>
      </c>
      <c r="U47" s="14">
        <f t="shared" si="29"/>
        <v>6.113158025076057E-2</v>
      </c>
      <c r="V47" s="13">
        <v>0.6</v>
      </c>
      <c r="W47" s="2">
        <v>0.26</v>
      </c>
      <c r="X47" s="13">
        <f t="shared" si="40"/>
        <v>0.156</v>
      </c>
      <c r="Y47" s="2">
        <v>0.02</v>
      </c>
      <c r="Z47" s="2">
        <v>0.24</v>
      </c>
      <c r="AA47" s="2">
        <f t="shared" si="30"/>
        <v>4.7999999999999996E-3</v>
      </c>
      <c r="AB47" s="2"/>
      <c r="AC47" s="2"/>
      <c r="AD47" s="2"/>
      <c r="AE47" s="13">
        <v>1E-3</v>
      </c>
      <c r="AF47" s="2">
        <v>0.11</v>
      </c>
      <c r="AG47" s="16">
        <f t="shared" si="31"/>
        <v>1.1E-4</v>
      </c>
      <c r="AH47" s="13"/>
      <c r="AI47" s="2"/>
      <c r="AJ47" s="14"/>
      <c r="AK47" s="2"/>
      <c r="AL47" s="2"/>
      <c r="AM47" s="2"/>
      <c r="AN47" s="2">
        <v>0.01</v>
      </c>
      <c r="AO47" s="2">
        <v>0.15</v>
      </c>
      <c r="AP47" s="2">
        <f t="shared" si="32"/>
        <v>1.5E-3</v>
      </c>
      <c r="AQ47" s="1">
        <f t="shared" si="33"/>
        <v>0.22354158025076057</v>
      </c>
      <c r="AR47" s="8">
        <f t="shared" si="34"/>
        <v>183.86875000000001</v>
      </c>
      <c r="AS47" s="1">
        <f t="shared" si="35"/>
        <v>0.24</v>
      </c>
      <c r="AT47" s="1">
        <f t="shared" si="36"/>
        <v>7740616.666666667</v>
      </c>
      <c r="AU47" s="1">
        <f t="shared" si="37"/>
        <v>511596830747.87604</v>
      </c>
    </row>
    <row r="48" spans="1:48" x14ac:dyDescent="0.15">
      <c r="C48" s="7">
        <v>6</v>
      </c>
      <c r="D48" s="7">
        <v>21.310075853823498</v>
      </c>
      <c r="E48" s="9">
        <f t="shared" si="38"/>
        <v>15.708359074707101</v>
      </c>
      <c r="F48" s="7" t="s">
        <v>83</v>
      </c>
      <c r="G48" s="1">
        <v>7</v>
      </c>
      <c r="H48" s="8">
        <f t="shared" si="19"/>
        <v>21.310075853823498</v>
      </c>
      <c r="I48" s="8">
        <f t="shared" si="20"/>
        <v>294.46007585382347</v>
      </c>
      <c r="J48" s="8">
        <f t="shared" si="21"/>
        <v>0.22991466189713627</v>
      </c>
      <c r="K48" s="8">
        <f t="shared" si="22"/>
        <v>183.86875000000001</v>
      </c>
      <c r="L48" s="8">
        <f t="shared" si="23"/>
        <v>44.128500000000003</v>
      </c>
      <c r="M48" s="1" t="s">
        <v>83</v>
      </c>
      <c r="O48" s="8">
        <f t="shared" si="39"/>
        <v>125.72017106201616</v>
      </c>
      <c r="P48" s="8">
        <f t="shared" si="24"/>
        <v>28.904910623373581</v>
      </c>
      <c r="Q48" s="12">
        <f t="shared" si="25"/>
        <v>6.9371785496096594</v>
      </c>
      <c r="R48" s="8">
        <f t="shared" si="26"/>
        <v>10.59084</v>
      </c>
      <c r="S48" s="13">
        <f t="shared" si="27"/>
        <v>0.65501683998716431</v>
      </c>
      <c r="T48" s="2">
        <f t="shared" si="28"/>
        <v>0.24</v>
      </c>
      <c r="U48" s="14">
        <f t="shared" si="29"/>
        <v>0.15720404159691942</v>
      </c>
      <c r="V48" s="13">
        <v>0.75</v>
      </c>
      <c r="W48" s="2">
        <v>0.26</v>
      </c>
      <c r="X48" s="13">
        <f t="shared" si="40"/>
        <v>0.19500000000000001</v>
      </c>
      <c r="Y48" s="2">
        <v>0.04</v>
      </c>
      <c r="Z48" s="2">
        <v>0.24</v>
      </c>
      <c r="AA48" s="2">
        <f t="shared" si="30"/>
        <v>9.5999999999999992E-3</v>
      </c>
      <c r="AB48" s="2"/>
      <c r="AC48" s="2"/>
      <c r="AD48" s="2"/>
      <c r="AE48" s="13">
        <v>5.0000000000000001E-3</v>
      </c>
      <c r="AF48" s="2">
        <v>0.11</v>
      </c>
      <c r="AG48" s="16">
        <f t="shared" si="31"/>
        <v>5.5000000000000003E-4</v>
      </c>
      <c r="AH48" s="13"/>
      <c r="AI48" s="2"/>
      <c r="AJ48" s="14"/>
      <c r="AL48" s="2"/>
      <c r="AM48" s="2"/>
      <c r="AN48" s="2">
        <v>1.4999999999999999E-2</v>
      </c>
      <c r="AO48" s="2">
        <v>0.15</v>
      </c>
      <c r="AP48" s="2">
        <f t="shared" si="32"/>
        <v>2.2499999999999998E-3</v>
      </c>
      <c r="AQ48" s="1">
        <f t="shared" si="33"/>
        <v>0.36460404159691945</v>
      </c>
      <c r="AR48" s="8">
        <f t="shared" si="34"/>
        <v>183.86875000000001</v>
      </c>
      <c r="AS48" s="1">
        <f t="shared" si="35"/>
        <v>0.24</v>
      </c>
      <c r="AT48" s="1">
        <f t="shared" si="36"/>
        <v>7740616.666666667</v>
      </c>
      <c r="AU48" s="1">
        <f t="shared" si="37"/>
        <v>834432108557.20044</v>
      </c>
    </row>
    <row r="49" spans="1:48" x14ac:dyDescent="0.15">
      <c r="C49" s="7">
        <v>7</v>
      </c>
      <c r="D49" s="7">
        <v>24.722994878698302</v>
      </c>
      <c r="E49" s="9">
        <f t="shared" si="38"/>
        <v>21.310075853823498</v>
      </c>
      <c r="F49" s="7" t="s">
        <v>83</v>
      </c>
      <c r="G49" s="1">
        <v>8</v>
      </c>
      <c r="H49" s="8">
        <f t="shared" si="19"/>
        <v>24.722994878698302</v>
      </c>
      <c r="I49" s="8">
        <f t="shared" si="20"/>
        <v>297.87299487869825</v>
      </c>
      <c r="J49" s="8">
        <f t="shared" si="21"/>
        <v>0.33581921096899059</v>
      </c>
      <c r="K49" s="8">
        <f t="shared" si="22"/>
        <v>183.86875000000001</v>
      </c>
      <c r="L49" s="8">
        <f t="shared" si="23"/>
        <v>44.128500000000003</v>
      </c>
      <c r="M49" s="1" t="s">
        <v>83</v>
      </c>
      <c r="O49" s="8">
        <f t="shared" si="39"/>
        <v>140.94376043864258</v>
      </c>
      <c r="P49" s="8">
        <f t="shared" si="24"/>
        <v>47.331622421507383</v>
      </c>
      <c r="Q49" s="12">
        <f t="shared" si="25"/>
        <v>11.359589381161772</v>
      </c>
      <c r="R49" s="8">
        <f t="shared" si="26"/>
        <v>10.59084</v>
      </c>
      <c r="S49" s="13">
        <f t="shared" si="27"/>
        <v>1.0725862520028413</v>
      </c>
      <c r="T49" s="2">
        <f t="shared" si="28"/>
        <v>0.24</v>
      </c>
      <c r="U49" s="14">
        <f t="shared" si="29"/>
        <v>0.25742070048068189</v>
      </c>
      <c r="V49" s="13">
        <v>0.75</v>
      </c>
      <c r="W49" s="2">
        <v>0.26</v>
      </c>
      <c r="X49" s="13">
        <f t="shared" si="40"/>
        <v>0.19500000000000001</v>
      </c>
      <c r="Y49" s="2">
        <v>0.04</v>
      </c>
      <c r="Z49" s="2">
        <v>0.24</v>
      </c>
      <c r="AA49" s="2">
        <f t="shared" si="30"/>
        <v>9.5999999999999992E-3</v>
      </c>
      <c r="AB49" s="2"/>
      <c r="AC49" s="2"/>
      <c r="AD49" s="2"/>
      <c r="AE49" s="13">
        <v>5.0000000000000001E-3</v>
      </c>
      <c r="AF49" s="2">
        <v>0.11</v>
      </c>
      <c r="AG49" s="16">
        <f t="shared" si="31"/>
        <v>5.5000000000000003E-4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0.15</v>
      </c>
      <c r="AP49" s="2">
        <f t="shared" si="32"/>
        <v>2.2499999999999998E-3</v>
      </c>
      <c r="AQ49" s="1">
        <f t="shared" si="33"/>
        <v>0.46482070048068191</v>
      </c>
      <c r="AR49" s="8">
        <f t="shared" si="34"/>
        <v>183.86875000000001</v>
      </c>
      <c r="AS49" s="1">
        <f t="shared" si="35"/>
        <v>0.24</v>
      </c>
      <c r="AT49" s="1">
        <f t="shared" si="36"/>
        <v>7740616.666666667</v>
      </c>
      <c r="AU49" s="1">
        <f t="shared" si="37"/>
        <v>1063787761387.2488</v>
      </c>
    </row>
    <row r="50" spans="1:48" x14ac:dyDescent="0.15">
      <c r="C50" s="7">
        <v>8</v>
      </c>
      <c r="D50" s="7">
        <v>23.560722005638201</v>
      </c>
      <c r="E50" s="9">
        <f t="shared" si="38"/>
        <v>24.722994878698302</v>
      </c>
      <c r="F50" s="7" t="s">
        <v>83</v>
      </c>
      <c r="G50" s="1">
        <v>9</v>
      </c>
      <c r="H50" s="8">
        <f t="shared" si="19"/>
        <v>23.560722005638201</v>
      </c>
      <c r="I50" s="8">
        <f t="shared" si="20"/>
        <v>296.71072200563816</v>
      </c>
      <c r="J50" s="8">
        <f t="shared" si="21"/>
        <v>0.29545864433096086</v>
      </c>
      <c r="K50" s="8">
        <f t="shared" si="22"/>
        <v>183.86875000000001</v>
      </c>
      <c r="L50" s="8">
        <f t="shared" si="23"/>
        <v>44.128500000000003</v>
      </c>
      <c r="M50" s="1" t="s">
        <v>83</v>
      </c>
      <c r="O50" s="8">
        <f t="shared" si="39"/>
        <v>137.74063801713521</v>
      </c>
      <c r="P50" s="8">
        <f t="shared" si="24"/>
        <v>40.696662177824379</v>
      </c>
      <c r="Q50" s="12">
        <f t="shared" si="25"/>
        <v>9.7671989226778511</v>
      </c>
      <c r="R50" s="8">
        <f t="shared" si="26"/>
        <v>10.59084</v>
      </c>
      <c r="S50" s="13">
        <f t="shared" si="27"/>
        <v>0.92223080725210194</v>
      </c>
      <c r="T50" s="2">
        <f t="shared" si="28"/>
        <v>0.24</v>
      </c>
      <c r="U50" s="14">
        <f t="shared" si="29"/>
        <v>0.22133539374050445</v>
      </c>
      <c r="V50" s="13">
        <v>0.75</v>
      </c>
      <c r="W50" s="2">
        <v>0.26</v>
      </c>
      <c r="X50" s="13">
        <f t="shared" si="40"/>
        <v>0.19500000000000001</v>
      </c>
      <c r="Y50" s="2">
        <v>0.04</v>
      </c>
      <c r="Z50" s="2">
        <v>0.24</v>
      </c>
      <c r="AA50" s="2">
        <f t="shared" si="30"/>
        <v>9.5999999999999992E-3</v>
      </c>
      <c r="AB50" s="2"/>
      <c r="AC50" s="2"/>
      <c r="AD50" s="2"/>
      <c r="AE50" s="13">
        <v>5.0000000000000001E-3</v>
      </c>
      <c r="AF50" s="2">
        <v>0.11</v>
      </c>
      <c r="AG50" s="16">
        <f t="shared" si="31"/>
        <v>5.5000000000000003E-4</v>
      </c>
      <c r="AH50" s="13"/>
      <c r="AI50" s="2"/>
      <c r="AJ50" s="14"/>
      <c r="AL50" s="2"/>
      <c r="AM50" s="2"/>
      <c r="AN50" s="2">
        <v>1.4999999999999999E-2</v>
      </c>
      <c r="AO50" s="2">
        <v>0.15</v>
      </c>
      <c r="AP50" s="2">
        <f t="shared" si="32"/>
        <v>2.2499999999999998E-3</v>
      </c>
      <c r="AQ50" s="1">
        <f t="shared" si="33"/>
        <v>0.42873539374050446</v>
      </c>
      <c r="AR50" s="8">
        <f t="shared" si="34"/>
        <v>183.86875000000001</v>
      </c>
      <c r="AS50" s="1">
        <f t="shared" si="35"/>
        <v>0.24</v>
      </c>
      <c r="AT50" s="1">
        <f t="shared" si="36"/>
        <v>7740616.666666667</v>
      </c>
      <c r="AU50" s="1">
        <f t="shared" si="37"/>
        <v>981202997764.61206</v>
      </c>
    </row>
    <row r="51" spans="1:48" x14ac:dyDescent="0.15">
      <c r="C51" s="7">
        <v>9</v>
      </c>
      <c r="D51" s="7">
        <v>18.883803705741201</v>
      </c>
      <c r="E51" s="9">
        <f t="shared" si="38"/>
        <v>23.560722005638201</v>
      </c>
      <c r="F51" s="7" t="s">
        <v>83</v>
      </c>
      <c r="G51" s="1">
        <v>10</v>
      </c>
      <c r="H51" s="8">
        <f t="shared" si="19"/>
        <v>18.883803705741201</v>
      </c>
      <c r="I51" s="8">
        <f t="shared" si="20"/>
        <v>292.03380370574121</v>
      </c>
      <c r="J51" s="8">
        <f t="shared" si="21"/>
        <v>0.17468507027676328</v>
      </c>
      <c r="K51" s="8">
        <f t="shared" si="22"/>
        <v>183.86875000000001</v>
      </c>
      <c r="L51" s="8">
        <f t="shared" si="23"/>
        <v>44.128500000000003</v>
      </c>
      <c r="M51" s="1" t="s">
        <v>83</v>
      </c>
      <c r="O51" s="8">
        <f t="shared" si="39"/>
        <v>141.17247583931083</v>
      </c>
      <c r="P51" s="8">
        <f t="shared" si="24"/>
        <v>24.660723863134677</v>
      </c>
      <c r="Q51" s="12">
        <f t="shared" si="25"/>
        <v>5.9185737271523227</v>
      </c>
      <c r="R51" s="8">
        <f t="shared" si="26"/>
        <v>10.59084</v>
      </c>
      <c r="S51" s="13">
        <f t="shared" si="27"/>
        <v>0.5588389331868221</v>
      </c>
      <c r="T51" s="2">
        <f t="shared" si="28"/>
        <v>0.24</v>
      </c>
      <c r="U51" s="14">
        <f t="shared" si="29"/>
        <v>0.1341213439648373</v>
      </c>
      <c r="V51" s="13">
        <v>0.75</v>
      </c>
      <c r="W51" s="2">
        <v>0.26</v>
      </c>
      <c r="X51" s="13">
        <f t="shared" si="40"/>
        <v>0.19500000000000001</v>
      </c>
      <c r="Y51" s="2">
        <v>0.04</v>
      </c>
      <c r="Z51" s="2">
        <v>0.24</v>
      </c>
      <c r="AA51" s="2">
        <f t="shared" si="30"/>
        <v>9.5999999999999992E-3</v>
      </c>
      <c r="AB51" s="2"/>
      <c r="AC51" s="2"/>
      <c r="AD51" s="2"/>
      <c r="AE51" s="13">
        <v>5.0000000000000001E-3</v>
      </c>
      <c r="AF51" s="2">
        <v>0.11</v>
      </c>
      <c r="AG51" s="16">
        <f t="shared" si="31"/>
        <v>5.5000000000000003E-4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0.15</v>
      </c>
      <c r="AP51" s="2">
        <f t="shared" si="32"/>
        <v>2.2499999999999998E-3</v>
      </c>
      <c r="AQ51" s="1">
        <f t="shared" si="33"/>
        <v>0.3415213439648373</v>
      </c>
      <c r="AR51" s="8">
        <f t="shared" si="34"/>
        <v>183.86875000000001</v>
      </c>
      <c r="AS51" s="1">
        <f t="shared" si="35"/>
        <v>0.24</v>
      </c>
      <c r="AT51" s="1">
        <f t="shared" si="36"/>
        <v>7740616.666666667</v>
      </c>
      <c r="AU51" s="1">
        <f t="shared" si="37"/>
        <v>781605091138.61633</v>
      </c>
    </row>
    <row r="52" spans="1:48" x14ac:dyDescent="0.15">
      <c r="C52" s="7">
        <v>10</v>
      </c>
      <c r="D52" s="7">
        <v>12.5930651618197</v>
      </c>
      <c r="E52" s="9">
        <f t="shared" si="38"/>
        <v>18.883803705741201</v>
      </c>
      <c r="F52" s="7" t="s">
        <v>83</v>
      </c>
      <c r="G52" s="1">
        <v>11</v>
      </c>
      <c r="H52" s="8">
        <f t="shared" si="19"/>
        <v>12.5930651618197</v>
      </c>
      <c r="I52" s="8">
        <f t="shared" si="20"/>
        <v>285.74306516181969</v>
      </c>
      <c r="J52" s="8">
        <f t="shared" si="21"/>
        <v>8.3844475538818436E-2</v>
      </c>
      <c r="K52" s="8">
        <f t="shared" si="22"/>
        <v>183.86875000000001</v>
      </c>
      <c r="L52" s="8">
        <f t="shared" si="23"/>
        <v>44.128500000000003</v>
      </c>
      <c r="M52" s="1" t="s">
        <v>85</v>
      </c>
      <c r="N52" s="8">
        <f>(O51-P51)*$C$21/100</f>
        <v>110.68616437736735</v>
      </c>
      <c r="O52" s="8">
        <f t="shared" si="39"/>
        <v>49.954087598808812</v>
      </c>
      <c r="P52" s="8">
        <f t="shared" si="24"/>
        <v>4.1883742757423192</v>
      </c>
      <c r="Q52" s="12">
        <f t="shared" si="25"/>
        <v>1.0052098261781566</v>
      </c>
      <c r="R52" s="8">
        <f t="shared" si="26"/>
        <v>10.59084</v>
      </c>
      <c r="S52" s="13">
        <f t="shared" si="27"/>
        <v>9.4913134952294295E-2</v>
      </c>
      <c r="T52" s="2">
        <f t="shared" si="28"/>
        <v>0.24</v>
      </c>
      <c r="U52" s="14">
        <f t="shared" si="29"/>
        <v>2.277915238855063E-2</v>
      </c>
      <c r="V52" s="13">
        <v>0.6</v>
      </c>
      <c r="W52" s="2">
        <v>0.26</v>
      </c>
      <c r="X52" s="13">
        <f t="shared" si="40"/>
        <v>0.156</v>
      </c>
      <c r="Y52" s="2">
        <v>0.02</v>
      </c>
      <c r="Z52" s="2">
        <v>0.24</v>
      </c>
      <c r="AA52" s="2">
        <f t="shared" si="30"/>
        <v>4.7999999999999996E-3</v>
      </c>
      <c r="AB52" s="2"/>
      <c r="AC52" s="2"/>
      <c r="AD52" s="2"/>
      <c r="AE52" s="13">
        <v>1E-3</v>
      </c>
      <c r="AF52" s="2">
        <v>0.11</v>
      </c>
      <c r="AG52" s="16">
        <f t="shared" si="31"/>
        <v>1.1E-4</v>
      </c>
      <c r="AH52" s="13"/>
      <c r="AI52" s="2"/>
      <c r="AJ52" s="14"/>
      <c r="AL52" s="2"/>
      <c r="AM52" s="2"/>
      <c r="AN52" s="2">
        <v>0.01</v>
      </c>
      <c r="AO52" s="2">
        <v>0.15</v>
      </c>
      <c r="AP52" s="2">
        <f t="shared" si="32"/>
        <v>1.5E-3</v>
      </c>
      <c r="AQ52" s="1">
        <f t="shared" si="33"/>
        <v>0.18518915238855063</v>
      </c>
      <c r="AR52" s="8">
        <f t="shared" si="34"/>
        <v>183.86875000000001</v>
      </c>
      <c r="AS52" s="1">
        <f t="shared" si="35"/>
        <v>0.24</v>
      </c>
      <c r="AT52" s="1">
        <f t="shared" si="36"/>
        <v>7740616.666666667</v>
      </c>
      <c r="AU52" s="1">
        <f t="shared" si="37"/>
        <v>423823538084.45721</v>
      </c>
    </row>
    <row r="53" spans="1:48" x14ac:dyDescent="0.15">
      <c r="C53" s="7">
        <v>11</v>
      </c>
      <c r="D53" s="7">
        <v>7.0889726233398704</v>
      </c>
      <c r="E53" s="9">
        <f t="shared" si="38"/>
        <v>12.5930651618197</v>
      </c>
      <c r="F53" s="7" t="s">
        <v>85</v>
      </c>
      <c r="G53" s="1">
        <v>12</v>
      </c>
      <c r="H53" s="8">
        <f t="shared" si="19"/>
        <v>7.0889726233398704</v>
      </c>
      <c r="I53" s="8">
        <f t="shared" si="20"/>
        <v>280.23897262333986</v>
      </c>
      <c r="J53" s="8">
        <f t="shared" si="21"/>
        <v>4.2935539785590893E-2</v>
      </c>
      <c r="K53" s="8">
        <f t="shared" si="22"/>
        <v>183.86875000000001</v>
      </c>
      <c r="L53" s="8">
        <f t="shared" si="23"/>
        <v>44.128500000000003</v>
      </c>
      <c r="M53" s="1" t="s">
        <v>83</v>
      </c>
      <c r="O53" s="8">
        <f t="shared" si="39"/>
        <v>89.894213323066495</v>
      </c>
      <c r="P53" s="8">
        <f t="shared" si="24"/>
        <v>3.8596565726269163</v>
      </c>
      <c r="Q53" s="12">
        <f t="shared" si="25"/>
        <v>0.92631757743045984</v>
      </c>
      <c r="R53" s="8">
        <f t="shared" si="26"/>
        <v>10.59084</v>
      </c>
      <c r="S53" s="13">
        <f t="shared" si="27"/>
        <v>8.7464032827467869E-2</v>
      </c>
      <c r="T53" s="2">
        <f t="shared" si="28"/>
        <v>0.24</v>
      </c>
      <c r="U53" s="14">
        <f t="shared" si="29"/>
        <v>2.0991367878592286E-2</v>
      </c>
      <c r="V53" s="13">
        <v>0.6</v>
      </c>
      <c r="W53" s="2">
        <v>0.26</v>
      </c>
      <c r="X53" s="13">
        <f t="shared" si="40"/>
        <v>0.156</v>
      </c>
      <c r="Y53" s="2">
        <v>0.02</v>
      </c>
      <c r="Z53" s="2">
        <v>0.24</v>
      </c>
      <c r="AA53" s="2">
        <f t="shared" si="30"/>
        <v>4.7999999999999996E-3</v>
      </c>
      <c r="AB53" s="2"/>
      <c r="AC53" s="2"/>
      <c r="AD53" s="2"/>
      <c r="AE53" s="13">
        <v>1E-3</v>
      </c>
      <c r="AF53" s="2">
        <v>0.11</v>
      </c>
      <c r="AG53" s="16">
        <f t="shared" si="31"/>
        <v>1.1E-4</v>
      </c>
      <c r="AH53" s="13"/>
      <c r="AI53" s="2"/>
      <c r="AJ53" s="14"/>
      <c r="AK53" s="2"/>
      <c r="AL53" s="2"/>
      <c r="AM53" s="2"/>
      <c r="AN53" s="2">
        <v>0.01</v>
      </c>
      <c r="AO53" s="2">
        <v>0.15</v>
      </c>
      <c r="AP53" s="2">
        <f t="shared" si="32"/>
        <v>1.5E-3</v>
      </c>
      <c r="AQ53" s="1">
        <f t="shared" si="33"/>
        <v>0.18340136787859229</v>
      </c>
      <c r="AR53" s="8">
        <f t="shared" si="34"/>
        <v>183.86875000000001</v>
      </c>
      <c r="AS53" s="1">
        <f t="shared" si="35"/>
        <v>0.24</v>
      </c>
      <c r="AT53" s="1">
        <f t="shared" si="36"/>
        <v>7740616.666666667</v>
      </c>
      <c r="AU53" s="1">
        <f t="shared" si="37"/>
        <v>419732017892.42474</v>
      </c>
      <c r="AV53" s="1">
        <f>SUM(AU42:AU53)</f>
        <v>7053565458484.9004</v>
      </c>
    </row>
    <row r="54" spans="1:48" x14ac:dyDescent="0.3">
      <c r="C54" s="7">
        <v>12</v>
      </c>
      <c r="D54" s="10">
        <v>4.8123615836990297</v>
      </c>
      <c r="E54" s="9">
        <f t="shared" si="38"/>
        <v>7.0889726233398704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3</v>
      </c>
      <c r="E58" s="7"/>
      <c r="F58" s="7"/>
      <c r="G58" s="1">
        <v>1</v>
      </c>
      <c r="H58" s="8">
        <f t="shared" ref="H58:H69" si="41">E59</f>
        <v>3</v>
      </c>
      <c r="I58" s="8">
        <f t="shared" ref="I58:I69" si="42">H58+273.15</f>
        <v>276.14999999999998</v>
      </c>
      <c r="J58" s="8">
        <f t="shared" ref="J58:J69" si="43">EXP(($C$15*(I58-$C$13))/($C$16*I58*$C$13))</f>
        <v>2.5667722292058517E-2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2.5607830940043716E-3</v>
      </c>
      <c r="Q58" s="12">
        <f t="shared" ref="Q58:Q69" si="47">P58*$B$60</f>
        <v>4.8654878786083062E-4</v>
      </c>
      <c r="R58" s="8">
        <f t="shared" ref="R58:R69" si="48">L58*$B$60</f>
        <v>1.8955666666666669E-2</v>
      </c>
      <c r="S58" s="13">
        <f t="shared" ref="S58:S69" si="49">Q58/R58</f>
        <v>2.5667722292058517E-2</v>
      </c>
      <c r="T58" s="2">
        <f t="shared" ref="T58:T69" si="50">$B$59/100</f>
        <v>0.01</v>
      </c>
      <c r="U58" s="14">
        <f t="shared" ref="U58:U69" si="51">S58*T58</f>
        <v>2.5667722292058517E-4</v>
      </c>
      <c r="V58" s="13"/>
      <c r="W58" s="2"/>
      <c r="X58" s="14"/>
      <c r="Y58" s="2">
        <v>0.02</v>
      </c>
      <c r="Z58" s="2">
        <v>0.53</v>
      </c>
      <c r="AA58" s="2">
        <f t="shared" ref="AA58:AA69" si="52">Y58*Z58</f>
        <v>1.06E-2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0.46</v>
      </c>
      <c r="AP58" s="2">
        <f t="shared" ref="AP58:AP69" si="53">AO58*AN58</f>
        <v>4.5999999999999999E-3</v>
      </c>
      <c r="AQ58" s="1">
        <f t="shared" ref="AQ58:AQ69" si="54">(AP58+AM58+AD58+AA58+U58+X58+AG58+AJ58)</f>
        <v>1.5456677222920585E-2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456666.66666666669</v>
      </c>
      <c r="AU58" s="1">
        <f t="shared" ref="AU58:AU69" si="58">AT58*10000*AS58*0.67*AR58*AQ58</f>
        <v>89645669.703480422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-2.1383460561935501</v>
      </c>
      <c r="E59" s="9">
        <f t="shared" ref="E59:E70" si="59">D58</f>
        <v>3</v>
      </c>
      <c r="F59" s="7" t="s">
        <v>83</v>
      </c>
      <c r="G59" s="1">
        <v>2</v>
      </c>
      <c r="H59" s="8">
        <f t="shared" si="41"/>
        <v>-2.1383460561935501</v>
      </c>
      <c r="I59" s="8">
        <f t="shared" si="42"/>
        <v>271.01165394380644</v>
      </c>
      <c r="J59" s="8">
        <f t="shared" si="43"/>
        <v>1.3154015112547603E-2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0.19697255023932897</v>
      </c>
      <c r="P59" s="8">
        <f t="shared" si="46"/>
        <v>2.5909799026051753E-3</v>
      </c>
      <c r="Q59" s="12">
        <f t="shared" si="47"/>
        <v>4.922861814949833E-4</v>
      </c>
      <c r="R59" s="8">
        <f t="shared" si="48"/>
        <v>1.8955666666666669E-2</v>
      </c>
      <c r="S59" s="13">
        <f t="shared" si="49"/>
        <v>2.597039661816079E-2</v>
      </c>
      <c r="T59" s="2">
        <f t="shared" si="50"/>
        <v>0.01</v>
      </c>
      <c r="U59" s="14">
        <f t="shared" si="51"/>
        <v>2.5970396618160788E-4</v>
      </c>
      <c r="V59" s="13"/>
      <c r="W59" s="2"/>
      <c r="X59" s="14"/>
      <c r="Y59" s="2">
        <v>0.02</v>
      </c>
      <c r="Z59" s="2">
        <v>0.53</v>
      </c>
      <c r="AA59" s="2">
        <f t="shared" si="52"/>
        <v>1.06E-2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0.46</v>
      </c>
      <c r="AP59" s="2">
        <f t="shared" si="53"/>
        <v>4.5999999999999999E-3</v>
      </c>
      <c r="AQ59" s="1">
        <f t="shared" si="54"/>
        <v>1.5459703966181609E-2</v>
      </c>
      <c r="AR59" s="8">
        <f t="shared" si="55"/>
        <v>9.9766666666666666</v>
      </c>
      <c r="AS59" s="1">
        <f t="shared" si="56"/>
        <v>0.19</v>
      </c>
      <c r="AT59" s="1">
        <f t="shared" si="57"/>
        <v>456666.66666666669</v>
      </c>
      <c r="AU59" s="1">
        <f t="shared" si="58"/>
        <v>89663224.215536401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0.47641679720938401</v>
      </c>
      <c r="E60" s="9">
        <f t="shared" si="59"/>
        <v>-2.1383460561935501</v>
      </c>
      <c r="F60" s="7" t="s">
        <v>83</v>
      </c>
      <c r="G60" s="1">
        <v>3</v>
      </c>
      <c r="H60" s="8">
        <f t="shared" si="41"/>
        <v>0.47641679720938401</v>
      </c>
      <c r="I60" s="8">
        <f t="shared" si="42"/>
        <v>273.62641679720934</v>
      </c>
      <c r="J60" s="8">
        <f t="shared" si="43"/>
        <v>1.8542203373725342E-2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0.29414823700339049</v>
      </c>
      <c r="P60" s="8">
        <f t="shared" si="46"/>
        <v>5.454156432539629E-3</v>
      </c>
      <c r="Q60" s="12">
        <f t="shared" si="47"/>
        <v>1.0362897221825296E-3</v>
      </c>
      <c r="R60" s="8">
        <f t="shared" si="48"/>
        <v>1.8955666666666669E-2</v>
      </c>
      <c r="S60" s="13">
        <f t="shared" si="49"/>
        <v>5.4669125618506134E-2</v>
      </c>
      <c r="T60" s="2">
        <f t="shared" si="50"/>
        <v>0.01</v>
      </c>
      <c r="U60" s="14">
        <f t="shared" si="51"/>
        <v>5.4669125618506131E-4</v>
      </c>
      <c r="V60" s="13"/>
      <c r="W60" s="2"/>
      <c r="X60" s="14"/>
      <c r="Y60" s="2">
        <v>0.02</v>
      </c>
      <c r="Z60" s="2">
        <v>0.53</v>
      </c>
      <c r="AA60" s="2">
        <f t="shared" si="52"/>
        <v>1.06E-2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0.46</v>
      </c>
      <c r="AP60" s="2">
        <f t="shared" si="53"/>
        <v>4.5999999999999999E-3</v>
      </c>
      <c r="AQ60" s="1">
        <f t="shared" si="54"/>
        <v>1.5746691256185063E-2</v>
      </c>
      <c r="AR60" s="8">
        <f t="shared" si="55"/>
        <v>9.9766666666666666</v>
      </c>
      <c r="AS60" s="1">
        <f t="shared" si="56"/>
        <v>0.19</v>
      </c>
      <c r="AT60" s="1">
        <f t="shared" si="57"/>
        <v>456666.66666666669</v>
      </c>
      <c r="AU60" s="1">
        <f t="shared" si="58"/>
        <v>91327693.71552673</v>
      </c>
    </row>
    <row r="61" spans="1:48" x14ac:dyDescent="0.15">
      <c r="C61" s="7">
        <v>3</v>
      </c>
      <c r="D61" s="7">
        <v>5.3870756884465498</v>
      </c>
      <c r="E61" s="9">
        <f t="shared" si="59"/>
        <v>0.47641679720938401</v>
      </c>
      <c r="F61" s="7" t="s">
        <v>83</v>
      </c>
      <c r="G61" s="1">
        <v>4</v>
      </c>
      <c r="H61" s="8">
        <f t="shared" si="41"/>
        <v>5.3870756884465498</v>
      </c>
      <c r="I61" s="8">
        <f t="shared" si="42"/>
        <v>278.53707568844652</v>
      </c>
      <c r="J61" s="8">
        <f t="shared" si="43"/>
        <v>3.4723129985580171E-2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0.38846074723751756</v>
      </c>
      <c r="P61" s="8">
        <f t="shared" si="46"/>
        <v>1.3488573020623926E-2</v>
      </c>
      <c r="Q61" s="12">
        <f t="shared" si="47"/>
        <v>2.5628288739185461E-3</v>
      </c>
      <c r="R61" s="8">
        <f t="shared" si="48"/>
        <v>1.8955666666666669E-2</v>
      </c>
      <c r="S61" s="13">
        <f t="shared" si="49"/>
        <v>0.13520119967214092</v>
      </c>
      <c r="T61" s="2">
        <f t="shared" si="50"/>
        <v>0.01</v>
      </c>
      <c r="U61" s="14">
        <f t="shared" si="51"/>
        <v>1.3520119967214092E-3</v>
      </c>
      <c r="V61" s="13"/>
      <c r="W61" s="2"/>
      <c r="X61" s="14"/>
      <c r="Y61" s="2">
        <v>0.02</v>
      </c>
      <c r="Z61" s="2">
        <v>0.53</v>
      </c>
      <c r="AA61" s="2">
        <f t="shared" si="52"/>
        <v>1.06E-2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0.46</v>
      </c>
      <c r="AP61" s="2">
        <f t="shared" si="53"/>
        <v>4.5999999999999999E-3</v>
      </c>
      <c r="AQ61" s="1">
        <f t="shared" si="54"/>
        <v>1.6552011996721409E-2</v>
      </c>
      <c r="AR61" s="8">
        <f t="shared" si="55"/>
        <v>9.9766666666666666</v>
      </c>
      <c r="AS61" s="1">
        <f t="shared" si="56"/>
        <v>0.19</v>
      </c>
      <c r="AT61" s="1">
        <f t="shared" si="57"/>
        <v>456666.66666666669</v>
      </c>
      <c r="AU61" s="1">
        <f t="shared" si="58"/>
        <v>95998394.673455015</v>
      </c>
    </row>
    <row r="62" spans="1:48" x14ac:dyDescent="0.15">
      <c r="C62" s="7">
        <v>4</v>
      </c>
      <c r="D62" s="7">
        <v>11.196640980022201</v>
      </c>
      <c r="E62" s="9">
        <f t="shared" si="59"/>
        <v>5.3870756884465498</v>
      </c>
      <c r="F62" s="7" t="s">
        <v>83</v>
      </c>
      <c r="G62" s="1">
        <v>5</v>
      </c>
      <c r="H62" s="8">
        <f t="shared" si="41"/>
        <v>11.196640980022201</v>
      </c>
      <c r="I62" s="8">
        <f t="shared" si="42"/>
        <v>284.34664098002219</v>
      </c>
      <c r="J62" s="8">
        <f t="shared" si="43"/>
        <v>7.0924782752257359E-2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0.35622356550604889</v>
      </c>
      <c r="O62" s="8">
        <f t="shared" si="60"/>
        <v>0.11851527537751139</v>
      </c>
      <c r="P62" s="8">
        <f t="shared" si="46"/>
        <v>8.4056701589739508E-3</v>
      </c>
      <c r="Q62" s="12">
        <f t="shared" si="47"/>
        <v>1.5970773302050507E-3</v>
      </c>
      <c r="R62" s="8">
        <f t="shared" si="48"/>
        <v>1.8955666666666669E-2</v>
      </c>
      <c r="S62" s="13">
        <f t="shared" si="49"/>
        <v>8.4253292605819749E-2</v>
      </c>
      <c r="T62" s="2">
        <f t="shared" si="50"/>
        <v>0.01</v>
      </c>
      <c r="U62" s="14">
        <f t="shared" si="51"/>
        <v>8.4253292605819747E-4</v>
      </c>
      <c r="V62" s="13"/>
      <c r="W62" s="2"/>
      <c r="X62" s="14"/>
      <c r="Y62" s="2">
        <v>0.02</v>
      </c>
      <c r="Z62" s="2">
        <v>0.53</v>
      </c>
      <c r="AA62" s="2">
        <f t="shared" si="52"/>
        <v>1.06E-2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0.46</v>
      </c>
      <c r="AP62" s="2">
        <f t="shared" si="53"/>
        <v>4.5999999999999999E-3</v>
      </c>
      <c r="AQ62" s="1">
        <f t="shared" si="54"/>
        <v>1.6042532926058197E-2</v>
      </c>
      <c r="AR62" s="8">
        <f t="shared" si="55"/>
        <v>9.9766666666666666</v>
      </c>
      <c r="AS62" s="1">
        <f t="shared" si="56"/>
        <v>0.19</v>
      </c>
      <c r="AT62" s="1">
        <f t="shared" si="57"/>
        <v>456666.66666666669</v>
      </c>
      <c r="AU62" s="1">
        <f t="shared" si="58"/>
        <v>93043516.866872951</v>
      </c>
    </row>
    <row r="63" spans="1:48" x14ac:dyDescent="0.15">
      <c r="C63" s="7">
        <v>5</v>
      </c>
      <c r="D63" s="7">
        <v>15.708359074707101</v>
      </c>
      <c r="E63" s="9">
        <f t="shared" si="59"/>
        <v>11.196640980022201</v>
      </c>
      <c r="F63" s="7" t="s">
        <v>85</v>
      </c>
      <c r="G63" s="1">
        <v>6</v>
      </c>
      <c r="H63" s="8">
        <f t="shared" si="41"/>
        <v>15.708359074707101</v>
      </c>
      <c r="I63" s="8">
        <f t="shared" si="42"/>
        <v>288.8583590747071</v>
      </c>
      <c r="J63" s="8">
        <f t="shared" si="43"/>
        <v>0.12108114015028106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0.20987627188520411</v>
      </c>
      <c r="P63" s="8">
        <f t="shared" si="46"/>
        <v>2.541205829035089E-2</v>
      </c>
      <c r="Q63" s="12">
        <f t="shared" si="47"/>
        <v>4.8282910751666691E-3</v>
      </c>
      <c r="R63" s="8">
        <f t="shared" si="48"/>
        <v>1.8955666666666669E-2</v>
      </c>
      <c r="S63" s="13">
        <f t="shared" si="49"/>
        <v>0.25471491771150234</v>
      </c>
      <c r="T63" s="2">
        <f t="shared" si="50"/>
        <v>0.01</v>
      </c>
      <c r="U63" s="14">
        <f t="shared" si="51"/>
        <v>2.5471491771150235E-3</v>
      </c>
      <c r="V63" s="13"/>
      <c r="W63" s="2"/>
      <c r="X63" s="14"/>
      <c r="Y63" s="2">
        <v>0.02</v>
      </c>
      <c r="Z63" s="2">
        <v>0.53</v>
      </c>
      <c r="AA63" s="2">
        <f t="shared" si="52"/>
        <v>1.06E-2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0.46</v>
      </c>
      <c r="AP63" s="2">
        <f t="shared" si="53"/>
        <v>4.5999999999999999E-3</v>
      </c>
      <c r="AQ63" s="1">
        <f t="shared" si="54"/>
        <v>1.7747149177115024E-2</v>
      </c>
      <c r="AR63" s="8">
        <f t="shared" si="55"/>
        <v>9.9766666666666666</v>
      </c>
      <c r="AS63" s="1">
        <f t="shared" si="56"/>
        <v>0.19</v>
      </c>
      <c r="AT63" s="1">
        <f t="shared" si="57"/>
        <v>456666.66666666669</v>
      </c>
      <c r="AU63" s="1">
        <f t="shared" si="58"/>
        <v>102929953.85520719</v>
      </c>
    </row>
    <row r="64" spans="1:48" x14ac:dyDescent="0.15">
      <c r="C64" s="7">
        <v>6</v>
      </c>
      <c r="D64" s="7">
        <v>21.310075853823498</v>
      </c>
      <c r="E64" s="9">
        <f t="shared" si="59"/>
        <v>15.708359074707101</v>
      </c>
      <c r="F64" s="7" t="s">
        <v>83</v>
      </c>
      <c r="G64" s="1">
        <v>7</v>
      </c>
      <c r="H64" s="8">
        <f t="shared" si="41"/>
        <v>21.310075853823498</v>
      </c>
      <c r="I64" s="8">
        <f t="shared" si="42"/>
        <v>294.46007585382347</v>
      </c>
      <c r="J64" s="8">
        <f t="shared" si="43"/>
        <v>0.22991466189713627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0.28423088026151988</v>
      </c>
      <c r="P64" s="8">
        <f t="shared" si="46"/>
        <v>6.5348846736052763E-2</v>
      </c>
      <c r="Q64" s="12">
        <f t="shared" si="47"/>
        <v>1.2416280879850024E-2</v>
      </c>
      <c r="R64" s="8">
        <f t="shared" si="48"/>
        <v>1.8955666666666669E-2</v>
      </c>
      <c r="S64" s="13">
        <f t="shared" si="49"/>
        <v>0.6550168399871642</v>
      </c>
      <c r="T64" s="2">
        <f t="shared" si="50"/>
        <v>0.01</v>
      </c>
      <c r="U64" s="14">
        <f t="shared" si="51"/>
        <v>6.5501683998716422E-3</v>
      </c>
      <c r="V64" s="13"/>
      <c r="W64" s="2"/>
      <c r="X64" s="14"/>
      <c r="Y64" s="2">
        <v>0.04</v>
      </c>
      <c r="Z64" s="2">
        <v>0.53</v>
      </c>
      <c r="AA64" s="2">
        <f t="shared" si="52"/>
        <v>2.12E-2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0.46</v>
      </c>
      <c r="AP64" s="2">
        <f t="shared" si="53"/>
        <v>6.8999999999999999E-3</v>
      </c>
      <c r="AQ64" s="1">
        <f t="shared" si="54"/>
        <v>3.4650168399871645E-2</v>
      </c>
      <c r="AR64" s="8">
        <f t="shared" si="55"/>
        <v>9.9766666666666666</v>
      </c>
      <c r="AS64" s="1">
        <f t="shared" si="56"/>
        <v>0.19</v>
      </c>
      <c r="AT64" s="1">
        <f t="shared" si="57"/>
        <v>456666.66666666669</v>
      </c>
      <c r="AU64" s="1">
        <f t="shared" si="58"/>
        <v>200964120.99093673</v>
      </c>
    </row>
    <row r="65" spans="1:48" x14ac:dyDescent="0.15">
      <c r="C65" s="7">
        <v>7</v>
      </c>
      <c r="D65" s="7">
        <v>24.722994878698302</v>
      </c>
      <c r="E65" s="9">
        <f t="shared" si="59"/>
        <v>21.310075853823498</v>
      </c>
      <c r="F65" s="7" t="s">
        <v>83</v>
      </c>
      <c r="G65" s="1">
        <v>8</v>
      </c>
      <c r="H65" s="8">
        <f t="shared" si="41"/>
        <v>24.722994878698302</v>
      </c>
      <c r="I65" s="8">
        <f t="shared" si="42"/>
        <v>297.87299487869825</v>
      </c>
      <c r="J65" s="8">
        <f t="shared" si="43"/>
        <v>0.33581921096899059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0.31864870019213376</v>
      </c>
      <c r="P65" s="8">
        <f t="shared" si="46"/>
        <v>0.1070083550748168</v>
      </c>
      <c r="Q65" s="12">
        <f t="shared" si="47"/>
        <v>2.0331587464215192E-2</v>
      </c>
      <c r="R65" s="8">
        <f t="shared" si="48"/>
        <v>1.8955666666666669E-2</v>
      </c>
      <c r="S65" s="13">
        <f t="shared" si="49"/>
        <v>1.0725862520028411</v>
      </c>
      <c r="T65" s="2">
        <f t="shared" si="50"/>
        <v>0.01</v>
      </c>
      <c r="U65" s="14">
        <f t="shared" si="51"/>
        <v>1.072586252002841E-2</v>
      </c>
      <c r="V65" s="13"/>
      <c r="W65" s="2"/>
      <c r="X65" s="14"/>
      <c r="Y65" s="2">
        <v>0.04</v>
      </c>
      <c r="Z65" s="2">
        <v>0.53</v>
      </c>
      <c r="AA65" s="2">
        <f t="shared" si="52"/>
        <v>2.12E-2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0.46</v>
      </c>
      <c r="AP65" s="2">
        <f t="shared" si="53"/>
        <v>6.8999999999999999E-3</v>
      </c>
      <c r="AQ65" s="1">
        <f t="shared" si="54"/>
        <v>3.8825862520028412E-2</v>
      </c>
      <c r="AR65" s="8">
        <f t="shared" si="55"/>
        <v>9.9766666666666666</v>
      </c>
      <c r="AS65" s="1">
        <f t="shared" si="56"/>
        <v>0.19</v>
      </c>
      <c r="AT65" s="1">
        <f t="shared" si="57"/>
        <v>456666.66666666669</v>
      </c>
      <c r="AU65" s="1">
        <f t="shared" si="58"/>
        <v>225182320.70356601</v>
      </c>
    </row>
    <row r="66" spans="1:48" x14ac:dyDescent="0.15">
      <c r="C66" s="7">
        <v>8</v>
      </c>
      <c r="D66" s="7">
        <v>23.560722005638201</v>
      </c>
      <c r="E66" s="9">
        <f t="shared" si="59"/>
        <v>24.722994878698302</v>
      </c>
      <c r="F66" s="7" t="s">
        <v>83</v>
      </c>
      <c r="G66" s="1">
        <v>9</v>
      </c>
      <c r="H66" s="8">
        <f t="shared" si="41"/>
        <v>23.560722005638201</v>
      </c>
      <c r="I66" s="8">
        <f t="shared" si="42"/>
        <v>296.71072200563816</v>
      </c>
      <c r="J66" s="8">
        <f t="shared" si="43"/>
        <v>0.29545864433096086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0.31140701178398361</v>
      </c>
      <c r="P66" s="8">
        <f t="shared" si="46"/>
        <v>9.2007893536851348E-2</v>
      </c>
      <c r="Q66" s="12">
        <f t="shared" si="47"/>
        <v>1.7481499772001755E-2</v>
      </c>
      <c r="R66" s="8">
        <f t="shared" si="48"/>
        <v>1.8955666666666669E-2</v>
      </c>
      <c r="S66" s="13">
        <f t="shared" si="49"/>
        <v>0.92223080725210149</v>
      </c>
      <c r="T66" s="2">
        <f t="shared" si="50"/>
        <v>0.01</v>
      </c>
      <c r="U66" s="14">
        <f t="shared" si="51"/>
        <v>9.2223080725210155E-3</v>
      </c>
      <c r="V66" s="13"/>
      <c r="W66" s="2"/>
      <c r="X66" s="14"/>
      <c r="Y66" s="2">
        <v>0.04</v>
      </c>
      <c r="Z66" s="2">
        <v>0.53</v>
      </c>
      <c r="AA66" s="2">
        <f t="shared" si="52"/>
        <v>2.12E-2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0.46</v>
      </c>
      <c r="AP66" s="2">
        <f t="shared" si="53"/>
        <v>6.8999999999999999E-3</v>
      </c>
      <c r="AQ66" s="1">
        <f t="shared" si="54"/>
        <v>3.7322308072521015E-2</v>
      </c>
      <c r="AR66" s="8">
        <f t="shared" si="55"/>
        <v>9.9766666666666666</v>
      </c>
      <c r="AS66" s="1">
        <f t="shared" si="56"/>
        <v>0.19</v>
      </c>
      <c r="AT66" s="1">
        <f t="shared" si="57"/>
        <v>456666.66666666669</v>
      </c>
      <c r="AU66" s="1">
        <f t="shared" si="58"/>
        <v>216462002.39462364</v>
      </c>
    </row>
    <row r="67" spans="1:48" x14ac:dyDescent="0.15">
      <c r="C67" s="7">
        <v>9</v>
      </c>
      <c r="D67" s="7">
        <v>18.883803705741201</v>
      </c>
      <c r="E67" s="9">
        <f t="shared" si="59"/>
        <v>23.560722005638201</v>
      </c>
      <c r="F67" s="7" t="s">
        <v>83</v>
      </c>
      <c r="G67" s="1">
        <v>10</v>
      </c>
      <c r="H67" s="8">
        <f t="shared" si="41"/>
        <v>18.883803705741201</v>
      </c>
      <c r="I67" s="8">
        <f t="shared" si="42"/>
        <v>292.03380370574121</v>
      </c>
      <c r="J67" s="8">
        <f t="shared" si="43"/>
        <v>0.17468507027676328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0.31916578491379893</v>
      </c>
      <c r="P67" s="8">
        <f t="shared" si="46"/>
        <v>5.5753497567605281E-2</v>
      </c>
      <c r="Q67" s="12">
        <f t="shared" si="47"/>
        <v>1.0593164537845003E-2</v>
      </c>
      <c r="R67" s="8">
        <f t="shared" si="48"/>
        <v>1.8955666666666669E-2</v>
      </c>
      <c r="S67" s="13">
        <f t="shared" si="49"/>
        <v>0.55883893318682198</v>
      </c>
      <c r="T67" s="2">
        <f t="shared" si="50"/>
        <v>0.01</v>
      </c>
      <c r="U67" s="14">
        <f t="shared" si="51"/>
        <v>5.5883893318682196E-3</v>
      </c>
      <c r="V67" s="13"/>
      <c r="W67" s="2"/>
      <c r="X67" s="14"/>
      <c r="Y67" s="2">
        <v>0.04</v>
      </c>
      <c r="Z67" s="2">
        <v>0.53</v>
      </c>
      <c r="AA67" s="2">
        <f t="shared" si="52"/>
        <v>2.12E-2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0.46</v>
      </c>
      <c r="AP67" s="2">
        <f t="shared" si="53"/>
        <v>6.8999999999999999E-3</v>
      </c>
      <c r="AQ67" s="1">
        <f t="shared" si="54"/>
        <v>3.368838933186822E-2</v>
      </c>
      <c r="AR67" s="8">
        <f t="shared" si="55"/>
        <v>9.9766666666666666</v>
      </c>
      <c r="AS67" s="1">
        <f t="shared" si="56"/>
        <v>0.19</v>
      </c>
      <c r="AT67" s="1">
        <f t="shared" si="57"/>
        <v>456666.66666666669</v>
      </c>
      <c r="AU67" s="1">
        <f t="shared" si="58"/>
        <v>195385992.68984869</v>
      </c>
    </row>
    <row r="68" spans="1:48" x14ac:dyDescent="0.15">
      <c r="C68" s="7">
        <v>10</v>
      </c>
      <c r="D68" s="7">
        <v>12.5930651618197</v>
      </c>
      <c r="E68" s="9">
        <f t="shared" si="59"/>
        <v>18.883803705741201</v>
      </c>
      <c r="F68" s="7" t="s">
        <v>83</v>
      </c>
      <c r="G68" s="1">
        <v>11</v>
      </c>
      <c r="H68" s="8">
        <f t="shared" si="41"/>
        <v>12.5930651618197</v>
      </c>
      <c r="I68" s="8">
        <f t="shared" si="42"/>
        <v>285.74306516181969</v>
      </c>
      <c r="J68" s="8">
        <f t="shared" si="43"/>
        <v>8.3844475538818436E-2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0.25024167297888394</v>
      </c>
      <c r="O68" s="8">
        <f t="shared" si="60"/>
        <v>0.11293728103397638</v>
      </c>
      <c r="P68" s="8">
        <f t="shared" si="46"/>
        <v>9.4691670970738964E-3</v>
      </c>
      <c r="Q68" s="12">
        <f t="shared" si="47"/>
        <v>1.7991417484440402E-3</v>
      </c>
      <c r="R68" s="8">
        <f t="shared" si="48"/>
        <v>1.8955666666666669E-2</v>
      </c>
      <c r="S68" s="13">
        <f t="shared" si="49"/>
        <v>9.4913134952294295E-2</v>
      </c>
      <c r="T68" s="2">
        <f t="shared" si="50"/>
        <v>0.01</v>
      </c>
      <c r="U68" s="14">
        <f t="shared" si="51"/>
        <v>9.4913134952294301E-4</v>
      </c>
      <c r="V68" s="13"/>
      <c r="W68" s="2"/>
      <c r="X68" s="14"/>
      <c r="Y68" s="2">
        <v>0.02</v>
      </c>
      <c r="Z68" s="2">
        <v>0.53</v>
      </c>
      <c r="AA68" s="2">
        <f t="shared" si="52"/>
        <v>1.06E-2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0.46</v>
      </c>
      <c r="AP68" s="2">
        <f t="shared" si="53"/>
        <v>4.5999999999999999E-3</v>
      </c>
      <c r="AQ68" s="1">
        <f t="shared" si="54"/>
        <v>1.6149131349522942E-2</v>
      </c>
      <c r="AR68" s="8">
        <f t="shared" si="55"/>
        <v>9.9766666666666666</v>
      </c>
      <c r="AS68" s="1">
        <f t="shared" si="56"/>
        <v>0.19</v>
      </c>
      <c r="AT68" s="1">
        <f t="shared" si="57"/>
        <v>456666.66666666669</v>
      </c>
      <c r="AU68" s="1">
        <f t="shared" si="58"/>
        <v>93661766.631878182</v>
      </c>
    </row>
    <row r="69" spans="1:48" x14ac:dyDescent="0.15">
      <c r="C69" s="7">
        <v>11</v>
      </c>
      <c r="D69" s="7">
        <v>7.0889726233398704</v>
      </c>
      <c r="E69" s="9">
        <f t="shared" si="59"/>
        <v>12.5930651618197</v>
      </c>
      <c r="F69" s="7" t="s">
        <v>85</v>
      </c>
      <c r="G69" s="1">
        <v>12</v>
      </c>
      <c r="H69" s="8">
        <f t="shared" si="41"/>
        <v>7.0889726233398704</v>
      </c>
      <c r="I69" s="8">
        <f t="shared" si="42"/>
        <v>280.23897262333986</v>
      </c>
      <c r="J69" s="8">
        <f t="shared" si="43"/>
        <v>4.2935539785590893E-2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0.20323478060356914</v>
      </c>
      <c r="P69" s="8">
        <f t="shared" si="46"/>
        <v>8.7259950084203793E-3</v>
      </c>
      <c r="Q69" s="12">
        <f t="shared" si="47"/>
        <v>1.6579390515998721E-3</v>
      </c>
      <c r="R69" s="8">
        <f t="shared" si="48"/>
        <v>1.8955666666666669E-2</v>
      </c>
      <c r="S69" s="13">
        <f t="shared" si="49"/>
        <v>8.7464032827467883E-2</v>
      </c>
      <c r="T69" s="2">
        <f t="shared" si="50"/>
        <v>0.01</v>
      </c>
      <c r="U69" s="14">
        <f t="shared" si="51"/>
        <v>8.746403282746788E-4</v>
      </c>
      <c r="V69" s="13"/>
      <c r="W69" s="2"/>
      <c r="X69" s="14"/>
      <c r="Y69" s="2">
        <v>0.02</v>
      </c>
      <c r="Z69" s="2">
        <v>0.53</v>
      </c>
      <c r="AA69" s="2">
        <f t="shared" si="52"/>
        <v>1.06E-2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0.46</v>
      </c>
      <c r="AP69" s="2">
        <f t="shared" si="53"/>
        <v>4.5999999999999999E-3</v>
      </c>
      <c r="AQ69" s="1">
        <f t="shared" si="54"/>
        <v>1.6074640328274679E-2</v>
      </c>
      <c r="AR69" s="8">
        <f t="shared" si="55"/>
        <v>9.9766666666666666</v>
      </c>
      <c r="AS69" s="1">
        <f t="shared" si="56"/>
        <v>0.19</v>
      </c>
      <c r="AT69" s="1">
        <f t="shared" si="57"/>
        <v>456666.66666666669</v>
      </c>
      <c r="AU69" s="1">
        <f t="shared" si="58"/>
        <v>93229733.447100654</v>
      </c>
      <c r="AV69" s="1">
        <f>SUM(AU58:AU69)</f>
        <v>1587494389.8880324</v>
      </c>
    </row>
    <row r="70" spans="1:48" x14ac:dyDescent="0.3">
      <c r="C70" s="7">
        <v>12</v>
      </c>
      <c r="D70" s="10">
        <v>4.8123615836990297</v>
      </c>
      <c r="E70" s="9">
        <f t="shared" si="59"/>
        <v>7.0889726233398704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134.685</v>
      </c>
      <c r="C73" s="7" t="s">
        <v>82</v>
      </c>
      <c r="D73" s="7">
        <v>3</v>
      </c>
      <c r="E73" s="7"/>
      <c r="F73" s="7"/>
      <c r="G73" s="1">
        <v>1</v>
      </c>
      <c r="H73" s="8">
        <f t="shared" ref="H73:H84" si="61">E74</f>
        <v>3</v>
      </c>
      <c r="I73" s="8">
        <f t="shared" ref="I73:I84" si="62">H73+273.15</f>
        <v>276.14999999999998</v>
      </c>
      <c r="J73" s="8">
        <f t="shared" ref="J73:J84" si="63">EXP(($C$15*(I73-$C$13))/($C$16*I73*$C$13))</f>
        <v>2.5667722292058517E-2</v>
      </c>
      <c r="K73" s="8">
        <f t="shared" ref="K73:K84" si="64">$B$73/12</f>
        <v>11.223750000000001</v>
      </c>
      <c r="L73" s="8">
        <f t="shared" ref="L73:L84" si="65">K73*$B$74/100</f>
        <v>0.1122375</v>
      </c>
      <c r="M73" s="1" t="s">
        <v>83</v>
      </c>
      <c r="O73" s="8">
        <f>L73</f>
        <v>0.1122375</v>
      </c>
      <c r="P73" s="8">
        <f t="shared" ref="P73:P84" si="66">O73*J73</f>
        <v>2.880880980754918E-3</v>
      </c>
      <c r="Q73" s="12">
        <f t="shared" ref="Q73:Q84" si="67">P73*$B$75</f>
        <v>5.1855857653588524E-4</v>
      </c>
      <c r="R73" s="8">
        <f t="shared" ref="R73:R84" si="68">L73*$B$75</f>
        <v>2.0202749999999998E-2</v>
      </c>
      <c r="S73" s="13">
        <f t="shared" ref="S73:S84" si="69">Q73/R73</f>
        <v>2.566772229205852E-2</v>
      </c>
      <c r="T73" s="2">
        <f t="shared" ref="T73:T84" si="70">$B$74/100</f>
        <v>0.01</v>
      </c>
      <c r="U73" s="14">
        <f t="shared" ref="U73:U84" si="71">S73*T73</f>
        <v>2.5667722292058523E-4</v>
      </c>
      <c r="V73" s="13"/>
      <c r="W73" s="2"/>
      <c r="X73" s="14"/>
      <c r="Y73" s="2">
        <v>0.02</v>
      </c>
      <c r="Z73" s="2">
        <v>0.49</v>
      </c>
      <c r="AA73" s="2">
        <f t="shared" ref="AA73:AA84" si="72">Y73*Z73</f>
        <v>9.7999999999999997E-3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0.5</v>
      </c>
      <c r="AP73" s="2">
        <f t="shared" ref="AP73:AP84" si="73">AO73*AN73</f>
        <v>5.0000000000000001E-3</v>
      </c>
      <c r="AQ73" s="1">
        <f t="shared" ref="AQ73:AQ84" si="74">(AP73+AM73+AD73+AA73+U73+X73+AG73+AJ73)</f>
        <v>1.5056677222920586E-2</v>
      </c>
      <c r="AR73" s="8">
        <f t="shared" ref="AR73:AR84" si="75">$B$73/12</f>
        <v>11.223750000000001</v>
      </c>
      <c r="AS73" s="1">
        <f t="shared" ref="AS73:AS84" si="76">$B$75</f>
        <v>0.18</v>
      </c>
      <c r="AT73" s="1">
        <f t="shared" ref="AT73:AT84" si="77">$E$4/12</f>
        <v>249666.66666666666</v>
      </c>
      <c r="AU73" s="1">
        <f t="shared" ref="AU73:AU84" si="78">AT73*10000*AS73*0.67*AR73*AQ73</f>
        <v>50883267.928543344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-2.1383460561935501</v>
      </c>
      <c r="E74" s="9">
        <f t="shared" ref="E74:E85" si="79">D73</f>
        <v>3</v>
      </c>
      <c r="F74" s="7" t="s">
        <v>83</v>
      </c>
      <c r="G74" s="1">
        <v>2</v>
      </c>
      <c r="H74" s="8">
        <f t="shared" si="61"/>
        <v>-2.1383460561935501</v>
      </c>
      <c r="I74" s="8">
        <f t="shared" si="62"/>
        <v>271.01165394380644</v>
      </c>
      <c r="J74" s="8">
        <f t="shared" si="63"/>
        <v>1.3154015112547603E-2</v>
      </c>
      <c r="K74" s="8">
        <f t="shared" si="64"/>
        <v>11.223750000000001</v>
      </c>
      <c r="L74" s="8">
        <f t="shared" si="65"/>
        <v>0.1122375</v>
      </c>
      <c r="M74" s="1" t="s">
        <v>83</v>
      </c>
      <c r="O74" s="8">
        <f t="shared" ref="O74:O84" si="80">L74+O73-P73-N74</f>
        <v>0.22159411901924508</v>
      </c>
      <c r="P74" s="8">
        <f t="shared" si="66"/>
        <v>2.9148523904308221E-3</v>
      </c>
      <c r="Q74" s="12">
        <f t="shared" si="67"/>
        <v>5.2467343027754799E-4</v>
      </c>
      <c r="R74" s="8">
        <f t="shared" si="68"/>
        <v>2.0202749999999998E-2</v>
      </c>
      <c r="S74" s="13">
        <f t="shared" si="69"/>
        <v>2.5970396618160797E-2</v>
      </c>
      <c r="T74" s="2">
        <f t="shared" si="70"/>
        <v>0.01</v>
      </c>
      <c r="U74" s="14">
        <f t="shared" si="71"/>
        <v>2.5970396618160799E-4</v>
      </c>
      <c r="V74" s="13"/>
      <c r="W74" s="2"/>
      <c r="X74" s="14"/>
      <c r="Y74" s="2">
        <v>0.02</v>
      </c>
      <c r="Z74" s="2">
        <v>0.49</v>
      </c>
      <c r="AA74" s="2">
        <f t="shared" si="72"/>
        <v>9.7999999999999997E-3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0.5</v>
      </c>
      <c r="AP74" s="2">
        <f t="shared" si="73"/>
        <v>5.0000000000000001E-3</v>
      </c>
      <c r="AQ74" s="1">
        <f t="shared" si="74"/>
        <v>1.5059703966181609E-2</v>
      </c>
      <c r="AR74" s="8">
        <f t="shared" si="75"/>
        <v>11.223750000000001</v>
      </c>
      <c r="AS74" s="1">
        <f t="shared" si="76"/>
        <v>0.18</v>
      </c>
      <c r="AT74" s="1">
        <f t="shared" si="77"/>
        <v>249666.66666666666</v>
      </c>
      <c r="AU74" s="1">
        <f t="shared" si="78"/>
        <v>50893496.652053945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0.47641679720938401</v>
      </c>
      <c r="E75" s="9">
        <f t="shared" si="79"/>
        <v>-2.1383460561935501</v>
      </c>
      <c r="F75" s="7" t="s">
        <v>83</v>
      </c>
      <c r="G75" s="1">
        <v>3</v>
      </c>
      <c r="H75" s="8">
        <f t="shared" si="61"/>
        <v>0.47641679720938401</v>
      </c>
      <c r="I75" s="8">
        <f t="shared" si="62"/>
        <v>273.62641679720934</v>
      </c>
      <c r="J75" s="8">
        <f t="shared" si="63"/>
        <v>1.8542203373725342E-2</v>
      </c>
      <c r="K75" s="8">
        <f t="shared" si="64"/>
        <v>11.223750000000001</v>
      </c>
      <c r="L75" s="8">
        <f t="shared" si="65"/>
        <v>0.1122375</v>
      </c>
      <c r="M75" s="1" t="s">
        <v>83</v>
      </c>
      <c r="O75" s="8">
        <f t="shared" si="80"/>
        <v>0.33091676662881425</v>
      </c>
      <c r="P75" s="8">
        <f t="shared" si="66"/>
        <v>6.1359259866070812E-3</v>
      </c>
      <c r="Q75" s="12">
        <f t="shared" si="67"/>
        <v>1.1044666775892745E-3</v>
      </c>
      <c r="R75" s="8">
        <f t="shared" si="68"/>
        <v>2.0202749999999998E-2</v>
      </c>
      <c r="S75" s="13">
        <f t="shared" si="69"/>
        <v>5.4669125618506127E-2</v>
      </c>
      <c r="T75" s="2">
        <f t="shared" si="70"/>
        <v>0.01</v>
      </c>
      <c r="U75" s="14">
        <f t="shared" si="71"/>
        <v>5.4669125618506131E-4</v>
      </c>
      <c r="V75" s="13"/>
      <c r="W75" s="2"/>
      <c r="X75" s="14"/>
      <c r="Y75" s="2">
        <v>0.02</v>
      </c>
      <c r="Z75" s="2">
        <v>0.49</v>
      </c>
      <c r="AA75" s="2">
        <f t="shared" si="72"/>
        <v>9.7999999999999997E-3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0.5</v>
      </c>
      <c r="AP75" s="2">
        <f t="shared" si="73"/>
        <v>5.0000000000000001E-3</v>
      </c>
      <c r="AQ75" s="1">
        <f t="shared" si="74"/>
        <v>1.5346691256185062E-2</v>
      </c>
      <c r="AR75" s="8">
        <f t="shared" si="75"/>
        <v>11.223750000000001</v>
      </c>
      <c r="AS75" s="1">
        <f t="shared" si="76"/>
        <v>0.18</v>
      </c>
      <c r="AT75" s="1">
        <f t="shared" si="77"/>
        <v>249666.66666666666</v>
      </c>
      <c r="AU75" s="1">
        <f t="shared" si="78"/>
        <v>51863355.469715424</v>
      </c>
    </row>
    <row r="76" spans="1:48" x14ac:dyDescent="0.15">
      <c r="C76" s="7">
        <v>3</v>
      </c>
      <c r="D76" s="7">
        <v>5.3870756884465498</v>
      </c>
      <c r="E76" s="9">
        <f t="shared" si="79"/>
        <v>0.47641679720938401</v>
      </c>
      <c r="F76" s="7" t="s">
        <v>83</v>
      </c>
      <c r="G76" s="1">
        <v>4</v>
      </c>
      <c r="H76" s="8">
        <f t="shared" si="61"/>
        <v>5.3870756884465498</v>
      </c>
      <c r="I76" s="8">
        <f t="shared" si="62"/>
        <v>278.53707568844652</v>
      </c>
      <c r="J76" s="8">
        <f t="shared" si="63"/>
        <v>3.4723129985580171E-2</v>
      </c>
      <c r="K76" s="8">
        <f t="shared" si="64"/>
        <v>11.223750000000001</v>
      </c>
      <c r="L76" s="8">
        <f t="shared" si="65"/>
        <v>0.1122375</v>
      </c>
      <c r="M76" s="1" t="s">
        <v>83</v>
      </c>
      <c r="O76" s="8">
        <f t="shared" si="80"/>
        <v>0.43701834064220718</v>
      </c>
      <c r="P76" s="8">
        <f t="shared" si="66"/>
        <v>1.5174644648201913E-2</v>
      </c>
      <c r="Q76" s="12">
        <f t="shared" si="67"/>
        <v>2.7314360366763441E-3</v>
      </c>
      <c r="R76" s="8">
        <f t="shared" si="68"/>
        <v>2.0202749999999998E-2</v>
      </c>
      <c r="S76" s="13">
        <f t="shared" si="69"/>
        <v>0.13520119967214089</v>
      </c>
      <c r="T76" s="2">
        <f t="shared" si="70"/>
        <v>0.01</v>
      </c>
      <c r="U76" s="14">
        <f t="shared" si="71"/>
        <v>1.3520119967214089E-3</v>
      </c>
      <c r="V76" s="13"/>
      <c r="W76" s="2"/>
      <c r="X76" s="14"/>
      <c r="Y76" s="2">
        <v>0.02</v>
      </c>
      <c r="Z76" s="2">
        <v>0.49</v>
      </c>
      <c r="AA76" s="2">
        <f t="shared" si="72"/>
        <v>9.7999999999999997E-3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0.5</v>
      </c>
      <c r="AP76" s="2">
        <f t="shared" si="73"/>
        <v>5.0000000000000001E-3</v>
      </c>
      <c r="AQ76" s="1">
        <f t="shared" si="74"/>
        <v>1.6152011996721411E-2</v>
      </c>
      <c r="AR76" s="8">
        <f t="shared" si="75"/>
        <v>11.223750000000001</v>
      </c>
      <c r="AS76" s="1">
        <f t="shared" si="76"/>
        <v>0.18</v>
      </c>
      <c r="AT76" s="1">
        <f t="shared" si="77"/>
        <v>249666.66666666666</v>
      </c>
      <c r="AU76" s="1">
        <f t="shared" si="78"/>
        <v>54584895.581284307</v>
      </c>
    </row>
    <row r="77" spans="1:48" x14ac:dyDescent="0.15">
      <c r="C77" s="7">
        <v>4</v>
      </c>
      <c r="D77" s="7">
        <v>11.196640980022201</v>
      </c>
      <c r="E77" s="9">
        <f t="shared" si="79"/>
        <v>5.3870756884465498</v>
      </c>
      <c r="F77" s="7" t="s">
        <v>83</v>
      </c>
      <c r="G77" s="1">
        <v>5</v>
      </c>
      <c r="H77" s="8">
        <f t="shared" si="61"/>
        <v>11.196640980022201</v>
      </c>
      <c r="I77" s="8">
        <f t="shared" si="62"/>
        <v>284.34664098002219</v>
      </c>
      <c r="J77" s="8">
        <f t="shared" si="63"/>
        <v>7.0924782752257359E-2</v>
      </c>
      <c r="K77" s="8">
        <f t="shared" si="64"/>
        <v>11.223750000000001</v>
      </c>
      <c r="L77" s="8">
        <f t="shared" si="65"/>
        <v>0.1122375</v>
      </c>
      <c r="M77" s="1" t="s">
        <v>85</v>
      </c>
      <c r="N77" s="8">
        <f>(O76-P76)*$C$21/100</f>
        <v>0.40075151119430502</v>
      </c>
      <c r="O77" s="8">
        <f t="shared" si="80"/>
        <v>0.13332968479970025</v>
      </c>
      <c r="P77" s="8">
        <f t="shared" si="66"/>
        <v>9.456378928845691E-3</v>
      </c>
      <c r="Q77" s="12">
        <f t="shared" si="67"/>
        <v>1.7021482071922242E-3</v>
      </c>
      <c r="R77" s="8">
        <f t="shared" si="68"/>
        <v>2.0202749999999998E-2</v>
      </c>
      <c r="S77" s="13">
        <f t="shared" si="69"/>
        <v>8.4253292605819721E-2</v>
      </c>
      <c r="T77" s="2">
        <f t="shared" si="70"/>
        <v>0.01</v>
      </c>
      <c r="U77" s="14">
        <f t="shared" si="71"/>
        <v>8.4253292605819725E-4</v>
      </c>
      <c r="V77" s="13"/>
      <c r="W77" s="2"/>
      <c r="X77" s="14"/>
      <c r="Y77" s="2">
        <v>0.02</v>
      </c>
      <c r="Z77" s="2">
        <v>0.49</v>
      </c>
      <c r="AA77" s="2">
        <f t="shared" si="72"/>
        <v>9.7999999999999997E-3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0.5</v>
      </c>
      <c r="AP77" s="2">
        <f t="shared" si="73"/>
        <v>5.0000000000000001E-3</v>
      </c>
      <c r="AQ77" s="1">
        <f t="shared" si="74"/>
        <v>1.56425329260582E-2</v>
      </c>
      <c r="AR77" s="8">
        <f t="shared" si="75"/>
        <v>11.223750000000001</v>
      </c>
      <c r="AS77" s="1">
        <f t="shared" si="76"/>
        <v>0.18</v>
      </c>
      <c r="AT77" s="1">
        <f t="shared" si="77"/>
        <v>249666.66666666666</v>
      </c>
      <c r="AU77" s="1">
        <f t="shared" si="78"/>
        <v>52863137.209717587</v>
      </c>
    </row>
    <row r="78" spans="1:48" x14ac:dyDescent="0.15">
      <c r="C78" s="7">
        <v>5</v>
      </c>
      <c r="D78" s="7">
        <v>15.708359074707101</v>
      </c>
      <c r="E78" s="9">
        <f t="shared" si="79"/>
        <v>11.196640980022201</v>
      </c>
      <c r="F78" s="7" t="s">
        <v>85</v>
      </c>
      <c r="G78" s="1">
        <v>6</v>
      </c>
      <c r="H78" s="8">
        <f t="shared" si="61"/>
        <v>15.708359074707101</v>
      </c>
      <c r="I78" s="8">
        <f t="shared" si="62"/>
        <v>288.8583590747071</v>
      </c>
      <c r="J78" s="8">
        <f t="shared" si="63"/>
        <v>0.12108114015028106</v>
      </c>
      <c r="K78" s="8">
        <f t="shared" si="64"/>
        <v>11.223750000000001</v>
      </c>
      <c r="L78" s="8">
        <f t="shared" si="65"/>
        <v>0.1122375</v>
      </c>
      <c r="M78" s="1" t="s">
        <v>83</v>
      </c>
      <c r="O78" s="8">
        <f t="shared" si="80"/>
        <v>0.23611080587085456</v>
      </c>
      <c r="P78" s="8">
        <f t="shared" si="66"/>
        <v>2.8588565576644746E-2</v>
      </c>
      <c r="Q78" s="12">
        <f t="shared" si="67"/>
        <v>5.1459418037960543E-3</v>
      </c>
      <c r="R78" s="8">
        <f t="shared" si="68"/>
        <v>2.0202749999999998E-2</v>
      </c>
      <c r="S78" s="13">
        <f t="shared" si="69"/>
        <v>0.2547149177115024</v>
      </c>
      <c r="T78" s="2">
        <f t="shared" si="70"/>
        <v>0.01</v>
      </c>
      <c r="U78" s="14">
        <f t="shared" si="71"/>
        <v>2.5471491771150239E-3</v>
      </c>
      <c r="V78" s="13"/>
      <c r="W78" s="2"/>
      <c r="X78" s="14"/>
      <c r="Y78" s="2">
        <v>0.02</v>
      </c>
      <c r="Z78" s="2">
        <v>0.49</v>
      </c>
      <c r="AA78" s="2">
        <f t="shared" si="72"/>
        <v>9.7999999999999997E-3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0.5</v>
      </c>
      <c r="AP78" s="2">
        <f t="shared" si="73"/>
        <v>5.0000000000000001E-3</v>
      </c>
      <c r="AQ78" s="1">
        <f t="shared" si="74"/>
        <v>1.7347149177115023E-2</v>
      </c>
      <c r="AR78" s="8">
        <f t="shared" si="75"/>
        <v>11.223750000000001</v>
      </c>
      <c r="AS78" s="1">
        <f t="shared" si="76"/>
        <v>0.18</v>
      </c>
      <c r="AT78" s="1">
        <f t="shared" si="77"/>
        <v>249666.66666666666</v>
      </c>
      <c r="AU78" s="1">
        <f t="shared" si="78"/>
        <v>58623800.344996579</v>
      </c>
    </row>
    <row r="79" spans="1:48" x14ac:dyDescent="0.15">
      <c r="C79" s="7">
        <v>6</v>
      </c>
      <c r="D79" s="7">
        <v>21.310075853823498</v>
      </c>
      <c r="E79" s="9">
        <f t="shared" si="79"/>
        <v>15.708359074707101</v>
      </c>
      <c r="F79" s="7" t="s">
        <v>83</v>
      </c>
      <c r="G79" s="1">
        <v>7</v>
      </c>
      <c r="H79" s="8">
        <f t="shared" si="61"/>
        <v>21.310075853823498</v>
      </c>
      <c r="I79" s="8">
        <f t="shared" si="62"/>
        <v>294.46007585382347</v>
      </c>
      <c r="J79" s="8">
        <f t="shared" si="63"/>
        <v>0.22991466189713627</v>
      </c>
      <c r="K79" s="8">
        <f t="shared" si="64"/>
        <v>11.223750000000001</v>
      </c>
      <c r="L79" s="8">
        <f t="shared" si="65"/>
        <v>0.1122375</v>
      </c>
      <c r="M79" s="1" t="s">
        <v>83</v>
      </c>
      <c r="O79" s="8">
        <f t="shared" si="80"/>
        <v>0.31975974029420984</v>
      </c>
      <c r="P79" s="8">
        <f t="shared" si="66"/>
        <v>7.3517452578059361E-2</v>
      </c>
      <c r="Q79" s="12">
        <f t="shared" si="67"/>
        <v>1.3233141464050685E-2</v>
      </c>
      <c r="R79" s="8">
        <f t="shared" si="68"/>
        <v>2.0202749999999998E-2</v>
      </c>
      <c r="S79" s="13">
        <f t="shared" si="69"/>
        <v>0.65501683998716442</v>
      </c>
      <c r="T79" s="2">
        <f t="shared" si="70"/>
        <v>0.01</v>
      </c>
      <c r="U79" s="14">
        <f t="shared" si="71"/>
        <v>6.5501683998716448E-3</v>
      </c>
      <c r="V79" s="13"/>
      <c r="W79" s="2"/>
      <c r="X79" s="14"/>
      <c r="Y79" s="2">
        <v>0.04</v>
      </c>
      <c r="Z79" s="2">
        <v>0.49</v>
      </c>
      <c r="AA79" s="2">
        <f t="shared" si="72"/>
        <v>1.9599999999999999E-2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0.5</v>
      </c>
      <c r="AP79" s="2">
        <f t="shared" si="73"/>
        <v>7.4999999999999997E-3</v>
      </c>
      <c r="AQ79" s="1">
        <f t="shared" si="74"/>
        <v>3.3650168399871644E-2</v>
      </c>
      <c r="AR79" s="8">
        <f t="shared" si="75"/>
        <v>11.223750000000001</v>
      </c>
      <c r="AS79" s="1">
        <f t="shared" si="76"/>
        <v>0.18</v>
      </c>
      <c r="AT79" s="1">
        <f t="shared" si="77"/>
        <v>249666.66666666666</v>
      </c>
      <c r="AU79" s="1">
        <f t="shared" si="78"/>
        <v>113719017.09659852</v>
      </c>
    </row>
    <row r="80" spans="1:48" x14ac:dyDescent="0.15">
      <c r="C80" s="7">
        <v>7</v>
      </c>
      <c r="D80" s="7">
        <v>24.722994878698302</v>
      </c>
      <c r="E80" s="9">
        <f t="shared" si="79"/>
        <v>21.310075853823498</v>
      </c>
      <c r="F80" s="7" t="s">
        <v>83</v>
      </c>
      <c r="G80" s="1">
        <v>8</v>
      </c>
      <c r="H80" s="8">
        <f t="shared" si="61"/>
        <v>24.722994878698302</v>
      </c>
      <c r="I80" s="8">
        <f t="shared" si="62"/>
        <v>297.87299487869825</v>
      </c>
      <c r="J80" s="8">
        <f t="shared" si="63"/>
        <v>0.33581921096899059</v>
      </c>
      <c r="K80" s="8">
        <f t="shared" si="64"/>
        <v>11.223750000000001</v>
      </c>
      <c r="L80" s="8">
        <f t="shared" si="65"/>
        <v>0.1122375</v>
      </c>
      <c r="M80" s="1" t="s">
        <v>83</v>
      </c>
      <c r="O80" s="8">
        <f t="shared" si="80"/>
        <v>0.35847978771615047</v>
      </c>
      <c r="P80" s="8">
        <f t="shared" si="66"/>
        <v>0.1203843994591689</v>
      </c>
      <c r="Q80" s="12">
        <f t="shared" si="67"/>
        <v>2.16691919026504E-2</v>
      </c>
      <c r="R80" s="8">
        <f t="shared" si="68"/>
        <v>2.0202749999999998E-2</v>
      </c>
      <c r="S80" s="13">
        <f t="shared" si="69"/>
        <v>1.0725862520028413</v>
      </c>
      <c r="T80" s="2">
        <f t="shared" si="70"/>
        <v>0.01</v>
      </c>
      <c r="U80" s="14">
        <f t="shared" si="71"/>
        <v>1.0725862520028414E-2</v>
      </c>
      <c r="V80" s="13"/>
      <c r="W80" s="2"/>
      <c r="X80" s="14"/>
      <c r="Y80" s="2">
        <v>0.04</v>
      </c>
      <c r="Z80" s="2">
        <v>0.49</v>
      </c>
      <c r="AA80" s="2">
        <f t="shared" si="72"/>
        <v>1.9599999999999999E-2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0.5</v>
      </c>
      <c r="AP80" s="2">
        <f t="shared" si="73"/>
        <v>7.4999999999999997E-3</v>
      </c>
      <c r="AQ80" s="1">
        <f t="shared" si="74"/>
        <v>3.7825862520028411E-2</v>
      </c>
      <c r="AR80" s="8">
        <f t="shared" si="75"/>
        <v>11.223750000000001</v>
      </c>
      <c r="AS80" s="1">
        <f t="shared" si="76"/>
        <v>0.18</v>
      </c>
      <c r="AT80" s="1">
        <f t="shared" si="77"/>
        <v>249666.66666666666</v>
      </c>
      <c r="AU80" s="1">
        <f t="shared" si="78"/>
        <v>127830561.06860682</v>
      </c>
    </row>
    <row r="81" spans="1:48" x14ac:dyDescent="0.15">
      <c r="C81" s="7">
        <v>8</v>
      </c>
      <c r="D81" s="7">
        <v>23.560722005638201</v>
      </c>
      <c r="E81" s="9">
        <f t="shared" si="79"/>
        <v>24.722994878698302</v>
      </c>
      <c r="F81" s="7" t="s">
        <v>83</v>
      </c>
      <c r="G81" s="1">
        <v>9</v>
      </c>
      <c r="H81" s="8">
        <f t="shared" si="61"/>
        <v>23.560722005638201</v>
      </c>
      <c r="I81" s="8">
        <f t="shared" si="62"/>
        <v>296.71072200563816</v>
      </c>
      <c r="J81" s="8">
        <f t="shared" si="63"/>
        <v>0.29545864433096086</v>
      </c>
      <c r="K81" s="8">
        <f t="shared" si="64"/>
        <v>11.223750000000001</v>
      </c>
      <c r="L81" s="8">
        <f t="shared" si="65"/>
        <v>0.1122375</v>
      </c>
      <c r="M81" s="1" t="s">
        <v>83</v>
      </c>
      <c r="O81" s="8">
        <f t="shared" si="80"/>
        <v>0.35033288825698156</v>
      </c>
      <c r="P81" s="8">
        <f t="shared" si="66"/>
        <v>0.10350888022895777</v>
      </c>
      <c r="Q81" s="12">
        <f t="shared" si="67"/>
        <v>1.8631598441212396E-2</v>
      </c>
      <c r="R81" s="8">
        <f t="shared" si="68"/>
        <v>2.0202749999999998E-2</v>
      </c>
      <c r="S81" s="13">
        <f t="shared" si="69"/>
        <v>0.92223080725210171</v>
      </c>
      <c r="T81" s="2">
        <f t="shared" si="70"/>
        <v>0.01</v>
      </c>
      <c r="U81" s="14">
        <f t="shared" si="71"/>
        <v>9.2223080725210172E-3</v>
      </c>
      <c r="V81" s="13"/>
      <c r="W81" s="2"/>
      <c r="X81" s="14"/>
      <c r="Y81" s="2">
        <v>0.04</v>
      </c>
      <c r="Z81" s="2">
        <v>0.49</v>
      </c>
      <c r="AA81" s="2">
        <f t="shared" si="72"/>
        <v>1.9599999999999999E-2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0.5</v>
      </c>
      <c r="AP81" s="2">
        <f t="shared" si="73"/>
        <v>7.4999999999999997E-3</v>
      </c>
      <c r="AQ81" s="1">
        <f t="shared" si="74"/>
        <v>3.6322308072521015E-2</v>
      </c>
      <c r="AR81" s="8">
        <f t="shared" si="75"/>
        <v>11.223750000000001</v>
      </c>
      <c r="AS81" s="1">
        <f t="shared" si="76"/>
        <v>0.18</v>
      </c>
      <c r="AT81" s="1">
        <f t="shared" si="77"/>
        <v>249666.66666666666</v>
      </c>
      <c r="AU81" s="1">
        <f t="shared" si="78"/>
        <v>122749375.97942872</v>
      </c>
    </row>
    <row r="82" spans="1:48" x14ac:dyDescent="0.15">
      <c r="C82" s="7">
        <v>9</v>
      </c>
      <c r="D82" s="7">
        <v>18.883803705741201</v>
      </c>
      <c r="E82" s="9">
        <f t="shared" si="79"/>
        <v>23.560722005638201</v>
      </c>
      <c r="F82" s="7" t="s">
        <v>83</v>
      </c>
      <c r="G82" s="1">
        <v>10</v>
      </c>
      <c r="H82" s="8">
        <f t="shared" si="61"/>
        <v>18.883803705741201</v>
      </c>
      <c r="I82" s="8">
        <f t="shared" si="62"/>
        <v>292.03380370574121</v>
      </c>
      <c r="J82" s="8">
        <f t="shared" si="63"/>
        <v>0.17468507027676328</v>
      </c>
      <c r="K82" s="8">
        <f t="shared" si="64"/>
        <v>11.223750000000001</v>
      </c>
      <c r="L82" s="8">
        <f t="shared" si="65"/>
        <v>0.1122375</v>
      </c>
      <c r="M82" s="1" t="s">
        <v>83</v>
      </c>
      <c r="O82" s="8">
        <f t="shared" si="80"/>
        <v>0.35906150802802378</v>
      </c>
      <c r="P82" s="8">
        <f t="shared" si="66"/>
        <v>6.2722684763555941E-2</v>
      </c>
      <c r="Q82" s="12">
        <f t="shared" si="67"/>
        <v>1.1290083257440069E-2</v>
      </c>
      <c r="R82" s="8">
        <f t="shared" si="68"/>
        <v>2.0202749999999998E-2</v>
      </c>
      <c r="S82" s="13">
        <f t="shared" si="69"/>
        <v>0.5588389331868221</v>
      </c>
      <c r="T82" s="2">
        <f t="shared" si="70"/>
        <v>0.01</v>
      </c>
      <c r="U82" s="14">
        <f t="shared" si="71"/>
        <v>5.5883893318682213E-3</v>
      </c>
      <c r="V82" s="13"/>
      <c r="W82" s="2"/>
      <c r="X82" s="14"/>
      <c r="Y82" s="2">
        <v>0.04</v>
      </c>
      <c r="Z82" s="2">
        <v>0.49</v>
      </c>
      <c r="AA82" s="2">
        <f t="shared" si="72"/>
        <v>1.9599999999999999E-2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0.5</v>
      </c>
      <c r="AP82" s="2">
        <f t="shared" si="73"/>
        <v>7.4999999999999997E-3</v>
      </c>
      <c r="AQ82" s="1">
        <f t="shared" si="74"/>
        <v>3.2688389331868219E-2</v>
      </c>
      <c r="AR82" s="8">
        <f t="shared" si="75"/>
        <v>11.223750000000001</v>
      </c>
      <c r="AS82" s="1">
        <f t="shared" si="76"/>
        <v>0.18</v>
      </c>
      <c r="AT82" s="1">
        <f t="shared" si="77"/>
        <v>249666.66666666666</v>
      </c>
      <c r="AU82" s="1">
        <f t="shared" si="78"/>
        <v>110468734.09718716</v>
      </c>
    </row>
    <row r="83" spans="1:48" x14ac:dyDescent="0.15">
      <c r="C83" s="7">
        <v>10</v>
      </c>
      <c r="D83" s="7">
        <v>12.5930651618197</v>
      </c>
      <c r="E83" s="9">
        <f t="shared" si="79"/>
        <v>18.883803705741201</v>
      </c>
      <c r="F83" s="7" t="s">
        <v>83</v>
      </c>
      <c r="G83" s="1">
        <v>11</v>
      </c>
      <c r="H83" s="8">
        <f t="shared" si="61"/>
        <v>12.5930651618197</v>
      </c>
      <c r="I83" s="8">
        <f t="shared" si="62"/>
        <v>285.74306516181969</v>
      </c>
      <c r="J83" s="8">
        <f t="shared" si="63"/>
        <v>8.3844475538818436E-2</v>
      </c>
      <c r="K83" s="8">
        <f t="shared" si="64"/>
        <v>11.223750000000001</v>
      </c>
      <c r="L83" s="8">
        <f t="shared" si="65"/>
        <v>0.1122375</v>
      </c>
      <c r="M83" s="1" t="s">
        <v>85</v>
      </c>
      <c r="N83" s="8">
        <f>(O82-P82)*$C$21/100</f>
        <v>0.2815218821012444</v>
      </c>
      <c r="O83" s="8">
        <f t="shared" si="80"/>
        <v>0.1270544411632234</v>
      </c>
      <c r="P83" s="8">
        <f t="shared" si="66"/>
        <v>1.0652812984208131E-2</v>
      </c>
      <c r="Q83" s="12">
        <f t="shared" si="67"/>
        <v>1.9175063371574634E-3</v>
      </c>
      <c r="R83" s="8">
        <f t="shared" si="68"/>
        <v>2.0202749999999998E-2</v>
      </c>
      <c r="S83" s="13">
        <f t="shared" si="69"/>
        <v>9.4913134952294295E-2</v>
      </c>
      <c r="T83" s="2">
        <f t="shared" si="70"/>
        <v>0.01</v>
      </c>
      <c r="U83" s="14">
        <f t="shared" si="71"/>
        <v>9.4913134952294301E-4</v>
      </c>
      <c r="V83" s="13"/>
      <c r="W83" s="2"/>
      <c r="X83" s="14"/>
      <c r="Y83" s="2">
        <v>0.02</v>
      </c>
      <c r="Z83" s="2">
        <v>0.49</v>
      </c>
      <c r="AA83" s="2">
        <f t="shared" si="72"/>
        <v>9.7999999999999997E-3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0.5</v>
      </c>
      <c r="AP83" s="2">
        <f t="shared" si="73"/>
        <v>5.0000000000000001E-3</v>
      </c>
      <c r="AQ83" s="1">
        <f t="shared" si="74"/>
        <v>1.5749131349522945E-2</v>
      </c>
      <c r="AR83" s="8">
        <f t="shared" si="75"/>
        <v>11.223750000000001</v>
      </c>
      <c r="AS83" s="1">
        <f t="shared" si="76"/>
        <v>0.18</v>
      </c>
      <c r="AT83" s="1">
        <f t="shared" si="77"/>
        <v>249666.66666666666</v>
      </c>
      <c r="AU83" s="1">
        <f t="shared" si="78"/>
        <v>53223381.110919103</v>
      </c>
    </row>
    <row r="84" spans="1:48" x14ac:dyDescent="0.15">
      <c r="C84" s="7">
        <v>11</v>
      </c>
      <c r="D84" s="7">
        <v>7.0889726233398704</v>
      </c>
      <c r="E84" s="9">
        <f t="shared" si="79"/>
        <v>12.5930651618197</v>
      </c>
      <c r="F84" s="7" t="s">
        <v>85</v>
      </c>
      <c r="G84" s="1">
        <v>12</v>
      </c>
      <c r="H84" s="8">
        <f t="shared" si="61"/>
        <v>7.0889726233398704</v>
      </c>
      <c r="I84" s="8">
        <f t="shared" si="62"/>
        <v>280.23897262333986</v>
      </c>
      <c r="J84" s="8">
        <f t="shared" si="63"/>
        <v>4.2935539785590893E-2</v>
      </c>
      <c r="K84" s="8">
        <f t="shared" si="64"/>
        <v>11.223750000000001</v>
      </c>
      <c r="L84" s="8">
        <f t="shared" si="65"/>
        <v>0.1122375</v>
      </c>
      <c r="M84" s="1" t="s">
        <v>83</v>
      </c>
      <c r="O84" s="8">
        <f t="shared" si="80"/>
        <v>0.22863912817901524</v>
      </c>
      <c r="P84" s="8">
        <f t="shared" si="66"/>
        <v>9.8167443844729245E-3</v>
      </c>
      <c r="Q84" s="12">
        <f t="shared" si="67"/>
        <v>1.7670139892051262E-3</v>
      </c>
      <c r="R84" s="8">
        <f t="shared" si="68"/>
        <v>2.0202749999999998E-2</v>
      </c>
      <c r="S84" s="13">
        <f t="shared" si="69"/>
        <v>8.7464032827467869E-2</v>
      </c>
      <c r="T84" s="2">
        <f t="shared" si="70"/>
        <v>0.01</v>
      </c>
      <c r="U84" s="14">
        <f t="shared" si="71"/>
        <v>8.746403282746787E-4</v>
      </c>
      <c r="V84" s="13"/>
      <c r="W84" s="2"/>
      <c r="X84" s="14"/>
      <c r="Y84" s="2">
        <v>0.02</v>
      </c>
      <c r="Z84" s="2">
        <v>0.49</v>
      </c>
      <c r="AA84" s="2">
        <f t="shared" si="72"/>
        <v>9.7999999999999997E-3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0.5</v>
      </c>
      <c r="AP84" s="2">
        <f t="shared" si="73"/>
        <v>5.0000000000000001E-3</v>
      </c>
      <c r="AQ84" s="1">
        <f t="shared" si="74"/>
        <v>1.5674640328274678E-2</v>
      </c>
      <c r="AR84" s="8">
        <f t="shared" si="75"/>
        <v>11.223750000000001</v>
      </c>
      <c r="AS84" s="1">
        <f t="shared" si="76"/>
        <v>0.18</v>
      </c>
      <c r="AT84" s="1">
        <f t="shared" si="77"/>
        <v>249666.66666666666</v>
      </c>
      <c r="AU84" s="1">
        <f t="shared" si="78"/>
        <v>52971642.527676031</v>
      </c>
      <c r="AV84" s="1">
        <f>SUM(AU73:AU84)</f>
        <v>900674665.06672752</v>
      </c>
    </row>
    <row r="85" spans="1:48" x14ac:dyDescent="0.3">
      <c r="C85" s="7">
        <v>12</v>
      </c>
      <c r="D85" s="10">
        <v>4.8123615836990297</v>
      </c>
      <c r="E85" s="9">
        <f t="shared" si="79"/>
        <v>7.0889726233398704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/>
      <c r="AE88" s="2"/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92.746499999999997</v>
      </c>
      <c r="C89" s="7" t="s">
        <v>82</v>
      </c>
      <c r="D89" s="7">
        <v>3</v>
      </c>
      <c r="E89" s="7"/>
      <c r="F89" s="7"/>
      <c r="G89" s="1">
        <v>1</v>
      </c>
      <c r="H89" s="8">
        <f t="shared" ref="H89:H100" si="81">E90</f>
        <v>3</v>
      </c>
      <c r="I89" s="8">
        <f t="shared" ref="I89:I100" si="82">H89+273.15</f>
        <v>276.14999999999998</v>
      </c>
      <c r="J89" s="8">
        <f t="shared" ref="J89:J100" si="83">EXP(($C$15*(I89-$C$13))/($C$16*I89*$C$13))</f>
        <v>2.5667722292058517E-2</v>
      </c>
      <c r="K89" s="8">
        <f t="shared" ref="K89:K100" si="84">$B$89/12</f>
        <v>7.7288749999999995</v>
      </c>
      <c r="L89" s="8">
        <f t="shared" ref="L89:L100" si="85">K89*$B$90/100</f>
        <v>2.39595125</v>
      </c>
      <c r="M89" s="1" t="s">
        <v>83</v>
      </c>
      <c r="O89" s="8">
        <f>L89</f>
        <v>2.39595125</v>
      </c>
      <c r="P89" s="8">
        <f t="shared" ref="P89:P100" si="86">O89*J89</f>
        <v>6.1498611310310466E-2</v>
      </c>
      <c r="Q89" s="12">
        <f t="shared" ref="Q89:Q100" si="87">P89*$B$91</f>
        <v>2.9519333428949024E-2</v>
      </c>
      <c r="R89" s="8">
        <f t="shared" ref="R89:R100" si="88">L89*$B$91</f>
        <v>1.1500565999999999</v>
      </c>
      <c r="S89" s="13">
        <f t="shared" ref="S89:S100" si="89">Q89/R89</f>
        <v>2.566772229205852E-2</v>
      </c>
      <c r="T89" s="2">
        <f t="shared" ref="T89:T100" si="90">$B$90/100</f>
        <v>0.31</v>
      </c>
      <c r="U89" s="14">
        <f t="shared" ref="U89:U100" si="91">S89*T89</f>
        <v>7.9569939105381404E-3</v>
      </c>
      <c r="V89" s="2">
        <v>180.9</v>
      </c>
      <c r="W89" s="2">
        <v>0.28000000000000003</v>
      </c>
      <c r="X89" s="2">
        <v>6</v>
      </c>
      <c r="Y89" s="2">
        <v>0.04</v>
      </c>
      <c r="Z89" s="2">
        <v>0.01</v>
      </c>
      <c r="AA89" s="2">
        <v>0.03</v>
      </c>
      <c r="AB89" s="2">
        <v>70</v>
      </c>
      <c r="AC89" s="2">
        <v>0.34</v>
      </c>
      <c r="AD89" s="2"/>
      <c r="AE89" s="2"/>
      <c r="AF89" s="2"/>
      <c r="AG89" s="2"/>
      <c r="AH89" s="2"/>
      <c r="AI89" s="2"/>
      <c r="AJ89" s="1">
        <f t="shared" ref="AJ89:AJ100" si="92">U89*0.67*AL89+(V89*W89+X89*Y89+Z89*AA89+AB89*AC89+AD89*AE89+AF89*AG89+AH89*AI89)/1000</f>
        <v>7.7251269241629089E-2</v>
      </c>
      <c r="AK89" s="8">
        <f t="shared" ref="AK89:AK100" si="93">$B$89/12</f>
        <v>7.7288749999999995</v>
      </c>
      <c r="AL89" s="1">
        <f t="shared" ref="AL89:AL100" si="94">$B$91</f>
        <v>0.48</v>
      </c>
      <c r="AM89" s="17">
        <f t="shared" ref="AM89:AM100" si="95">$E$6/12</f>
        <v>5530066.666666667</v>
      </c>
      <c r="AN89" s="1">
        <f t="shared" ref="AN89:AN100" si="96">AM89*10000*AK89*AJ89</f>
        <v>33018114860.464626</v>
      </c>
    </row>
    <row r="90" spans="1:48" x14ac:dyDescent="0.15">
      <c r="A90" s="1" t="s">
        <v>84</v>
      </c>
      <c r="B90" s="1">
        <f>H6</f>
        <v>31</v>
      </c>
      <c r="C90" s="7">
        <v>1</v>
      </c>
      <c r="D90" s="7">
        <v>-2.1383460561935501</v>
      </c>
      <c r="E90" s="9">
        <f t="shared" ref="E90:E101" si="97">D89</f>
        <v>3</v>
      </c>
      <c r="F90" s="7" t="s">
        <v>83</v>
      </c>
      <c r="G90" s="1">
        <v>2</v>
      </c>
      <c r="H90" s="8">
        <f t="shared" si="81"/>
        <v>-2.1383460561935501</v>
      </c>
      <c r="I90" s="8">
        <f t="shared" si="82"/>
        <v>271.01165394380644</v>
      </c>
      <c r="J90" s="8">
        <f t="shared" si="83"/>
        <v>1.3154015112547603E-2</v>
      </c>
      <c r="K90" s="8">
        <f t="shared" si="84"/>
        <v>7.7288749999999995</v>
      </c>
      <c r="L90" s="8">
        <f t="shared" si="85"/>
        <v>2.39595125</v>
      </c>
      <c r="M90" s="1" t="s">
        <v>83</v>
      </c>
      <c r="O90" s="8">
        <f t="shared" ref="O90:O100" si="98">L90+O89-P89-N90</f>
        <v>4.7304038886896898</v>
      </c>
      <c r="P90" s="8">
        <f t="shared" si="86"/>
        <v>6.2223804240278131E-2</v>
      </c>
      <c r="Q90" s="12">
        <f t="shared" si="87"/>
        <v>2.9867426035333502E-2</v>
      </c>
      <c r="R90" s="8">
        <f t="shared" si="88"/>
        <v>1.1500565999999999</v>
      </c>
      <c r="S90" s="13">
        <f t="shared" si="89"/>
        <v>2.5970396618160797E-2</v>
      </c>
      <c r="T90" s="2">
        <f t="shared" si="90"/>
        <v>0.31</v>
      </c>
      <c r="U90" s="14">
        <f t="shared" si="91"/>
        <v>8.050822951629847E-3</v>
      </c>
      <c r="V90" s="2">
        <v>180.9</v>
      </c>
      <c r="W90" s="2">
        <v>0.28000000000000003</v>
      </c>
      <c r="X90" s="2">
        <v>6</v>
      </c>
      <c r="Y90" s="2">
        <v>0.04</v>
      </c>
      <c r="Z90" s="2">
        <v>0.01</v>
      </c>
      <c r="AA90" s="2">
        <v>0.03</v>
      </c>
      <c r="AB90" s="2">
        <v>70</v>
      </c>
      <c r="AC90" s="2">
        <v>0.34</v>
      </c>
      <c r="AD90" s="2"/>
      <c r="AE90" s="2"/>
      <c r="AF90" s="2"/>
      <c r="AG90" s="2"/>
      <c r="AH90" s="2"/>
      <c r="AI90" s="2"/>
      <c r="AJ90" s="1">
        <f t="shared" si="92"/>
        <v>7.7281444661244175E-2</v>
      </c>
      <c r="AK90" s="8">
        <f t="shared" si="93"/>
        <v>7.7288749999999995</v>
      </c>
      <c r="AL90" s="1">
        <f t="shared" si="94"/>
        <v>0.48</v>
      </c>
      <c r="AM90" s="17">
        <f t="shared" si="95"/>
        <v>5530066.666666667</v>
      </c>
      <c r="AN90" s="1">
        <f t="shared" si="96"/>
        <v>33031012195.105141</v>
      </c>
    </row>
    <row r="91" spans="1:48" x14ac:dyDescent="0.15">
      <c r="A91" s="1" t="s">
        <v>19</v>
      </c>
      <c r="B91" s="1">
        <f>G6</f>
        <v>0.48</v>
      </c>
      <c r="C91" s="7">
        <v>2</v>
      </c>
      <c r="D91" s="7">
        <v>0.47641679720938401</v>
      </c>
      <c r="E91" s="9">
        <f t="shared" si="97"/>
        <v>-2.1383460561935501</v>
      </c>
      <c r="F91" s="7" t="s">
        <v>83</v>
      </c>
      <c r="G91" s="1">
        <v>3</v>
      </c>
      <c r="H91" s="8">
        <f t="shared" si="81"/>
        <v>0.47641679720938401</v>
      </c>
      <c r="I91" s="8">
        <f t="shared" si="82"/>
        <v>273.62641679720934</v>
      </c>
      <c r="J91" s="8">
        <f t="shared" si="83"/>
        <v>1.8542203373725342E-2</v>
      </c>
      <c r="K91" s="8">
        <f t="shared" si="84"/>
        <v>7.7288749999999995</v>
      </c>
      <c r="L91" s="8">
        <f t="shared" si="85"/>
        <v>2.39595125</v>
      </c>
      <c r="M91" s="1" t="s">
        <v>83</v>
      </c>
      <c r="O91" s="8">
        <f t="shared" si="98"/>
        <v>7.064131334449411</v>
      </c>
      <c r="P91" s="8">
        <f t="shared" si="86"/>
        <v>0.13098455986206678</v>
      </c>
      <c r="Q91" s="12">
        <f t="shared" si="87"/>
        <v>6.2872588733792048E-2</v>
      </c>
      <c r="R91" s="8">
        <f t="shared" si="88"/>
        <v>1.1500565999999999</v>
      </c>
      <c r="S91" s="13">
        <f t="shared" si="89"/>
        <v>5.4669125618506127E-2</v>
      </c>
      <c r="T91" s="2">
        <f t="shared" si="90"/>
        <v>0.31</v>
      </c>
      <c r="U91" s="14">
        <f t="shared" si="91"/>
        <v>1.6947428941736901E-2</v>
      </c>
      <c r="V91" s="2">
        <v>180.9</v>
      </c>
      <c r="W91" s="2">
        <v>0.28000000000000003</v>
      </c>
      <c r="X91" s="2">
        <v>6</v>
      </c>
      <c r="Y91" s="2">
        <v>0.04</v>
      </c>
      <c r="Z91" s="2">
        <v>0.01</v>
      </c>
      <c r="AA91" s="2">
        <v>0.03</v>
      </c>
      <c r="AB91" s="2">
        <v>70</v>
      </c>
      <c r="AC91" s="2">
        <v>0.34</v>
      </c>
      <c r="AD91" s="2"/>
      <c r="AE91" s="2"/>
      <c r="AF91" s="2"/>
      <c r="AG91" s="2"/>
      <c r="AH91" s="2"/>
      <c r="AI91" s="2"/>
      <c r="AJ91" s="1">
        <f t="shared" si="92"/>
        <v>8.0142593147662602E-2</v>
      </c>
      <c r="AK91" s="8">
        <f t="shared" si="93"/>
        <v>7.7288749999999995</v>
      </c>
      <c r="AL91" s="1">
        <f t="shared" si="94"/>
        <v>0.48</v>
      </c>
      <c r="AM91" s="17">
        <f t="shared" si="95"/>
        <v>5530066.666666667</v>
      </c>
      <c r="AN91" s="1">
        <f t="shared" si="96"/>
        <v>34253901220.551731</v>
      </c>
    </row>
    <row r="92" spans="1:48" x14ac:dyDescent="0.15">
      <c r="C92" s="7">
        <v>3</v>
      </c>
      <c r="D92" s="7">
        <v>5.3870756884465498</v>
      </c>
      <c r="E92" s="9">
        <f t="shared" si="97"/>
        <v>0.47641679720938401</v>
      </c>
      <c r="F92" s="7" t="s">
        <v>83</v>
      </c>
      <c r="G92" s="1">
        <v>4</v>
      </c>
      <c r="H92" s="8">
        <f t="shared" si="81"/>
        <v>5.3870756884465498</v>
      </c>
      <c r="I92" s="8">
        <f t="shared" si="82"/>
        <v>278.53707568844652</v>
      </c>
      <c r="J92" s="8">
        <f t="shared" si="83"/>
        <v>3.4723129985580171E-2</v>
      </c>
      <c r="K92" s="8">
        <f t="shared" si="84"/>
        <v>7.7288749999999995</v>
      </c>
      <c r="L92" s="8">
        <f t="shared" si="85"/>
        <v>2.39595125</v>
      </c>
      <c r="M92" s="1" t="s">
        <v>83</v>
      </c>
      <c r="O92" s="8">
        <f t="shared" si="98"/>
        <v>9.3290980245873438</v>
      </c>
      <c r="P92" s="8">
        <f t="shared" si="86"/>
        <v>0.32393548335596556</v>
      </c>
      <c r="Q92" s="12">
        <f t="shared" si="87"/>
        <v>0.15548903201086348</v>
      </c>
      <c r="R92" s="8">
        <f t="shared" si="88"/>
        <v>1.1500565999999999</v>
      </c>
      <c r="S92" s="13">
        <f t="shared" si="89"/>
        <v>0.13520119967214092</v>
      </c>
      <c r="T92" s="2">
        <f t="shared" si="90"/>
        <v>0.31</v>
      </c>
      <c r="U92" s="14">
        <f t="shared" si="91"/>
        <v>4.1912371898363686E-2</v>
      </c>
      <c r="V92" s="2">
        <v>180.9</v>
      </c>
      <c r="W92" s="2">
        <v>0.28000000000000003</v>
      </c>
      <c r="X92" s="2">
        <v>6</v>
      </c>
      <c r="Y92" s="2">
        <v>0.04</v>
      </c>
      <c r="Z92" s="2">
        <v>0.01</v>
      </c>
      <c r="AA92" s="2">
        <v>0.03</v>
      </c>
      <c r="AB92" s="2">
        <v>70</v>
      </c>
      <c r="AC92" s="2">
        <v>0.34</v>
      </c>
      <c r="AD92" s="2"/>
      <c r="AE92" s="2"/>
      <c r="AF92" s="2"/>
      <c r="AG92" s="2"/>
      <c r="AH92" s="2"/>
      <c r="AI92" s="2"/>
      <c r="AJ92" s="1">
        <f t="shared" si="92"/>
        <v>8.8171318802513776E-2</v>
      </c>
      <c r="AK92" s="8">
        <f t="shared" si="93"/>
        <v>7.7288749999999995</v>
      </c>
      <c r="AL92" s="1">
        <f t="shared" si="94"/>
        <v>0.48</v>
      </c>
      <c r="AM92" s="17">
        <f t="shared" si="95"/>
        <v>5530066.666666667</v>
      </c>
      <c r="AN92" s="1">
        <f t="shared" si="96"/>
        <v>37685474429.088501</v>
      </c>
    </row>
    <row r="93" spans="1:48" x14ac:dyDescent="0.15">
      <c r="C93" s="7">
        <v>4</v>
      </c>
      <c r="D93" s="7">
        <v>11.196640980022201</v>
      </c>
      <c r="E93" s="9">
        <f t="shared" si="97"/>
        <v>5.3870756884465498</v>
      </c>
      <c r="F93" s="7" t="s">
        <v>83</v>
      </c>
      <c r="G93" s="1">
        <v>5</v>
      </c>
      <c r="H93" s="8">
        <f t="shared" si="81"/>
        <v>11.196640980022201</v>
      </c>
      <c r="I93" s="8">
        <f t="shared" si="82"/>
        <v>284.34664098002219</v>
      </c>
      <c r="J93" s="8">
        <f t="shared" si="83"/>
        <v>7.0924782752257359E-2</v>
      </c>
      <c r="K93" s="8">
        <f t="shared" si="84"/>
        <v>7.7288749999999995</v>
      </c>
      <c r="L93" s="8">
        <f t="shared" si="85"/>
        <v>2.39595125</v>
      </c>
      <c r="M93" s="1" t="s">
        <v>85</v>
      </c>
      <c r="N93" s="8">
        <f>(O92-P92)*$C$21/100</f>
        <v>8.5549044141698101</v>
      </c>
      <c r="O93" s="8">
        <f t="shared" si="98"/>
        <v>2.8462093770615677</v>
      </c>
      <c r="P93" s="8">
        <f t="shared" si="86"/>
        <v>0.20186678173552944</v>
      </c>
      <c r="Q93" s="12">
        <f t="shared" si="87"/>
        <v>9.6896055233054126E-2</v>
      </c>
      <c r="R93" s="8">
        <f t="shared" si="88"/>
        <v>1.1500565999999999</v>
      </c>
      <c r="S93" s="13">
        <f t="shared" si="89"/>
        <v>8.4253292605819693E-2</v>
      </c>
      <c r="T93" s="2">
        <f t="shared" si="90"/>
        <v>0.31</v>
      </c>
      <c r="U93" s="14">
        <f t="shared" si="91"/>
        <v>2.6118520707804106E-2</v>
      </c>
      <c r="V93" s="2">
        <v>180.9</v>
      </c>
      <c r="W93" s="2">
        <v>0.28000000000000003</v>
      </c>
      <c r="X93" s="2">
        <v>6</v>
      </c>
      <c r="Y93" s="2">
        <v>0.04</v>
      </c>
      <c r="Z93" s="2">
        <v>0.01</v>
      </c>
      <c r="AA93" s="2">
        <v>0.03</v>
      </c>
      <c r="AB93" s="2">
        <v>70</v>
      </c>
      <c r="AC93" s="2">
        <v>0.34</v>
      </c>
      <c r="AD93" s="2"/>
      <c r="AE93" s="2"/>
      <c r="AF93" s="2"/>
      <c r="AG93" s="2"/>
      <c r="AH93" s="2"/>
      <c r="AI93" s="2"/>
      <c r="AJ93" s="1">
        <f t="shared" si="92"/>
        <v>8.3092016259629822E-2</v>
      </c>
      <c r="AK93" s="8">
        <f t="shared" si="93"/>
        <v>7.7288749999999995</v>
      </c>
      <c r="AL93" s="1">
        <f t="shared" si="94"/>
        <v>0.48</v>
      </c>
      <c r="AM93" s="17">
        <f t="shared" si="95"/>
        <v>5530066.666666667</v>
      </c>
      <c r="AN93" s="1">
        <f t="shared" si="96"/>
        <v>35514519874.964264</v>
      </c>
    </row>
    <row r="94" spans="1:48" x14ac:dyDescent="0.15">
      <c r="C94" s="7">
        <v>5</v>
      </c>
      <c r="D94" s="7">
        <v>15.708359074707101</v>
      </c>
      <c r="E94" s="9">
        <f t="shared" si="97"/>
        <v>11.196640980022201</v>
      </c>
      <c r="F94" s="7" t="s">
        <v>85</v>
      </c>
      <c r="G94" s="1">
        <v>6</v>
      </c>
      <c r="H94" s="8">
        <f t="shared" si="81"/>
        <v>15.708359074707101</v>
      </c>
      <c r="I94" s="8">
        <f t="shared" si="82"/>
        <v>288.8583590747071</v>
      </c>
      <c r="J94" s="8">
        <f t="shared" si="83"/>
        <v>0.12108114015028106</v>
      </c>
      <c r="K94" s="8">
        <f t="shared" si="84"/>
        <v>7.7288749999999995</v>
      </c>
      <c r="L94" s="8">
        <f t="shared" si="85"/>
        <v>2.39595125</v>
      </c>
      <c r="M94" s="1" t="s">
        <v>83</v>
      </c>
      <c r="O94" s="8">
        <f t="shared" si="98"/>
        <v>5.0402938453260377</v>
      </c>
      <c r="P94" s="8">
        <f t="shared" si="86"/>
        <v>0.61028452548452095</v>
      </c>
      <c r="Q94" s="12">
        <f t="shared" si="87"/>
        <v>0.29293657223257002</v>
      </c>
      <c r="R94" s="8">
        <f t="shared" si="88"/>
        <v>1.1500565999999999</v>
      </c>
      <c r="S94" s="13">
        <f t="shared" si="89"/>
        <v>0.25471491771150223</v>
      </c>
      <c r="T94" s="2">
        <f t="shared" si="90"/>
        <v>0.31</v>
      </c>
      <c r="U94" s="14">
        <f t="shared" si="91"/>
        <v>7.8961624490565693E-2</v>
      </c>
      <c r="V94" s="2">
        <v>220.1</v>
      </c>
      <c r="W94" s="2">
        <v>0.28000000000000003</v>
      </c>
      <c r="X94" s="2">
        <v>12.1</v>
      </c>
      <c r="Y94" s="2">
        <v>0.04</v>
      </c>
      <c r="Z94" s="2">
        <v>1.4999999999999999E-2</v>
      </c>
      <c r="AA94" s="2">
        <v>0.03</v>
      </c>
      <c r="AB94" s="2">
        <v>70</v>
      </c>
      <c r="AC94" s="2">
        <v>0.34</v>
      </c>
      <c r="AD94" s="2"/>
      <c r="AE94" s="2"/>
      <c r="AF94" s="2"/>
      <c r="AG94" s="2"/>
      <c r="AH94" s="2"/>
      <c r="AI94" s="2"/>
      <c r="AJ94" s="1">
        <f t="shared" si="92"/>
        <v>0.11130650843616594</v>
      </c>
      <c r="AK94" s="8">
        <f t="shared" si="93"/>
        <v>7.7288749999999995</v>
      </c>
      <c r="AL94" s="1">
        <f t="shared" si="94"/>
        <v>0.48</v>
      </c>
      <c r="AM94" s="17">
        <f t="shared" si="95"/>
        <v>5530066.666666667</v>
      </c>
      <c r="AN94" s="1">
        <f t="shared" si="96"/>
        <v>47573730714.603592</v>
      </c>
    </row>
    <row r="95" spans="1:48" x14ac:dyDescent="0.15">
      <c r="C95" s="7">
        <v>6</v>
      </c>
      <c r="D95" s="7">
        <v>21.310075853823498</v>
      </c>
      <c r="E95" s="9">
        <f t="shared" si="97"/>
        <v>15.708359074707101</v>
      </c>
      <c r="F95" s="7" t="s">
        <v>83</v>
      </c>
      <c r="G95" s="1">
        <v>7</v>
      </c>
      <c r="H95" s="8">
        <f t="shared" si="81"/>
        <v>21.310075853823498</v>
      </c>
      <c r="I95" s="8">
        <f t="shared" si="82"/>
        <v>294.46007585382347</v>
      </c>
      <c r="J95" s="8">
        <f t="shared" si="83"/>
        <v>0.22991466189713627</v>
      </c>
      <c r="K95" s="8">
        <f t="shared" si="84"/>
        <v>7.7288749999999995</v>
      </c>
      <c r="L95" s="8">
        <f t="shared" si="85"/>
        <v>2.39595125</v>
      </c>
      <c r="M95" s="1" t="s">
        <v>83</v>
      </c>
      <c r="O95" s="8">
        <f t="shared" si="98"/>
        <v>6.8259605698415173</v>
      </c>
      <c r="P95" s="8">
        <f t="shared" si="86"/>
        <v>1.5693884165382961</v>
      </c>
      <c r="Q95" s="12">
        <f t="shared" si="87"/>
        <v>0.75330643993838209</v>
      </c>
      <c r="R95" s="8">
        <f t="shared" si="88"/>
        <v>1.1500565999999999</v>
      </c>
      <c r="S95" s="13">
        <f t="shared" si="89"/>
        <v>0.65501683998716431</v>
      </c>
      <c r="T95" s="2">
        <f t="shared" si="90"/>
        <v>0.31</v>
      </c>
      <c r="U95" s="14">
        <f t="shared" si="91"/>
        <v>0.20305522039602095</v>
      </c>
      <c r="V95" s="2">
        <v>220.1</v>
      </c>
      <c r="W95" s="2">
        <v>0.28000000000000003</v>
      </c>
      <c r="X95" s="2">
        <v>12.1</v>
      </c>
      <c r="Y95" s="2">
        <v>0.04</v>
      </c>
      <c r="Z95" s="2">
        <v>1.4999999999999999E-2</v>
      </c>
      <c r="AA95" s="2">
        <v>0.03</v>
      </c>
      <c r="AB95" s="2">
        <v>118</v>
      </c>
      <c r="AC95" s="2">
        <v>0.34</v>
      </c>
      <c r="AD95" s="2"/>
      <c r="AE95" s="2"/>
      <c r="AF95" s="2"/>
      <c r="AG95" s="2"/>
      <c r="AH95" s="2"/>
      <c r="AI95" s="2"/>
      <c r="AJ95" s="1">
        <f t="shared" si="92"/>
        <v>0.16753500887936035</v>
      </c>
      <c r="AK95" s="8">
        <f t="shared" si="93"/>
        <v>7.7288749999999995</v>
      </c>
      <c r="AL95" s="1">
        <f t="shared" si="94"/>
        <v>0.48</v>
      </c>
      <c r="AM95" s="17">
        <f t="shared" si="95"/>
        <v>5530066.666666667</v>
      </c>
      <c r="AN95" s="1">
        <f t="shared" si="96"/>
        <v>71606463177.00589</v>
      </c>
    </row>
    <row r="96" spans="1:48" x14ac:dyDescent="0.15">
      <c r="C96" s="7">
        <v>7</v>
      </c>
      <c r="D96" s="7">
        <v>24.722994878698302</v>
      </c>
      <c r="E96" s="9">
        <f t="shared" si="97"/>
        <v>21.310075853823498</v>
      </c>
      <c r="F96" s="7" t="s">
        <v>83</v>
      </c>
      <c r="G96" s="1">
        <v>8</v>
      </c>
      <c r="H96" s="8">
        <f t="shared" si="81"/>
        <v>24.722994878698302</v>
      </c>
      <c r="I96" s="8">
        <f t="shared" si="82"/>
        <v>297.87299487869825</v>
      </c>
      <c r="J96" s="8">
        <f t="shared" si="83"/>
        <v>0.33581921096899059</v>
      </c>
      <c r="K96" s="8">
        <f t="shared" si="84"/>
        <v>7.7288749999999995</v>
      </c>
      <c r="L96" s="8">
        <f t="shared" si="85"/>
        <v>2.39595125</v>
      </c>
      <c r="M96" s="1" t="s">
        <v>83</v>
      </c>
      <c r="O96" s="8">
        <f t="shared" si="98"/>
        <v>7.6525234033032214</v>
      </c>
      <c r="P96" s="8">
        <f t="shared" si="86"/>
        <v>2.5698643712190226</v>
      </c>
      <c r="Q96" s="12">
        <f t="shared" si="87"/>
        <v>1.2335348981851308</v>
      </c>
      <c r="R96" s="8">
        <f t="shared" si="88"/>
        <v>1.1500565999999999</v>
      </c>
      <c r="S96" s="13">
        <f t="shared" si="89"/>
        <v>1.0725862520028413</v>
      </c>
      <c r="T96" s="2">
        <f t="shared" si="90"/>
        <v>0.31</v>
      </c>
      <c r="U96" s="14">
        <f t="shared" si="91"/>
        <v>0.3325017381208808</v>
      </c>
      <c r="V96" s="2">
        <v>220.1</v>
      </c>
      <c r="W96" s="2">
        <v>0.28000000000000003</v>
      </c>
      <c r="X96" s="2">
        <v>12.1</v>
      </c>
      <c r="Y96" s="2">
        <v>0.04</v>
      </c>
      <c r="Z96" s="2">
        <v>1.4999999999999999E-2</v>
      </c>
      <c r="AA96" s="2">
        <v>0.03</v>
      </c>
      <c r="AB96" s="2">
        <v>118</v>
      </c>
      <c r="AC96" s="2">
        <v>0.34</v>
      </c>
      <c r="AD96" s="2"/>
      <c r="AE96" s="2"/>
      <c r="AF96" s="2"/>
      <c r="AG96" s="2"/>
      <c r="AH96" s="2"/>
      <c r="AI96" s="2"/>
      <c r="AJ96" s="1">
        <f t="shared" si="92"/>
        <v>0.20916500897967527</v>
      </c>
      <c r="AK96" s="8">
        <f t="shared" si="93"/>
        <v>7.7288749999999995</v>
      </c>
      <c r="AL96" s="1">
        <f t="shared" si="94"/>
        <v>0.48</v>
      </c>
      <c r="AM96" s="17">
        <f t="shared" si="95"/>
        <v>5530066.666666667</v>
      </c>
      <c r="AN96" s="1">
        <f t="shared" si="96"/>
        <v>89399622285.550858</v>
      </c>
    </row>
    <row r="97" spans="1:50" x14ac:dyDescent="0.15">
      <c r="C97" s="7">
        <v>8</v>
      </c>
      <c r="D97" s="7">
        <v>23.560722005638201</v>
      </c>
      <c r="E97" s="9">
        <f t="shared" si="97"/>
        <v>24.722994878698302</v>
      </c>
      <c r="F97" s="7" t="s">
        <v>83</v>
      </c>
      <c r="G97" s="1">
        <v>9</v>
      </c>
      <c r="H97" s="8">
        <f t="shared" si="81"/>
        <v>23.560722005638201</v>
      </c>
      <c r="I97" s="8">
        <f t="shared" si="82"/>
        <v>296.71072200563816</v>
      </c>
      <c r="J97" s="8">
        <f t="shared" si="83"/>
        <v>0.29545864433096086</v>
      </c>
      <c r="K97" s="8">
        <f t="shared" si="84"/>
        <v>7.7288749999999995</v>
      </c>
      <c r="L97" s="8">
        <f t="shared" si="85"/>
        <v>2.39595125</v>
      </c>
      <c r="M97" s="1" t="s">
        <v>83</v>
      </c>
      <c r="O97" s="8">
        <f t="shared" si="98"/>
        <v>7.4786102820841993</v>
      </c>
      <c r="P97" s="8">
        <f t="shared" si="86"/>
        <v>2.2096200554241823</v>
      </c>
      <c r="Q97" s="12">
        <f t="shared" si="87"/>
        <v>1.0606176266036074</v>
      </c>
      <c r="R97" s="8">
        <f t="shared" si="88"/>
        <v>1.1500565999999999</v>
      </c>
      <c r="S97" s="13">
        <f t="shared" si="89"/>
        <v>0.92223080725210171</v>
      </c>
      <c r="T97" s="2">
        <f t="shared" si="90"/>
        <v>0.31</v>
      </c>
      <c r="U97" s="14">
        <f t="shared" si="91"/>
        <v>0.28589155024815155</v>
      </c>
      <c r="V97" s="2">
        <v>220.1</v>
      </c>
      <c r="W97" s="2">
        <v>0.28000000000000003</v>
      </c>
      <c r="X97" s="2">
        <v>12.1</v>
      </c>
      <c r="Y97" s="2">
        <v>0.04</v>
      </c>
      <c r="Z97" s="2">
        <v>1.4999999999999999E-2</v>
      </c>
      <c r="AA97" s="2">
        <v>0.03</v>
      </c>
      <c r="AB97" s="2">
        <v>118</v>
      </c>
      <c r="AC97" s="2">
        <v>0.34</v>
      </c>
      <c r="AD97" s="2"/>
      <c r="AE97" s="2"/>
      <c r="AF97" s="2"/>
      <c r="AG97" s="2"/>
      <c r="AH97" s="2"/>
      <c r="AI97" s="2"/>
      <c r="AJ97" s="1">
        <f t="shared" si="92"/>
        <v>0.19417517255980554</v>
      </c>
      <c r="AK97" s="8">
        <f t="shared" si="93"/>
        <v>7.7288749999999995</v>
      </c>
      <c r="AL97" s="1">
        <f t="shared" si="94"/>
        <v>0.48</v>
      </c>
      <c r="AM97" s="17">
        <f t="shared" si="95"/>
        <v>5530066.666666667</v>
      </c>
      <c r="AN97" s="1">
        <f t="shared" si="96"/>
        <v>82992787219.802521</v>
      </c>
    </row>
    <row r="98" spans="1:50" x14ac:dyDescent="0.15">
      <c r="C98" s="7">
        <v>9</v>
      </c>
      <c r="D98" s="7">
        <v>18.883803705741201</v>
      </c>
      <c r="E98" s="9">
        <f t="shared" si="97"/>
        <v>23.560722005638201</v>
      </c>
      <c r="F98" s="7" t="s">
        <v>83</v>
      </c>
      <c r="G98" s="1">
        <v>10</v>
      </c>
      <c r="H98" s="8">
        <f t="shared" si="81"/>
        <v>18.883803705741201</v>
      </c>
      <c r="I98" s="8">
        <f t="shared" si="82"/>
        <v>292.03380370574121</v>
      </c>
      <c r="J98" s="8">
        <f t="shared" si="83"/>
        <v>0.17468507027676328</v>
      </c>
      <c r="K98" s="8">
        <f t="shared" si="84"/>
        <v>7.7288749999999995</v>
      </c>
      <c r="L98" s="8">
        <f t="shared" si="85"/>
        <v>2.39595125</v>
      </c>
      <c r="M98" s="1" t="s">
        <v>83</v>
      </c>
      <c r="O98" s="8">
        <f t="shared" si="98"/>
        <v>7.664941476660017</v>
      </c>
      <c r="P98" s="8">
        <f t="shared" si="86"/>
        <v>1.3389508405176327</v>
      </c>
      <c r="Q98" s="12">
        <f t="shared" si="87"/>
        <v>0.64269640344846368</v>
      </c>
      <c r="R98" s="8">
        <f t="shared" si="88"/>
        <v>1.1500565999999999</v>
      </c>
      <c r="S98" s="13">
        <f t="shared" si="89"/>
        <v>0.5588389331868221</v>
      </c>
      <c r="T98" s="2">
        <f t="shared" si="90"/>
        <v>0.31</v>
      </c>
      <c r="U98" s="14">
        <f t="shared" si="91"/>
        <v>0.17324006928791486</v>
      </c>
      <c r="V98" s="2">
        <v>220.1</v>
      </c>
      <c r="W98" s="2">
        <v>0.28000000000000003</v>
      </c>
      <c r="X98" s="2">
        <v>12.1</v>
      </c>
      <c r="Y98" s="2">
        <v>0.04</v>
      </c>
      <c r="Z98" s="2">
        <v>1.4999999999999999E-2</v>
      </c>
      <c r="AA98" s="2">
        <v>0.03</v>
      </c>
      <c r="AB98" s="2">
        <v>118</v>
      </c>
      <c r="AC98" s="2">
        <v>0.34</v>
      </c>
      <c r="AD98" s="2"/>
      <c r="AE98" s="2"/>
      <c r="AF98" s="2"/>
      <c r="AG98" s="2"/>
      <c r="AH98" s="2"/>
      <c r="AI98" s="2"/>
      <c r="AJ98" s="1">
        <f t="shared" si="92"/>
        <v>0.15794645628299342</v>
      </c>
      <c r="AK98" s="8">
        <f t="shared" si="93"/>
        <v>7.7288749999999995</v>
      </c>
      <c r="AL98" s="1">
        <f t="shared" si="94"/>
        <v>0.48</v>
      </c>
      <c r="AM98" s="17">
        <f t="shared" si="95"/>
        <v>5530066.666666667</v>
      </c>
      <c r="AN98" s="1">
        <f t="shared" si="96"/>
        <v>67508201309.201614</v>
      </c>
    </row>
    <row r="99" spans="1:50" x14ac:dyDescent="0.15">
      <c r="C99" s="7">
        <v>10</v>
      </c>
      <c r="D99" s="7">
        <v>12.5930651618197</v>
      </c>
      <c r="E99" s="9">
        <f t="shared" si="97"/>
        <v>18.883803705741201</v>
      </c>
      <c r="F99" s="7" t="s">
        <v>83</v>
      </c>
      <c r="G99" s="1">
        <v>11</v>
      </c>
      <c r="H99" s="8">
        <f t="shared" si="81"/>
        <v>12.5930651618197</v>
      </c>
      <c r="I99" s="8">
        <f t="shared" si="82"/>
        <v>285.74306516181969</v>
      </c>
      <c r="J99" s="8">
        <f t="shared" si="83"/>
        <v>8.3844475538818436E-2</v>
      </c>
      <c r="K99" s="8">
        <f t="shared" si="84"/>
        <v>7.7288749999999995</v>
      </c>
      <c r="L99" s="8">
        <f t="shared" si="85"/>
        <v>2.39595125</v>
      </c>
      <c r="M99" s="1" t="s">
        <v>85</v>
      </c>
      <c r="N99" s="8">
        <f>(O98-P98)*$C$21/100</f>
        <v>6.0096911043352641</v>
      </c>
      <c r="O99" s="8">
        <f t="shared" si="98"/>
        <v>2.7122507818071195</v>
      </c>
      <c r="P99" s="8">
        <f t="shared" si="86"/>
        <v>0.22740724433036821</v>
      </c>
      <c r="Q99" s="12">
        <f t="shared" si="87"/>
        <v>0.10915547727857673</v>
      </c>
      <c r="R99" s="8">
        <f t="shared" si="88"/>
        <v>1.1500565999999999</v>
      </c>
      <c r="S99" s="13">
        <f t="shared" si="89"/>
        <v>9.4913134952294295E-2</v>
      </c>
      <c r="T99" s="2">
        <f t="shared" si="90"/>
        <v>0.31</v>
      </c>
      <c r="U99" s="14">
        <f t="shared" si="91"/>
        <v>2.9423071835211232E-2</v>
      </c>
      <c r="V99" s="2">
        <v>180.9</v>
      </c>
      <c r="W99" s="2">
        <v>0.28000000000000003</v>
      </c>
      <c r="X99" s="2">
        <v>6</v>
      </c>
      <c r="Y99" s="2">
        <v>0.04</v>
      </c>
      <c r="Z99" s="2">
        <v>0.01</v>
      </c>
      <c r="AA99" s="2">
        <v>0.03</v>
      </c>
      <c r="AB99" s="2">
        <v>70</v>
      </c>
      <c r="AC99" s="2">
        <v>0.34</v>
      </c>
      <c r="AD99" s="2"/>
      <c r="AE99" s="2"/>
      <c r="AF99" s="2"/>
      <c r="AG99" s="2"/>
      <c r="AH99" s="2"/>
      <c r="AI99" s="2"/>
      <c r="AJ99" s="1">
        <f t="shared" si="92"/>
        <v>8.4154759902203946E-2</v>
      </c>
      <c r="AK99" s="8">
        <f t="shared" si="93"/>
        <v>7.7288749999999995</v>
      </c>
      <c r="AL99" s="1">
        <f t="shared" si="94"/>
        <v>0.48</v>
      </c>
      <c r="AM99" s="17">
        <f t="shared" si="95"/>
        <v>5530066.666666667</v>
      </c>
      <c r="AN99" s="1">
        <f t="shared" si="96"/>
        <v>35968749197.048096</v>
      </c>
    </row>
    <row r="100" spans="1:50" x14ac:dyDescent="0.15">
      <c r="C100" s="7">
        <v>11</v>
      </c>
      <c r="D100" s="7">
        <v>7.0889726233398704</v>
      </c>
      <c r="E100" s="9">
        <f t="shared" si="97"/>
        <v>12.5930651618197</v>
      </c>
      <c r="F100" s="7" t="s">
        <v>85</v>
      </c>
      <c r="G100" s="1">
        <v>12</v>
      </c>
      <c r="H100" s="8">
        <f t="shared" si="81"/>
        <v>7.0889726233398704</v>
      </c>
      <c r="I100" s="8">
        <f t="shared" si="82"/>
        <v>280.23897262333986</v>
      </c>
      <c r="J100" s="8">
        <f t="shared" si="83"/>
        <v>4.2935539785590893E-2</v>
      </c>
      <c r="K100" s="8">
        <f t="shared" si="84"/>
        <v>7.7288749999999995</v>
      </c>
      <c r="L100" s="8">
        <f t="shared" si="85"/>
        <v>2.39595125</v>
      </c>
      <c r="M100" s="1" t="s">
        <v>83</v>
      </c>
      <c r="O100" s="8">
        <f t="shared" si="98"/>
        <v>4.8807947874767512</v>
      </c>
      <c r="P100" s="8">
        <f t="shared" si="86"/>
        <v>0.20955955878301269</v>
      </c>
      <c r="Q100" s="12">
        <f t="shared" si="87"/>
        <v>0.10058858821584608</v>
      </c>
      <c r="R100" s="8">
        <f t="shared" si="88"/>
        <v>1.1500565999999999</v>
      </c>
      <c r="S100" s="13">
        <f t="shared" si="89"/>
        <v>8.7464032827467883E-2</v>
      </c>
      <c r="T100" s="2">
        <f t="shared" si="90"/>
        <v>0.31</v>
      </c>
      <c r="U100" s="14">
        <f t="shared" si="91"/>
        <v>2.7113850176515044E-2</v>
      </c>
      <c r="V100" s="2">
        <v>180.9</v>
      </c>
      <c r="W100" s="2">
        <v>0.28000000000000003</v>
      </c>
      <c r="X100" s="2">
        <v>6</v>
      </c>
      <c r="Y100" s="2">
        <v>0.04</v>
      </c>
      <c r="Z100" s="2">
        <v>0.01</v>
      </c>
      <c r="AA100" s="2">
        <v>0.03</v>
      </c>
      <c r="AB100" s="2">
        <v>70</v>
      </c>
      <c r="AC100" s="2">
        <v>0.34</v>
      </c>
      <c r="AD100" s="2"/>
      <c r="AE100" s="2"/>
      <c r="AF100" s="2"/>
      <c r="AG100" s="2"/>
      <c r="AH100" s="2"/>
      <c r="AI100" s="2"/>
      <c r="AJ100" s="1">
        <f t="shared" si="92"/>
        <v>8.3412114216767252E-2</v>
      </c>
      <c r="AK100" s="8">
        <f t="shared" si="93"/>
        <v>7.7288749999999995</v>
      </c>
      <c r="AL100" s="1">
        <f t="shared" si="94"/>
        <v>0.48</v>
      </c>
      <c r="AM100" s="17">
        <f t="shared" si="95"/>
        <v>5530066.666666667</v>
      </c>
      <c r="AN100" s="1">
        <f t="shared" si="96"/>
        <v>35651333563.841087</v>
      </c>
      <c r="AO100" s="1">
        <f>SUM(AN89:AN100)</f>
        <v>604203910047.22778</v>
      </c>
    </row>
    <row r="101" spans="1:50" x14ac:dyDescent="0.3">
      <c r="C101" s="7">
        <v>12</v>
      </c>
      <c r="D101" s="10">
        <v>4.8123615836990297</v>
      </c>
      <c r="E101" s="9">
        <f t="shared" si="97"/>
        <v>7.0889726233398704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3</v>
      </c>
      <c r="E105" s="7"/>
      <c r="F105" s="7"/>
      <c r="G105" s="1">
        <v>1</v>
      </c>
      <c r="H105" s="8">
        <f t="shared" ref="H105:H116" si="99">E106</f>
        <v>3</v>
      </c>
      <c r="I105" s="8">
        <f t="shared" ref="I105:I116" si="100">H105+273.15</f>
        <v>276.14999999999998</v>
      </c>
      <c r="J105" s="8">
        <f t="shared" ref="J105:J116" si="101">EXP(($C$15*(I105-$C$13))/($C$16*I105*$C$13))</f>
        <v>2.5667722292058517E-2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1.6629865943243938E-2</v>
      </c>
      <c r="Q105" s="12">
        <f t="shared" ref="Q105:Q116" si="105">P105*$B$107</f>
        <v>4.9889597829731814E-3</v>
      </c>
      <c r="R105" s="8">
        <f t="shared" ref="R105:R116" si="106">L105*$B$107</f>
        <v>0.19436706250000002</v>
      </c>
      <c r="S105" s="13">
        <f t="shared" ref="S105:S116" si="107">Q105/R105</f>
        <v>2.5667722292058517E-2</v>
      </c>
      <c r="T105" s="2">
        <f t="shared" ref="T105:T116" si="108">$B$106/100</f>
        <v>0.01</v>
      </c>
      <c r="U105" s="14">
        <f t="shared" ref="U105:U116" si="109">S105*T105</f>
        <v>2.5667722292058517E-4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5.7466772229205852E-3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845833.33333333337</v>
      </c>
      <c r="AX105" s="1">
        <f t="shared" ref="AX105:AX116" si="116">AW105*10000*AV105*0.67*AU105*AT105</f>
        <v>632993243.73980451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-2.1383460561935501</v>
      </c>
      <c r="E106" s="9">
        <f t="shared" ref="E106:E117" si="117">D105</f>
        <v>3</v>
      </c>
      <c r="F106" s="7" t="s">
        <v>83</v>
      </c>
      <c r="G106" s="1">
        <v>2</v>
      </c>
      <c r="H106" s="8">
        <f t="shared" si="99"/>
        <v>-2.1383460561935501</v>
      </c>
      <c r="I106" s="8">
        <f t="shared" si="100"/>
        <v>271.01165394380644</v>
      </c>
      <c r="J106" s="8">
        <f t="shared" si="101"/>
        <v>1.3154015112547603E-2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1.2791505507234229</v>
      </c>
      <c r="P106" s="8">
        <f t="shared" si="104"/>
        <v>1.6825965675439494E-2</v>
      </c>
      <c r="Q106" s="12">
        <f t="shared" si="105"/>
        <v>5.0477897026318481E-3</v>
      </c>
      <c r="R106" s="8">
        <f t="shared" si="106"/>
        <v>0.19436706250000002</v>
      </c>
      <c r="S106" s="13">
        <f t="shared" si="107"/>
        <v>2.5970396618160793E-2</v>
      </c>
      <c r="T106" s="2">
        <f t="shared" si="108"/>
        <v>0.01</v>
      </c>
      <c r="U106" s="14">
        <f t="shared" si="109"/>
        <v>2.5970396618160794E-4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5.7497039661816079E-3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845833.33333333337</v>
      </c>
      <c r="AX106" s="1">
        <f t="shared" si="116"/>
        <v>633326637.79700351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0.47641679720938401</v>
      </c>
      <c r="E107" s="9">
        <f t="shared" si="117"/>
        <v>-2.1383460561935501</v>
      </c>
      <c r="F107" s="7" t="s">
        <v>83</v>
      </c>
      <c r="G107" s="1">
        <v>3</v>
      </c>
      <c r="H107" s="8">
        <f t="shared" si="99"/>
        <v>0.47641679720938401</v>
      </c>
      <c r="I107" s="8">
        <f t="shared" si="100"/>
        <v>273.62641679720934</v>
      </c>
      <c r="J107" s="8">
        <f t="shared" si="101"/>
        <v>1.8542203373725342E-2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1.9102147933813169</v>
      </c>
      <c r="P107" s="8">
        <f t="shared" si="104"/>
        <v>3.541959118637511E-2</v>
      </c>
      <c r="Q107" s="12">
        <f t="shared" si="105"/>
        <v>1.0625877355912533E-2</v>
      </c>
      <c r="R107" s="8">
        <f t="shared" si="106"/>
        <v>0.19436706250000002</v>
      </c>
      <c r="S107" s="13">
        <f t="shared" si="107"/>
        <v>5.4669125618506127E-2</v>
      </c>
      <c r="T107" s="2">
        <f t="shared" si="108"/>
        <v>0.01</v>
      </c>
      <c r="U107" s="14">
        <f t="shared" si="109"/>
        <v>5.4669125618506131E-4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6.0366912561850613E-3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845833.33333333337</v>
      </c>
      <c r="AX107" s="1">
        <f t="shared" si="116"/>
        <v>664938125.36878288</v>
      </c>
    </row>
    <row r="108" spans="1:50" x14ac:dyDescent="0.15">
      <c r="C108" s="7">
        <v>3</v>
      </c>
      <c r="D108" s="7">
        <v>5.3870756884465498</v>
      </c>
      <c r="E108" s="9">
        <f t="shared" si="117"/>
        <v>0.47641679720938401</v>
      </c>
      <c r="F108" s="7" t="s">
        <v>83</v>
      </c>
      <c r="G108" s="1">
        <v>4</v>
      </c>
      <c r="H108" s="8">
        <f t="shared" si="99"/>
        <v>5.3870756884465498</v>
      </c>
      <c r="I108" s="8">
        <f t="shared" si="100"/>
        <v>278.53707568844652</v>
      </c>
      <c r="J108" s="8">
        <f t="shared" si="101"/>
        <v>3.4723129985580171E-2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2.5226854105282754</v>
      </c>
      <c r="P108" s="8">
        <f t="shared" si="104"/>
        <v>8.7595533422499983E-2</v>
      </c>
      <c r="Q108" s="12">
        <f t="shared" si="105"/>
        <v>2.6278660026749993E-2</v>
      </c>
      <c r="R108" s="8">
        <f t="shared" si="106"/>
        <v>0.19436706250000002</v>
      </c>
      <c r="S108" s="13">
        <f t="shared" si="107"/>
        <v>0.13520119967214089</v>
      </c>
      <c r="T108" s="2">
        <f t="shared" si="108"/>
        <v>0.01</v>
      </c>
      <c r="U108" s="14">
        <f t="shared" si="109"/>
        <v>1.3520119967214089E-3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6.8420119967214088E-3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845833.33333333337</v>
      </c>
      <c r="AX108" s="1">
        <f t="shared" si="116"/>
        <v>753643749.16297472</v>
      </c>
    </row>
    <row r="109" spans="1:50" x14ac:dyDescent="0.15">
      <c r="C109" s="7">
        <v>4</v>
      </c>
      <c r="D109" s="7">
        <v>11.196640980022201</v>
      </c>
      <c r="E109" s="9">
        <f t="shared" si="117"/>
        <v>5.3870756884465498</v>
      </c>
      <c r="F109" s="7" t="s">
        <v>83</v>
      </c>
      <c r="G109" s="1">
        <v>5</v>
      </c>
      <c r="H109" s="8">
        <f t="shared" si="99"/>
        <v>11.196640980022201</v>
      </c>
      <c r="I109" s="8">
        <f t="shared" si="100"/>
        <v>284.34664098002219</v>
      </c>
      <c r="J109" s="8">
        <f t="shared" si="101"/>
        <v>7.0924782752257359E-2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2.3133353832504868</v>
      </c>
      <c r="O109" s="8">
        <f t="shared" si="118"/>
        <v>0.76964470218862235</v>
      </c>
      <c r="P109" s="8">
        <f t="shared" si="104"/>
        <v>5.4586883299153857E-2</v>
      </c>
      <c r="Q109" s="12">
        <f t="shared" si="105"/>
        <v>1.6376064989746156E-2</v>
      </c>
      <c r="R109" s="8">
        <f t="shared" si="106"/>
        <v>0.19436706250000002</v>
      </c>
      <c r="S109" s="13">
        <f t="shared" si="107"/>
        <v>8.4253292605819749E-2</v>
      </c>
      <c r="T109" s="2">
        <f t="shared" si="108"/>
        <v>0.01</v>
      </c>
      <c r="U109" s="14">
        <f t="shared" si="109"/>
        <v>8.4253292605819747E-4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6.3325329260581972E-3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845833.33333333337</v>
      </c>
      <c r="AX109" s="1">
        <f t="shared" si="116"/>
        <v>697524917.87202084</v>
      </c>
    </row>
    <row r="110" spans="1:50" x14ac:dyDescent="0.15">
      <c r="C110" s="7">
        <v>5</v>
      </c>
      <c r="D110" s="7">
        <v>15.708359074707101</v>
      </c>
      <c r="E110" s="9">
        <f t="shared" si="117"/>
        <v>11.196640980022201</v>
      </c>
      <c r="F110" s="7" t="s">
        <v>85</v>
      </c>
      <c r="G110" s="1">
        <v>6</v>
      </c>
      <c r="H110" s="8">
        <f t="shared" si="99"/>
        <v>15.708359074707101</v>
      </c>
      <c r="I110" s="8">
        <f t="shared" si="100"/>
        <v>288.8583590747071</v>
      </c>
      <c r="J110" s="8">
        <f t="shared" si="101"/>
        <v>0.12108114015028106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1.3629480272228021</v>
      </c>
      <c r="P110" s="8">
        <f t="shared" si="104"/>
        <v>0.16502730110171318</v>
      </c>
      <c r="Q110" s="12">
        <f t="shared" si="105"/>
        <v>4.950819033051395E-2</v>
      </c>
      <c r="R110" s="8">
        <f t="shared" si="106"/>
        <v>0.19436706250000002</v>
      </c>
      <c r="S110" s="13">
        <f t="shared" si="107"/>
        <v>0.2547149177115024</v>
      </c>
      <c r="T110" s="2">
        <f t="shared" si="108"/>
        <v>0.01</v>
      </c>
      <c r="U110" s="14">
        <f t="shared" si="109"/>
        <v>2.5471491771150239E-3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8.0371491771150244E-3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845833.33333333337</v>
      </c>
      <c r="AX110" s="1">
        <f t="shared" si="116"/>
        <v>885287433.18859708</v>
      </c>
    </row>
    <row r="111" spans="1:50" x14ac:dyDescent="0.15">
      <c r="C111" s="7">
        <v>6</v>
      </c>
      <c r="D111" s="7">
        <v>21.310075853823498</v>
      </c>
      <c r="E111" s="9">
        <f t="shared" si="117"/>
        <v>15.708359074707101</v>
      </c>
      <c r="F111" s="7" t="s">
        <v>83</v>
      </c>
      <c r="G111" s="1">
        <v>7</v>
      </c>
      <c r="H111" s="8">
        <f t="shared" si="99"/>
        <v>21.310075853823498</v>
      </c>
      <c r="I111" s="8">
        <f t="shared" si="100"/>
        <v>294.46007585382347</v>
      </c>
      <c r="J111" s="8">
        <f t="shared" si="101"/>
        <v>0.22991466189713627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1.8458109344544225</v>
      </c>
      <c r="P111" s="8">
        <f t="shared" si="104"/>
        <v>0.42437899692112568</v>
      </c>
      <c r="Q111" s="12">
        <f t="shared" si="105"/>
        <v>0.12731369907633769</v>
      </c>
      <c r="R111" s="8">
        <f t="shared" si="106"/>
        <v>0.19436706250000002</v>
      </c>
      <c r="S111" s="13">
        <f t="shared" si="107"/>
        <v>0.65501683998716431</v>
      </c>
      <c r="T111" s="2">
        <f t="shared" si="108"/>
        <v>0.01</v>
      </c>
      <c r="U111" s="14">
        <f t="shared" si="109"/>
        <v>6.5501683998716431E-3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1.6500168399871642E-2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845833.33333333337</v>
      </c>
      <c r="AX111" s="1">
        <f t="shared" si="116"/>
        <v>1817484210.8810234</v>
      </c>
    </row>
    <row r="112" spans="1:50" x14ac:dyDescent="0.15">
      <c r="C112" s="7">
        <v>7</v>
      </c>
      <c r="D112" s="7">
        <v>24.722994878698302</v>
      </c>
      <c r="E112" s="9">
        <f t="shared" si="117"/>
        <v>21.310075853823498</v>
      </c>
      <c r="F112" s="7" t="s">
        <v>83</v>
      </c>
      <c r="G112" s="1">
        <v>8</v>
      </c>
      <c r="H112" s="8">
        <f t="shared" si="99"/>
        <v>24.722994878698302</v>
      </c>
      <c r="I112" s="8">
        <f t="shared" si="100"/>
        <v>297.87299487869825</v>
      </c>
      <c r="J112" s="8">
        <f t="shared" si="101"/>
        <v>0.33581921096899059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2.0693221458666304</v>
      </c>
      <c r="P112" s="8">
        <f t="shared" si="104"/>
        <v>0.69491813026559024</v>
      </c>
      <c r="Q112" s="12">
        <f t="shared" si="105"/>
        <v>0.20847543907967706</v>
      </c>
      <c r="R112" s="8">
        <f t="shared" si="106"/>
        <v>0.19436706250000002</v>
      </c>
      <c r="S112" s="13">
        <f t="shared" si="107"/>
        <v>1.0725862520028415</v>
      </c>
      <c r="T112" s="2">
        <f t="shared" si="108"/>
        <v>0.01</v>
      </c>
      <c r="U112" s="14">
        <f t="shared" si="109"/>
        <v>1.0725862520028415E-2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2.0675862520028416E-2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845833.33333333337</v>
      </c>
      <c r="AX112" s="1">
        <f t="shared" si="116"/>
        <v>2277434554.9582815</v>
      </c>
    </row>
    <row r="113" spans="1:53" x14ac:dyDescent="0.15">
      <c r="C113" s="7">
        <v>8</v>
      </c>
      <c r="D113" s="7">
        <v>23.560722005638201</v>
      </c>
      <c r="E113" s="9">
        <f t="shared" si="117"/>
        <v>24.722994878698302</v>
      </c>
      <c r="F113" s="7" t="s">
        <v>83</v>
      </c>
      <c r="G113" s="1">
        <v>9</v>
      </c>
      <c r="H113" s="8">
        <f t="shared" si="99"/>
        <v>23.560722005638201</v>
      </c>
      <c r="I113" s="8">
        <f t="shared" si="100"/>
        <v>296.71072200563816</v>
      </c>
      <c r="J113" s="8">
        <f t="shared" si="101"/>
        <v>0.29545864433096086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2.0222942239343737</v>
      </c>
      <c r="P113" s="8">
        <f t="shared" si="104"/>
        <v>0.59750430984198266</v>
      </c>
      <c r="Q113" s="12">
        <f t="shared" si="105"/>
        <v>0.17925129295259479</v>
      </c>
      <c r="R113" s="8">
        <f t="shared" si="106"/>
        <v>0.19436706250000002</v>
      </c>
      <c r="S113" s="13">
        <f t="shared" si="107"/>
        <v>0.92223080725210205</v>
      </c>
      <c r="T113" s="2">
        <f t="shared" si="108"/>
        <v>0.01</v>
      </c>
      <c r="U113" s="14">
        <f t="shared" si="109"/>
        <v>9.2223080725210207E-3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1.9172308072521023E-2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845833.33333333337</v>
      </c>
      <c r="AX113" s="1">
        <f t="shared" si="116"/>
        <v>2111818883.5105958</v>
      </c>
    </row>
    <row r="114" spans="1:53" x14ac:dyDescent="0.15">
      <c r="C114" s="7">
        <v>9</v>
      </c>
      <c r="D114" s="7">
        <v>18.883803705741201</v>
      </c>
      <c r="E114" s="9">
        <f t="shared" si="117"/>
        <v>23.560722005638201</v>
      </c>
      <c r="F114" s="7" t="s">
        <v>83</v>
      </c>
      <c r="G114" s="1">
        <v>10</v>
      </c>
      <c r="H114" s="8">
        <f t="shared" si="99"/>
        <v>18.883803705741201</v>
      </c>
      <c r="I114" s="8">
        <f t="shared" si="100"/>
        <v>292.03380370574121</v>
      </c>
      <c r="J114" s="8">
        <f t="shared" si="101"/>
        <v>0.17468507027676328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2.0726801224257247</v>
      </c>
      <c r="P114" s="8">
        <f t="shared" si="104"/>
        <v>0.36206627284718806</v>
      </c>
      <c r="Q114" s="12">
        <f t="shared" si="105"/>
        <v>0.10861988185415641</v>
      </c>
      <c r="R114" s="8">
        <f t="shared" si="106"/>
        <v>0.19436706250000002</v>
      </c>
      <c r="S114" s="13">
        <f t="shared" si="107"/>
        <v>0.55883893318682221</v>
      </c>
      <c r="T114" s="2">
        <f t="shared" si="108"/>
        <v>0.01</v>
      </c>
      <c r="U114" s="14">
        <f t="shared" si="109"/>
        <v>5.5883893318682222E-3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1.5538389331868224E-2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845833.33333333337</v>
      </c>
      <c r="AX114" s="1">
        <f t="shared" si="116"/>
        <v>1711544790.8648205</v>
      </c>
    </row>
    <row r="115" spans="1:53" x14ac:dyDescent="0.15">
      <c r="C115" s="7">
        <v>10</v>
      </c>
      <c r="D115" s="7">
        <v>12.5930651618197</v>
      </c>
      <c r="E115" s="9">
        <f t="shared" si="117"/>
        <v>18.883803705741201</v>
      </c>
      <c r="F115" s="7" t="s">
        <v>83</v>
      </c>
      <c r="G115" s="1">
        <v>11</v>
      </c>
      <c r="H115" s="8">
        <f t="shared" si="99"/>
        <v>12.5930651618197</v>
      </c>
      <c r="I115" s="8">
        <f t="shared" si="100"/>
        <v>285.74306516181969</v>
      </c>
      <c r="J115" s="8">
        <f t="shared" si="101"/>
        <v>8.3844475538818436E-2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1.6250831570996098</v>
      </c>
      <c r="O115" s="8">
        <f t="shared" si="118"/>
        <v>0.73342090081226052</v>
      </c>
      <c r="P115" s="8">
        <f t="shared" si="104"/>
        <v>6.1493290777811759E-2</v>
      </c>
      <c r="Q115" s="12">
        <f t="shared" si="105"/>
        <v>1.8447987233343528E-2</v>
      </c>
      <c r="R115" s="8">
        <f t="shared" si="106"/>
        <v>0.19436706250000002</v>
      </c>
      <c r="S115" s="13">
        <f t="shared" si="107"/>
        <v>9.4913134952294323E-2</v>
      </c>
      <c r="T115" s="2">
        <f t="shared" si="108"/>
        <v>0.01</v>
      </c>
      <c r="U115" s="14">
        <f t="shared" si="109"/>
        <v>9.4913134952294323E-4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6.4391313495229434E-3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845833.33333333337</v>
      </c>
      <c r="AX115" s="1">
        <f t="shared" si="116"/>
        <v>709266673.88667417</v>
      </c>
    </row>
    <row r="116" spans="1:53" x14ac:dyDescent="0.15">
      <c r="C116" s="7">
        <v>11</v>
      </c>
      <c r="D116" s="7">
        <v>7.0889726233398704</v>
      </c>
      <c r="E116" s="9">
        <f t="shared" si="117"/>
        <v>12.5930651618197</v>
      </c>
      <c r="F116" s="7" t="s">
        <v>85</v>
      </c>
      <c r="G116" s="1">
        <v>12</v>
      </c>
      <c r="H116" s="8">
        <f t="shared" si="99"/>
        <v>7.0889726233398704</v>
      </c>
      <c r="I116" s="8">
        <f t="shared" si="100"/>
        <v>280.23897262333986</v>
      </c>
      <c r="J116" s="8">
        <f t="shared" si="101"/>
        <v>4.2935539785590893E-2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1.3198178183677822</v>
      </c>
      <c r="P116" s="8">
        <f t="shared" si="104"/>
        <v>5.6667090450261685E-2</v>
      </c>
      <c r="Q116" s="12">
        <f t="shared" si="105"/>
        <v>1.7000127135078504E-2</v>
      </c>
      <c r="R116" s="8">
        <f t="shared" si="106"/>
        <v>0.19436706250000002</v>
      </c>
      <c r="S116" s="13">
        <f t="shared" si="107"/>
        <v>8.7464032827467883E-2</v>
      </c>
      <c r="T116" s="2">
        <f t="shared" si="108"/>
        <v>0.01</v>
      </c>
      <c r="U116" s="14">
        <f t="shared" si="109"/>
        <v>8.746403282746788E-4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6.3646403282746787E-3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845833.33333333337</v>
      </c>
      <c r="AX116" s="1">
        <f t="shared" si="116"/>
        <v>701061530.05479801</v>
      </c>
      <c r="AY116" s="1">
        <f>SUM(AX105:AX116)</f>
        <v>13596324751.285378</v>
      </c>
    </row>
    <row r="117" spans="1:53" x14ac:dyDescent="0.3">
      <c r="C117" s="7">
        <v>12</v>
      </c>
      <c r="D117" s="10">
        <v>4.8123615836990297</v>
      </c>
      <c r="E117" s="9">
        <f t="shared" si="117"/>
        <v>7.0889726233398704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3</v>
      </c>
      <c r="E121" s="7"/>
      <c r="F121" s="7"/>
      <c r="G121" s="1">
        <v>1</v>
      </c>
      <c r="H121" s="8">
        <f t="shared" ref="H121:H132" si="119">E122</f>
        <v>3</v>
      </c>
      <c r="I121" s="8">
        <f t="shared" ref="I121:I132" si="120">H121+273.15</f>
        <v>276.14999999999998</v>
      </c>
      <c r="J121" s="8">
        <f t="shared" ref="J121:J132" si="121">EXP(($C$15*(I121-$C$13))/($C$16*I121*$C$13))</f>
        <v>2.5667722292058517E-2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7.3076005365490596E-3</v>
      </c>
      <c r="Q121" s="12">
        <f t="shared" ref="Q121:Q132" si="125">P121*$B$123</f>
        <v>2.4115081770611896E-3</v>
      </c>
      <c r="R121" s="8">
        <f t="shared" ref="R121:R132" si="126">L121*$B$123</f>
        <v>9.3951000000000007E-2</v>
      </c>
      <c r="S121" s="13">
        <f t="shared" ref="S121:S132" si="127">Q121/R121</f>
        <v>2.5667722292058513E-2</v>
      </c>
      <c r="T121" s="2">
        <f t="shared" ref="T121:T132" si="128">$B$122/100</f>
        <v>0.01</v>
      </c>
      <c r="U121" s="14">
        <f t="shared" ref="U121:U132" si="129">S121*T121</f>
        <v>2.5667722292058512E-4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5.7466772229205852E-3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4333.333333333333</v>
      </c>
      <c r="AX121" s="1">
        <f t="shared" ref="AX121:AX132" si="136">AW121*10000*AV121*0.67*AU121*AT121</f>
        <v>1567527.2950406766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-2.1383460561935501</v>
      </c>
      <c r="E122" s="9">
        <f t="shared" ref="E122:E133" si="139">D121</f>
        <v>3</v>
      </c>
      <c r="F122" s="7" t="s">
        <v>83</v>
      </c>
      <c r="G122" s="1">
        <v>2</v>
      </c>
      <c r="H122" s="8">
        <f t="shared" si="119"/>
        <v>-2.1383460561935501</v>
      </c>
      <c r="I122" s="8">
        <f t="shared" si="120"/>
        <v>271.01165394380644</v>
      </c>
      <c r="J122" s="8">
        <f t="shared" si="121"/>
        <v>1.3154015112547603E-2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0.56209239946345091</v>
      </c>
      <c r="P122" s="8">
        <f t="shared" si="124"/>
        <v>7.3937719171903778E-3</v>
      </c>
      <c r="Q122" s="12">
        <f t="shared" si="125"/>
        <v>2.4399447326728246E-3</v>
      </c>
      <c r="R122" s="8">
        <f t="shared" si="126"/>
        <v>9.3951000000000007E-2</v>
      </c>
      <c r="S122" s="13">
        <f t="shared" si="127"/>
        <v>2.597039661816079E-2</v>
      </c>
      <c r="T122" s="2">
        <f t="shared" si="128"/>
        <v>0.01</v>
      </c>
      <c r="U122" s="14">
        <f t="shared" si="129"/>
        <v>2.5970396618160788E-4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5.7497039661816079E-3</v>
      </c>
      <c r="AU122" s="8">
        <f t="shared" si="133"/>
        <v>28.47</v>
      </c>
      <c r="AV122" s="1">
        <f t="shared" si="134"/>
        <v>0.33</v>
      </c>
      <c r="AW122" s="1">
        <f t="shared" si="135"/>
        <v>4333.333333333333</v>
      </c>
      <c r="AX122" s="1">
        <f t="shared" si="136"/>
        <v>1568352.9030386009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0.47641679720938401</v>
      </c>
      <c r="E123" s="9">
        <f t="shared" si="139"/>
        <v>-2.1383460561935501</v>
      </c>
      <c r="F123" s="7" t="s">
        <v>83</v>
      </c>
      <c r="G123" s="1">
        <v>3</v>
      </c>
      <c r="H123" s="8">
        <f t="shared" si="119"/>
        <v>0.47641679720938401</v>
      </c>
      <c r="I123" s="8">
        <f t="shared" si="120"/>
        <v>273.62641679720934</v>
      </c>
      <c r="J123" s="8">
        <f t="shared" si="121"/>
        <v>1.8542203373725342E-2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0.8393986275462606</v>
      </c>
      <c r="P123" s="8">
        <f t="shared" si="124"/>
        <v>1.5564300063588695E-2</v>
      </c>
      <c r="Q123" s="12">
        <f t="shared" si="125"/>
        <v>5.1362190209842699E-3</v>
      </c>
      <c r="R123" s="8">
        <f t="shared" si="126"/>
        <v>9.3951000000000007E-2</v>
      </c>
      <c r="S123" s="13">
        <f t="shared" si="127"/>
        <v>5.4669125618506134E-2</v>
      </c>
      <c r="T123" s="2">
        <f t="shared" si="128"/>
        <v>0.01</v>
      </c>
      <c r="U123" s="14">
        <f t="shared" si="129"/>
        <v>5.4669125618506131E-4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6.0366912561850613E-3</v>
      </c>
      <c r="AU123" s="8">
        <f t="shared" si="133"/>
        <v>28.47</v>
      </c>
      <c r="AV123" s="1">
        <f t="shared" si="134"/>
        <v>0.33</v>
      </c>
      <c r="AW123" s="1">
        <f t="shared" si="135"/>
        <v>4333.333333333333</v>
      </c>
      <c r="AX123" s="1">
        <f t="shared" si="136"/>
        <v>1646634.7332092433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7">
        <v>5.3870756884465498</v>
      </c>
      <c r="E124" s="9">
        <f t="shared" si="139"/>
        <v>0.47641679720938401</v>
      </c>
      <c r="F124" s="7" t="s">
        <v>83</v>
      </c>
      <c r="G124" s="1">
        <v>4</v>
      </c>
      <c r="H124" s="8">
        <f t="shared" si="119"/>
        <v>5.3870756884465498</v>
      </c>
      <c r="I124" s="8">
        <f t="shared" si="120"/>
        <v>278.53707568844652</v>
      </c>
      <c r="J124" s="8">
        <f t="shared" si="121"/>
        <v>3.4723129985580171E-2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1.1085343274826718</v>
      </c>
      <c r="P124" s="8">
        <f t="shared" si="124"/>
        <v>3.8491781546658513E-2</v>
      </c>
      <c r="Q124" s="12">
        <f t="shared" si="125"/>
        <v>1.2702287910397309E-2</v>
      </c>
      <c r="R124" s="8">
        <f t="shared" si="126"/>
        <v>9.3951000000000007E-2</v>
      </c>
      <c r="S124" s="13">
        <f t="shared" si="127"/>
        <v>0.13520119967214089</v>
      </c>
      <c r="T124" s="2">
        <f t="shared" si="128"/>
        <v>0.01</v>
      </c>
      <c r="U124" s="14">
        <f t="shared" si="129"/>
        <v>1.3520119967214089E-3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6.8420119967214088E-3</v>
      </c>
      <c r="AU124" s="8">
        <f t="shared" si="133"/>
        <v>28.47</v>
      </c>
      <c r="AV124" s="1">
        <f t="shared" si="134"/>
        <v>0.33</v>
      </c>
      <c r="AW124" s="1">
        <f t="shared" si="135"/>
        <v>4333.333333333333</v>
      </c>
      <c r="AX124" s="1">
        <f t="shared" si="136"/>
        <v>1866302.9332985352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7">
        <v>11.196640980022201</v>
      </c>
      <c r="E125" s="9">
        <f t="shared" si="139"/>
        <v>5.3870756884465498</v>
      </c>
      <c r="F125" s="7" t="s">
        <v>83</v>
      </c>
      <c r="G125" s="1">
        <v>5</v>
      </c>
      <c r="H125" s="8">
        <f t="shared" si="119"/>
        <v>11.196640980022201</v>
      </c>
      <c r="I125" s="8">
        <f t="shared" si="120"/>
        <v>284.34664098002219</v>
      </c>
      <c r="J125" s="8">
        <f t="shared" si="121"/>
        <v>7.0924782752257359E-2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1.0165404186392124</v>
      </c>
      <c r="O125" s="8">
        <f t="shared" si="140"/>
        <v>0.33820212729680077</v>
      </c>
      <c r="P125" s="8">
        <f t="shared" si="124"/>
        <v>2.3986912404876885E-2</v>
      </c>
      <c r="Q125" s="12">
        <f t="shared" si="125"/>
        <v>7.9156810936093728E-3</v>
      </c>
      <c r="R125" s="8">
        <f t="shared" si="126"/>
        <v>9.3951000000000007E-2</v>
      </c>
      <c r="S125" s="13">
        <f t="shared" si="127"/>
        <v>8.4253292605819763E-2</v>
      </c>
      <c r="T125" s="2">
        <f t="shared" si="128"/>
        <v>0.01</v>
      </c>
      <c r="U125" s="14">
        <f t="shared" si="129"/>
        <v>8.4253292605819769E-4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6.3325329260581981E-3</v>
      </c>
      <c r="AU125" s="8">
        <f t="shared" si="133"/>
        <v>28.47</v>
      </c>
      <c r="AV125" s="1">
        <f t="shared" si="134"/>
        <v>0.33</v>
      </c>
      <c r="AW125" s="1">
        <f t="shared" si="135"/>
        <v>4333.333333333333</v>
      </c>
      <c r="AX125" s="1">
        <f t="shared" si="136"/>
        <v>1727331.7820511255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7">
        <v>15.708359074707101</v>
      </c>
      <c r="E126" s="9">
        <f t="shared" si="139"/>
        <v>11.196640980022201</v>
      </c>
      <c r="F126" s="7" t="s">
        <v>85</v>
      </c>
      <c r="G126" s="1">
        <v>6</v>
      </c>
      <c r="H126" s="8">
        <f t="shared" si="119"/>
        <v>15.708359074707101</v>
      </c>
      <c r="I126" s="8">
        <f t="shared" si="120"/>
        <v>288.8583590747071</v>
      </c>
      <c r="J126" s="8">
        <f t="shared" si="121"/>
        <v>0.12108114015028106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0.59891521489192379</v>
      </c>
      <c r="P126" s="8">
        <f t="shared" si="124"/>
        <v>7.2517337072464716E-2</v>
      </c>
      <c r="Q126" s="12">
        <f t="shared" si="125"/>
        <v>2.3930721233913356E-2</v>
      </c>
      <c r="R126" s="8">
        <f t="shared" si="126"/>
        <v>9.3951000000000007E-2</v>
      </c>
      <c r="S126" s="13">
        <f t="shared" si="127"/>
        <v>0.25471491771150234</v>
      </c>
      <c r="T126" s="2">
        <f t="shared" si="128"/>
        <v>0.01</v>
      </c>
      <c r="U126" s="14">
        <f t="shared" si="129"/>
        <v>2.5471491771150235E-3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8.0371491771150244E-3</v>
      </c>
      <c r="AU126" s="8">
        <f t="shared" si="133"/>
        <v>28.47</v>
      </c>
      <c r="AV126" s="1">
        <f t="shared" si="134"/>
        <v>0.33</v>
      </c>
      <c r="AW126" s="1">
        <f t="shared" si="135"/>
        <v>4333.333333333333</v>
      </c>
      <c r="AX126" s="1">
        <f t="shared" si="136"/>
        <v>2192301.7807912845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7">
        <v>21.310075853823498</v>
      </c>
      <c r="E127" s="9">
        <f t="shared" si="139"/>
        <v>15.708359074707101</v>
      </c>
      <c r="F127" s="7" t="s">
        <v>83</v>
      </c>
      <c r="G127" s="1">
        <v>7</v>
      </c>
      <c r="H127" s="8">
        <f t="shared" si="119"/>
        <v>21.310075853823498</v>
      </c>
      <c r="I127" s="8">
        <f t="shared" si="120"/>
        <v>294.46007585382347</v>
      </c>
      <c r="J127" s="8">
        <f t="shared" si="121"/>
        <v>0.22991466189713627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0.81109787781945908</v>
      </c>
      <c r="P127" s="8">
        <f t="shared" si="124"/>
        <v>0.18648329434434568</v>
      </c>
      <c r="Q127" s="12">
        <f t="shared" si="125"/>
        <v>6.153948713363408E-2</v>
      </c>
      <c r="R127" s="8">
        <f t="shared" si="126"/>
        <v>9.3951000000000007E-2</v>
      </c>
      <c r="S127" s="13">
        <f t="shared" si="127"/>
        <v>0.65501683998716431</v>
      </c>
      <c r="T127" s="2">
        <f t="shared" si="128"/>
        <v>0.01</v>
      </c>
      <c r="U127" s="14">
        <f t="shared" si="129"/>
        <v>6.5501683998716431E-3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1.6500168399871642E-2</v>
      </c>
      <c r="AU127" s="8">
        <f t="shared" si="133"/>
        <v>28.47</v>
      </c>
      <c r="AV127" s="1">
        <f t="shared" si="134"/>
        <v>0.33</v>
      </c>
      <c r="AW127" s="1">
        <f t="shared" si="135"/>
        <v>4333.333333333333</v>
      </c>
      <c r="AX127" s="1">
        <f t="shared" si="136"/>
        <v>4500768.589613176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7">
        <v>24.722994878698302</v>
      </c>
      <c r="E128" s="9">
        <f t="shared" si="139"/>
        <v>21.310075853823498</v>
      </c>
      <c r="F128" s="7" t="s">
        <v>83</v>
      </c>
      <c r="G128" s="1">
        <v>8</v>
      </c>
      <c r="H128" s="8">
        <f t="shared" si="119"/>
        <v>24.722994878698302</v>
      </c>
      <c r="I128" s="8">
        <f t="shared" si="120"/>
        <v>297.87299487869825</v>
      </c>
      <c r="J128" s="8">
        <f t="shared" si="121"/>
        <v>0.33581921096899059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0.90931458347511329</v>
      </c>
      <c r="P128" s="8">
        <f t="shared" si="124"/>
        <v>0.30536530594520889</v>
      </c>
      <c r="Q128" s="12">
        <f t="shared" si="125"/>
        <v>0.10077055096191893</v>
      </c>
      <c r="R128" s="8">
        <f t="shared" si="126"/>
        <v>9.3951000000000007E-2</v>
      </c>
      <c r="S128" s="13">
        <f t="shared" si="127"/>
        <v>1.0725862520028411</v>
      </c>
      <c r="T128" s="2">
        <f t="shared" si="128"/>
        <v>0.01</v>
      </c>
      <c r="U128" s="14">
        <f t="shared" si="129"/>
        <v>1.072586252002841E-2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2.0675862520028412E-2</v>
      </c>
      <c r="AU128" s="8">
        <f t="shared" si="133"/>
        <v>28.47</v>
      </c>
      <c r="AV128" s="1">
        <f t="shared" si="134"/>
        <v>0.33</v>
      </c>
      <c r="AW128" s="1">
        <f t="shared" si="135"/>
        <v>4333.333333333333</v>
      </c>
      <c r="AX128" s="1">
        <f t="shared" si="136"/>
        <v>5639777.1427610461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7">
        <v>23.560722005638201</v>
      </c>
      <c r="E129" s="9">
        <f t="shared" si="139"/>
        <v>24.722994878698302</v>
      </c>
      <c r="F129" s="7" t="s">
        <v>83</v>
      </c>
      <c r="G129" s="1">
        <v>9</v>
      </c>
      <c r="H129" s="8">
        <f t="shared" si="119"/>
        <v>23.560722005638201</v>
      </c>
      <c r="I129" s="8">
        <f t="shared" si="120"/>
        <v>296.71072200563816</v>
      </c>
      <c r="J129" s="8">
        <f t="shared" si="121"/>
        <v>0.29545864433096086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0.88864927752990441</v>
      </c>
      <c r="P129" s="8">
        <f t="shared" si="124"/>
        <v>0.26255911082467337</v>
      </c>
      <c r="Q129" s="12">
        <f t="shared" si="125"/>
        <v>8.6644506572142219E-2</v>
      </c>
      <c r="R129" s="8">
        <f t="shared" si="126"/>
        <v>9.3951000000000007E-2</v>
      </c>
      <c r="S129" s="13">
        <f t="shared" si="127"/>
        <v>0.92223080725210171</v>
      </c>
      <c r="T129" s="2">
        <f t="shared" si="128"/>
        <v>0.01</v>
      </c>
      <c r="U129" s="14">
        <f t="shared" si="129"/>
        <v>9.2223080725210172E-3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1.9172308072521016E-2</v>
      </c>
      <c r="AU129" s="8">
        <f t="shared" si="133"/>
        <v>28.47</v>
      </c>
      <c r="AV129" s="1">
        <f t="shared" si="134"/>
        <v>0.33</v>
      </c>
      <c r="AW129" s="1">
        <f t="shared" si="135"/>
        <v>4333.333333333333</v>
      </c>
      <c r="AX129" s="1">
        <f t="shared" si="136"/>
        <v>5229650.9873111956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7">
        <v>18.883803705741201</v>
      </c>
      <c r="E130" s="9">
        <f t="shared" si="139"/>
        <v>23.560722005638201</v>
      </c>
      <c r="F130" s="7" t="s">
        <v>83</v>
      </c>
      <c r="G130" s="1">
        <v>10</v>
      </c>
      <c r="H130" s="8">
        <f t="shared" si="119"/>
        <v>18.883803705741201</v>
      </c>
      <c r="I130" s="8">
        <f t="shared" si="120"/>
        <v>292.03380370574121</v>
      </c>
      <c r="J130" s="8">
        <f t="shared" si="121"/>
        <v>0.17468507027676328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0.91079016670523094</v>
      </c>
      <c r="P130" s="8">
        <f t="shared" si="124"/>
        <v>0.15910144427828821</v>
      </c>
      <c r="Q130" s="12">
        <f t="shared" si="125"/>
        <v>5.2503476611835111E-2</v>
      </c>
      <c r="R130" s="8">
        <f t="shared" si="126"/>
        <v>9.3951000000000007E-2</v>
      </c>
      <c r="S130" s="13">
        <f t="shared" si="127"/>
        <v>0.55883893318682187</v>
      </c>
      <c r="T130" s="2">
        <f t="shared" si="128"/>
        <v>0.01</v>
      </c>
      <c r="U130" s="14">
        <f t="shared" si="129"/>
        <v>5.5883893318682187E-3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1.553838933186822E-2</v>
      </c>
      <c r="AU130" s="8">
        <f t="shared" si="133"/>
        <v>28.47</v>
      </c>
      <c r="AV130" s="1">
        <f t="shared" si="134"/>
        <v>0.33</v>
      </c>
      <c r="AW130" s="1">
        <f t="shared" si="135"/>
        <v>4333.333333333333</v>
      </c>
      <c r="AX130" s="1">
        <f t="shared" si="136"/>
        <v>4238423.0841302797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7">
        <v>12.5930651618197</v>
      </c>
      <c r="E131" s="9">
        <f t="shared" si="139"/>
        <v>18.883803705741201</v>
      </c>
      <c r="F131" s="7" t="s">
        <v>83</v>
      </c>
      <c r="G131" s="1">
        <v>11</v>
      </c>
      <c r="H131" s="8">
        <f t="shared" si="119"/>
        <v>12.5930651618197</v>
      </c>
      <c r="I131" s="8">
        <f t="shared" si="120"/>
        <v>285.74306516181969</v>
      </c>
      <c r="J131" s="8">
        <f t="shared" si="121"/>
        <v>8.3844475538818436E-2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0.71410428630559564</v>
      </c>
      <c r="O131" s="8">
        <f t="shared" si="140"/>
        <v>0.32228443612134716</v>
      </c>
      <c r="P131" s="8">
        <f t="shared" si="124"/>
        <v>2.7021769520918185E-2</v>
      </c>
      <c r="Q131" s="12">
        <f t="shared" si="125"/>
        <v>8.9171839419030022E-3</v>
      </c>
      <c r="R131" s="8">
        <f t="shared" si="126"/>
        <v>9.3951000000000007E-2</v>
      </c>
      <c r="S131" s="13">
        <f t="shared" si="127"/>
        <v>9.4913134952294295E-2</v>
      </c>
      <c r="T131" s="2">
        <f t="shared" si="128"/>
        <v>0.01</v>
      </c>
      <c r="U131" s="14">
        <f t="shared" si="129"/>
        <v>9.4913134952294301E-4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6.4391313495229434E-3</v>
      </c>
      <c r="AU131" s="8">
        <f t="shared" si="133"/>
        <v>28.47</v>
      </c>
      <c r="AV131" s="1">
        <f t="shared" si="134"/>
        <v>0.33</v>
      </c>
      <c r="AW131" s="1">
        <f t="shared" si="135"/>
        <v>4333.333333333333</v>
      </c>
      <c r="AX131" s="1">
        <f t="shared" si="136"/>
        <v>1756408.7480799172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7">
        <v>7.0889726233398704</v>
      </c>
      <c r="E132" s="9">
        <f t="shared" si="139"/>
        <v>12.5930651618197</v>
      </c>
      <c r="F132" s="7" t="s">
        <v>85</v>
      </c>
      <c r="G132" s="1">
        <v>12</v>
      </c>
      <c r="H132" s="8">
        <f t="shared" si="119"/>
        <v>7.0889726233398704</v>
      </c>
      <c r="I132" s="8">
        <f t="shared" si="120"/>
        <v>280.23897262333986</v>
      </c>
      <c r="J132" s="8">
        <f t="shared" si="121"/>
        <v>4.2935539785590893E-2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0.57996266660042906</v>
      </c>
      <c r="P132" s="8">
        <f t="shared" si="124"/>
        <v>2.4901010145980108E-2</v>
      </c>
      <c r="Q132" s="12">
        <f t="shared" si="125"/>
        <v>8.2173333481734365E-3</v>
      </c>
      <c r="R132" s="8">
        <f t="shared" si="126"/>
        <v>9.3951000000000007E-2</v>
      </c>
      <c r="S132" s="13">
        <f t="shared" si="127"/>
        <v>8.7464032827467897E-2</v>
      </c>
      <c r="T132" s="2">
        <f t="shared" si="128"/>
        <v>0.01</v>
      </c>
      <c r="U132" s="14">
        <f t="shared" si="129"/>
        <v>8.7464032827467902E-4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6.3646403282746787E-3</v>
      </c>
      <c r="AU132" s="8">
        <f t="shared" si="133"/>
        <v>28.47</v>
      </c>
      <c r="AV132" s="1">
        <f t="shared" si="134"/>
        <v>0.33</v>
      </c>
      <c r="AW132" s="1">
        <f t="shared" si="135"/>
        <v>4333.333333333333</v>
      </c>
      <c r="AX132" s="1">
        <f t="shared" si="136"/>
        <v>1736089.7525086354</v>
      </c>
      <c r="AY132" s="1">
        <f>SUM(AX121:AX132)</f>
        <v>33669569.731833719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3">
      <c r="C133" s="7">
        <v>12</v>
      </c>
      <c r="D133" s="10">
        <v>4.8123615836990297</v>
      </c>
      <c r="E133" s="9">
        <f t="shared" si="139"/>
        <v>7.0889726233398704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3</v>
      </c>
      <c r="E136" s="7"/>
      <c r="F136" s="7"/>
      <c r="G136" s="1">
        <v>1</v>
      </c>
      <c r="H136" s="8">
        <f t="shared" ref="H136:H147" si="141">E137</f>
        <v>3</v>
      </c>
      <c r="I136" s="8">
        <f t="shared" ref="I136:I147" si="142">H136+273.15</f>
        <v>276.14999999999998</v>
      </c>
      <c r="J136" s="8">
        <f t="shared" ref="J136:J147" si="143">EXP(($C$15*(I136-$C$13))/($C$16*I136*$C$13))</f>
        <v>2.5667722292058517E-2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1.9483031131365576E-2</v>
      </c>
      <c r="Q136" s="12">
        <f t="shared" ref="Q136:Q147" si="147">P136*$B$138</f>
        <v>5.0655880941550503E-3</v>
      </c>
      <c r="R136" s="8">
        <f t="shared" ref="R136:R147" si="148">L136*$B$138</f>
        <v>0.19735245833333334</v>
      </c>
      <c r="S136" s="13">
        <f t="shared" ref="S136:S147" si="149">Q136/R136</f>
        <v>2.566772229205852E-2</v>
      </c>
      <c r="T136" s="2">
        <f t="shared" ref="T136:T147" si="150">$B$137/100</f>
        <v>0.01</v>
      </c>
      <c r="U136" s="14">
        <f t="shared" ref="U136:U147" si="151">S136*T136</f>
        <v>2.5667722292058523E-4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5.7466772229205852E-3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-2.1383460561935501</v>
      </c>
      <c r="E137" s="9">
        <f t="shared" ref="E137:E148" si="159">D136</f>
        <v>3</v>
      </c>
      <c r="F137" s="7" t="s">
        <v>83</v>
      </c>
      <c r="G137" s="1">
        <v>2</v>
      </c>
      <c r="H137" s="8">
        <f t="shared" si="141"/>
        <v>-2.1383460561935501</v>
      </c>
      <c r="I137" s="8">
        <f t="shared" si="142"/>
        <v>271.01165394380644</v>
      </c>
      <c r="J137" s="8">
        <f t="shared" si="143"/>
        <v>1.3154015112547603E-2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1.4986128022019678</v>
      </c>
      <c r="P137" s="8">
        <f t="shared" si="146"/>
        <v>1.9712775448021996E-2</v>
      </c>
      <c r="Q137" s="12">
        <f t="shared" si="147"/>
        <v>5.1253216164857196E-3</v>
      </c>
      <c r="R137" s="8">
        <f t="shared" si="148"/>
        <v>0.19735245833333334</v>
      </c>
      <c r="S137" s="13">
        <f t="shared" si="149"/>
        <v>2.5970396618160797E-2</v>
      </c>
      <c r="T137" s="2">
        <f t="shared" si="150"/>
        <v>0.01</v>
      </c>
      <c r="U137" s="14">
        <f t="shared" si="151"/>
        <v>2.5970396618160799E-4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5.7497039661816079E-3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0.47641679720938401</v>
      </c>
      <c r="E138" s="9">
        <f t="shared" si="159"/>
        <v>-2.1383460561935501</v>
      </c>
      <c r="F138" s="7" t="s">
        <v>83</v>
      </c>
      <c r="G138" s="1">
        <v>3</v>
      </c>
      <c r="H138" s="8">
        <f t="shared" si="141"/>
        <v>0.47641679720938401</v>
      </c>
      <c r="I138" s="8">
        <f t="shared" si="142"/>
        <v>273.62641679720934</v>
      </c>
      <c r="J138" s="8">
        <f t="shared" si="143"/>
        <v>1.8542203373725342E-2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2.2379479434206124</v>
      </c>
      <c r="P138" s="8">
        <f t="shared" si="146"/>
        <v>4.1496485906715369E-2</v>
      </c>
      <c r="Q138" s="12">
        <f t="shared" si="147"/>
        <v>1.0789086335745997E-2</v>
      </c>
      <c r="R138" s="8">
        <f t="shared" si="148"/>
        <v>0.19735245833333334</v>
      </c>
      <c r="S138" s="13">
        <f t="shared" si="149"/>
        <v>5.4669125618506127E-2</v>
      </c>
      <c r="T138" s="2">
        <f t="shared" si="150"/>
        <v>0.01</v>
      </c>
      <c r="U138" s="14">
        <f t="shared" si="151"/>
        <v>5.4669125618506131E-4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6.0366912561850613E-3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5.3870756884465498</v>
      </c>
      <c r="E139" s="9">
        <f t="shared" si="159"/>
        <v>0.47641679720938401</v>
      </c>
      <c r="F139" s="7" t="s">
        <v>83</v>
      </c>
      <c r="G139" s="1">
        <v>4</v>
      </c>
      <c r="H139" s="8">
        <f t="shared" si="141"/>
        <v>5.3870756884465498</v>
      </c>
      <c r="I139" s="8">
        <f t="shared" si="142"/>
        <v>278.53707568844652</v>
      </c>
      <c r="J139" s="8">
        <f t="shared" si="143"/>
        <v>3.4723129985580171E-2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2.955499374180564</v>
      </c>
      <c r="P139" s="8">
        <f t="shared" si="146"/>
        <v>0.10262418894197257</v>
      </c>
      <c r="Q139" s="12">
        <f t="shared" si="147"/>
        <v>2.668228912491287E-2</v>
      </c>
      <c r="R139" s="8">
        <f t="shared" si="148"/>
        <v>0.19735245833333334</v>
      </c>
      <c r="S139" s="13">
        <f t="shared" si="149"/>
        <v>0.13520119967214089</v>
      </c>
      <c r="T139" s="2">
        <f t="shared" si="150"/>
        <v>0.01</v>
      </c>
      <c r="U139" s="14">
        <f t="shared" si="151"/>
        <v>1.3520119967214089E-3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6.8420119967214088E-3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11.196640980022201</v>
      </c>
      <c r="E140" s="9">
        <f t="shared" si="159"/>
        <v>5.3870756884465498</v>
      </c>
      <c r="F140" s="7" t="s">
        <v>83</v>
      </c>
      <c r="G140" s="1">
        <v>5</v>
      </c>
      <c r="H140" s="8">
        <f t="shared" si="141"/>
        <v>11.196640980022201</v>
      </c>
      <c r="I140" s="8">
        <f t="shared" si="142"/>
        <v>284.34664098002219</v>
      </c>
      <c r="J140" s="8">
        <f t="shared" si="143"/>
        <v>7.0924782752257359E-2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3.611923101905258</v>
      </c>
      <c r="P140" s="8">
        <f t="shared" si="146"/>
        <v>0.25617486132048994</v>
      </c>
      <c r="Q140" s="12">
        <f t="shared" si="147"/>
        <v>6.6605463943327392E-2</v>
      </c>
      <c r="R140" s="8">
        <f t="shared" si="148"/>
        <v>0.19735245833333334</v>
      </c>
      <c r="S140" s="13">
        <f t="shared" si="149"/>
        <v>0.33749497982350474</v>
      </c>
      <c r="T140" s="2">
        <f t="shared" si="150"/>
        <v>0.01</v>
      </c>
      <c r="U140" s="14">
        <f t="shared" si="151"/>
        <v>3.3749497982350474E-3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8.8649497982350479E-3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15.708359074707101</v>
      </c>
      <c r="E141" s="9">
        <f t="shared" si="159"/>
        <v>11.196640980022201</v>
      </c>
      <c r="F141" s="7" t="s">
        <v>85</v>
      </c>
      <c r="G141" s="1">
        <v>6</v>
      </c>
      <c r="H141" s="8">
        <f t="shared" si="141"/>
        <v>15.708359074707101</v>
      </c>
      <c r="I141" s="8">
        <f t="shared" si="142"/>
        <v>288.8583590747071</v>
      </c>
      <c r="J141" s="8">
        <f t="shared" si="143"/>
        <v>0.12108114015028106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4.1147961572514342</v>
      </c>
      <c r="P141" s="8">
        <f t="shared" si="146"/>
        <v>0.49822421020599883</v>
      </c>
      <c r="Q141" s="12">
        <f t="shared" si="147"/>
        <v>0.1295382946535597</v>
      </c>
      <c r="R141" s="8">
        <f t="shared" si="148"/>
        <v>0.19735245833333334</v>
      </c>
      <c r="S141" s="13">
        <f t="shared" si="149"/>
        <v>0.65638044616989877</v>
      </c>
      <c r="T141" s="2">
        <f t="shared" si="150"/>
        <v>0.01</v>
      </c>
      <c r="U141" s="14">
        <f t="shared" si="151"/>
        <v>6.5638044616989875E-3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1.2053804461698989E-2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21.310075853823498</v>
      </c>
      <c r="E142" s="9">
        <f t="shared" si="159"/>
        <v>15.708359074707101</v>
      </c>
      <c r="F142" s="7" t="s">
        <v>83</v>
      </c>
      <c r="G142" s="1">
        <v>7</v>
      </c>
      <c r="H142" s="8">
        <f t="shared" si="141"/>
        <v>21.310075853823498</v>
      </c>
      <c r="I142" s="8">
        <f t="shared" si="142"/>
        <v>294.46007585382347</v>
      </c>
      <c r="J142" s="8">
        <f t="shared" si="143"/>
        <v>0.22991466189713627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4.3756198637121022</v>
      </c>
      <c r="P142" s="8">
        <f t="shared" si="146"/>
        <v>1.0060191615557614</v>
      </c>
      <c r="Q142" s="12">
        <f t="shared" si="147"/>
        <v>0.26156498200449796</v>
      </c>
      <c r="R142" s="8">
        <f t="shared" si="148"/>
        <v>0.19735245833333334</v>
      </c>
      <c r="S142" s="13">
        <f t="shared" si="149"/>
        <v>1.3253697684510624</v>
      </c>
      <c r="T142" s="2">
        <f t="shared" si="150"/>
        <v>0.01</v>
      </c>
      <c r="U142" s="14">
        <f t="shared" si="151"/>
        <v>1.3253697684510624E-2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2.3203697684510624E-2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24.722994878698302</v>
      </c>
      <c r="E143" s="9">
        <f t="shared" si="159"/>
        <v>21.310075853823498</v>
      </c>
      <c r="F143" s="7" t="s">
        <v>83</v>
      </c>
      <c r="G143" s="1">
        <v>8</v>
      </c>
      <c r="H143" s="8">
        <f t="shared" si="141"/>
        <v>24.722994878698302</v>
      </c>
      <c r="I143" s="8">
        <f t="shared" si="142"/>
        <v>297.87299487869825</v>
      </c>
      <c r="J143" s="8">
        <f t="shared" si="143"/>
        <v>0.33581921096899059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4.1286486188230072</v>
      </c>
      <c r="P143" s="8">
        <f t="shared" si="146"/>
        <v>1.386479521541355</v>
      </c>
      <c r="Q143" s="12">
        <f t="shared" si="147"/>
        <v>0.36048467560075231</v>
      </c>
      <c r="R143" s="8">
        <f t="shared" si="148"/>
        <v>0.19735245833333334</v>
      </c>
      <c r="S143" s="13">
        <f t="shared" si="149"/>
        <v>1.8266034213360773</v>
      </c>
      <c r="T143" s="2">
        <f t="shared" si="150"/>
        <v>0.01</v>
      </c>
      <c r="U143" s="14">
        <f t="shared" si="151"/>
        <v>1.8266034213360774E-2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2.8216034213360774E-2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23.560722005638201</v>
      </c>
      <c r="E144" s="9">
        <f t="shared" si="159"/>
        <v>24.722994878698302</v>
      </c>
      <c r="F144" s="7" t="s">
        <v>83</v>
      </c>
      <c r="G144" s="1">
        <v>9</v>
      </c>
      <c r="H144" s="8">
        <f t="shared" si="141"/>
        <v>23.560722005638201</v>
      </c>
      <c r="I144" s="8">
        <f t="shared" si="142"/>
        <v>296.71072200563816</v>
      </c>
      <c r="J144" s="8">
        <f t="shared" si="143"/>
        <v>0.29545864433096086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3.501217013948319</v>
      </c>
      <c r="P144" s="8">
        <f t="shared" si="146"/>
        <v>1.0344648324496653</v>
      </c>
      <c r="Q144" s="12">
        <f t="shared" si="147"/>
        <v>0.26896085643691298</v>
      </c>
      <c r="R144" s="8">
        <f t="shared" si="148"/>
        <v>0.19735245833333334</v>
      </c>
      <c r="S144" s="13">
        <f t="shared" si="149"/>
        <v>1.3628452298406704</v>
      </c>
      <c r="T144" s="2">
        <f t="shared" si="150"/>
        <v>0.01</v>
      </c>
      <c r="U144" s="14">
        <f t="shared" si="151"/>
        <v>1.3628452298406703E-2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2.3578452298406702E-2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18.883803705741201</v>
      </c>
      <c r="E145" s="9">
        <f t="shared" si="159"/>
        <v>23.560722005638201</v>
      </c>
      <c r="F145" s="7" t="s">
        <v>83</v>
      </c>
      <c r="G145" s="1">
        <v>10</v>
      </c>
      <c r="H145" s="8">
        <f t="shared" si="141"/>
        <v>18.883803705741201</v>
      </c>
      <c r="I145" s="8">
        <f t="shared" si="142"/>
        <v>292.03380370574121</v>
      </c>
      <c r="J145" s="8">
        <f t="shared" si="143"/>
        <v>0.17468507027676328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3.2258000981653199</v>
      </c>
      <c r="P145" s="8">
        <f t="shared" si="146"/>
        <v>0.56349911684679876</v>
      </c>
      <c r="Q145" s="12">
        <f t="shared" si="147"/>
        <v>0.14650977038016769</v>
      </c>
      <c r="R145" s="8">
        <f t="shared" si="148"/>
        <v>0.19735245833333334</v>
      </c>
      <c r="S145" s="13">
        <f t="shared" si="149"/>
        <v>0.74237621166445744</v>
      </c>
      <c r="T145" s="2">
        <f t="shared" si="150"/>
        <v>0.01</v>
      </c>
      <c r="U145" s="14">
        <f t="shared" si="151"/>
        <v>7.4237621166445746E-3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1.7373762116644573E-2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12.5930651618197</v>
      </c>
      <c r="E146" s="9">
        <f t="shared" si="159"/>
        <v>18.883803705741201</v>
      </c>
      <c r="F146" s="7" t="s">
        <v>83</v>
      </c>
      <c r="G146" s="1">
        <v>11</v>
      </c>
      <c r="H146" s="8">
        <f t="shared" si="141"/>
        <v>12.5930651618197</v>
      </c>
      <c r="I146" s="8">
        <f t="shared" si="142"/>
        <v>285.74306516181969</v>
      </c>
      <c r="J146" s="8">
        <f t="shared" si="143"/>
        <v>8.3844475538818436E-2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3.421348897985188</v>
      </c>
      <c r="P146" s="8">
        <f t="shared" si="146"/>
        <v>0.28686120398688253</v>
      </c>
      <c r="Q146" s="12">
        <f t="shared" si="147"/>
        <v>7.4583913036589455E-2</v>
      </c>
      <c r="R146" s="8">
        <f t="shared" si="148"/>
        <v>0.19735245833333334</v>
      </c>
      <c r="S146" s="13">
        <f t="shared" si="149"/>
        <v>0.37792239157525631</v>
      </c>
      <c r="T146" s="2">
        <f t="shared" si="150"/>
        <v>0.01</v>
      </c>
      <c r="U146" s="14">
        <f t="shared" si="151"/>
        <v>3.7792239157525631E-3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9.2692239157525641E-3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7.0889726233398704</v>
      </c>
      <c r="E147" s="9">
        <f t="shared" si="159"/>
        <v>12.5930651618197</v>
      </c>
      <c r="F147" s="7" t="s">
        <v>85</v>
      </c>
      <c r="G147" s="1">
        <v>12</v>
      </c>
      <c r="H147" s="8">
        <f t="shared" si="141"/>
        <v>7.0889726233398704</v>
      </c>
      <c r="I147" s="8">
        <f t="shared" si="142"/>
        <v>280.23897262333986</v>
      </c>
      <c r="J147" s="8">
        <f t="shared" si="143"/>
        <v>4.2935539785590893E-2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3.8935356106649719</v>
      </c>
      <c r="P147" s="8">
        <f t="shared" si="146"/>
        <v>0.16717105311832084</v>
      </c>
      <c r="Q147" s="12">
        <f t="shared" si="147"/>
        <v>4.3464473810763418E-2</v>
      </c>
      <c r="R147" s="8">
        <f t="shared" si="148"/>
        <v>0.19735245833333334</v>
      </c>
      <c r="S147" s="13">
        <f t="shared" si="149"/>
        <v>0.22023781298609826</v>
      </c>
      <c r="T147" s="2">
        <f t="shared" si="150"/>
        <v>0.01</v>
      </c>
      <c r="U147" s="14">
        <f t="shared" si="151"/>
        <v>2.2023781298609827E-3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7.6923781298609828E-3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4.8123615836990297</v>
      </c>
      <c r="E148" s="9">
        <f t="shared" si="159"/>
        <v>7.0889726233398704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148"/>
  <sheetViews>
    <sheetView workbookViewId="0">
      <pane xSplit="4" topLeftCell="E1" activePane="topRight" state="frozen"/>
      <selection pane="topRight" activeCell="I13" sqref="I13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 s="1">
        <v>197000</v>
      </c>
      <c r="F2" s="2">
        <v>1362.837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7612000</v>
      </c>
      <c r="F3" s="2">
        <v>1363.0195000000001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21221000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46679000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/>
      <c r="F6" s="2">
        <v>92.600499999999997</v>
      </c>
      <c r="G6" s="2">
        <v>0.45</v>
      </c>
      <c r="H6" s="2">
        <v>29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140000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>
        <v>1600000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>
        <v>175000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>
        <v>157000</v>
      </c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4559420.2133566039</v>
      </c>
      <c r="J13" s="6" t="s">
        <v>37</v>
      </c>
      <c r="K13" s="6">
        <f>I13/(10000*1000)</f>
        <v>0.45594202133566036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1362.837</v>
      </c>
      <c r="C26" s="7" t="s">
        <v>82</v>
      </c>
      <c r="D26" s="7">
        <v>5</v>
      </c>
      <c r="E26" s="7"/>
      <c r="F26" s="7"/>
      <c r="G26" s="1">
        <v>1</v>
      </c>
      <c r="H26" s="8">
        <f t="shared" ref="H26:H37" si="0">E27</f>
        <v>5</v>
      </c>
      <c r="I26" s="8">
        <f t="shared" ref="I26:I37" si="1">H26+273.15</f>
        <v>278.14999999999998</v>
      </c>
      <c r="J26" s="8">
        <f t="shared" ref="J26:J37" si="2">EXP(($C$15*(I26-$C$13))/($C$16*I26*$C$13))</f>
        <v>3.3074406338125473E-2</v>
      </c>
      <c r="K26" s="8">
        <f t="shared" ref="K26:K37" si="3">$B$26/12</f>
        <v>113.56975</v>
      </c>
      <c r="L26" s="8">
        <f t="shared" ref="L26:L37" si="4">K26*$B$27/100</f>
        <v>1.1356975</v>
      </c>
      <c r="M26" s="1" t="s">
        <v>83</v>
      </c>
      <c r="O26" s="8">
        <f>L26</f>
        <v>1.1356975</v>
      </c>
      <c r="P26" s="8">
        <f t="shared" ref="P26:P37" si="5">O26*J26</f>
        <v>3.7562520592193255E-2</v>
      </c>
      <c r="Q26" s="12">
        <f t="shared" ref="Q26:Q37" si="6">P26*$B$28</f>
        <v>3.7562520592193255E-3</v>
      </c>
      <c r="R26" s="8">
        <f t="shared" ref="R26:R37" si="7">L26*$B$28</f>
        <v>0.11356975000000001</v>
      </c>
      <c r="S26" s="13">
        <f t="shared" ref="S26:S37" si="8">Q26/R26</f>
        <v>3.3074406338125473E-2</v>
      </c>
      <c r="T26" s="2">
        <f t="shared" ref="T26:T37" si="9">$B$27/100</f>
        <v>0.01</v>
      </c>
      <c r="U26" s="14">
        <f t="shared" ref="U26:U37" si="10">S26*T26</f>
        <v>3.3074406338125473E-4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1.3230744063381254E-2</v>
      </c>
      <c r="AR26" s="8">
        <f t="shared" ref="AR26:AR37" si="14">$B$26/12</f>
        <v>113.56975</v>
      </c>
      <c r="AS26" s="1">
        <f t="shared" ref="AS26:AS37" si="15">$B$28</f>
        <v>0.1</v>
      </c>
      <c r="AT26" s="1">
        <f t="shared" ref="AT26:AT37" si="16">$E$2/12</f>
        <v>16416.666666666668</v>
      </c>
      <c r="AU26" s="1">
        <f t="shared" ref="AU26:AU37" si="17">AT26*10000*AS26*0.67*AR26*AQ26</f>
        <v>16527483.074601136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7">
        <v>5.1963803986128996</v>
      </c>
      <c r="E27" s="9">
        <f t="shared" ref="E27:E38" si="18">D26</f>
        <v>5</v>
      </c>
      <c r="F27" s="7" t="s">
        <v>83</v>
      </c>
      <c r="G27" s="1">
        <v>2</v>
      </c>
      <c r="H27" s="8">
        <f t="shared" si="0"/>
        <v>5.1963803986128996</v>
      </c>
      <c r="I27" s="8">
        <f t="shared" si="1"/>
        <v>278.34638039861289</v>
      </c>
      <c r="J27" s="8">
        <f t="shared" si="2"/>
        <v>3.3901424986135187E-2</v>
      </c>
      <c r="K27" s="8">
        <f t="shared" si="3"/>
        <v>113.56975</v>
      </c>
      <c r="L27" s="8">
        <f t="shared" si="4"/>
        <v>1.1356975</v>
      </c>
      <c r="M27" s="1" t="s">
        <v>83</v>
      </c>
      <c r="O27" s="8">
        <f t="shared" ref="O27:O37" si="19">L27+O26-P26-N27</f>
        <v>2.2338324794078068</v>
      </c>
      <c r="P27" s="8">
        <f t="shared" si="5"/>
        <v>7.573010423223614E-2</v>
      </c>
      <c r="Q27" s="12">
        <f t="shared" si="6"/>
        <v>7.573010423223614E-3</v>
      </c>
      <c r="R27" s="8">
        <f t="shared" si="7"/>
        <v>0.11356975000000001</v>
      </c>
      <c r="S27" s="13">
        <f t="shared" si="8"/>
        <v>6.6681580466837462E-2</v>
      </c>
      <c r="T27" s="2">
        <f t="shared" si="9"/>
        <v>0.01</v>
      </c>
      <c r="U27" s="14">
        <f t="shared" si="10"/>
        <v>6.6681580466837465E-4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1.3566815804668375E-2</v>
      </c>
      <c r="AR27" s="8">
        <f t="shared" si="14"/>
        <v>113.56975</v>
      </c>
      <c r="AS27" s="1">
        <f t="shared" si="15"/>
        <v>0.1</v>
      </c>
      <c r="AT27" s="1">
        <f t="shared" si="16"/>
        <v>16416.666666666668</v>
      </c>
      <c r="AU27" s="1">
        <f t="shared" si="17"/>
        <v>16947294.688321907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6.9209657355357104</v>
      </c>
      <c r="E28" s="9">
        <f t="shared" si="18"/>
        <v>5.1963803986128996</v>
      </c>
      <c r="F28" s="7" t="s">
        <v>83</v>
      </c>
      <c r="G28" s="1">
        <v>3</v>
      </c>
      <c r="H28" s="8">
        <f t="shared" si="0"/>
        <v>6.9209657355357104</v>
      </c>
      <c r="I28" s="8">
        <f t="shared" si="1"/>
        <v>280.07096573553571</v>
      </c>
      <c r="J28" s="8">
        <f t="shared" si="2"/>
        <v>4.204992437661545E-2</v>
      </c>
      <c r="K28" s="8">
        <f t="shared" si="3"/>
        <v>113.56975</v>
      </c>
      <c r="L28" s="8">
        <f t="shared" si="4"/>
        <v>1.1356975</v>
      </c>
      <c r="M28" s="1" t="s">
        <v>83</v>
      </c>
      <c r="O28" s="8">
        <f t="shared" si="19"/>
        <v>3.2937998751755706</v>
      </c>
      <c r="P28" s="8">
        <f t="shared" si="5"/>
        <v>0.13850403566283814</v>
      </c>
      <c r="Q28" s="12">
        <f t="shared" si="6"/>
        <v>1.3850403566283816E-2</v>
      </c>
      <c r="R28" s="8">
        <f t="shared" si="7"/>
        <v>0.11356975000000001</v>
      </c>
      <c r="S28" s="13">
        <f t="shared" si="8"/>
        <v>0.121955041428583</v>
      </c>
      <c r="T28" s="2">
        <f t="shared" si="9"/>
        <v>0.01</v>
      </c>
      <c r="U28" s="14">
        <f t="shared" si="10"/>
        <v>1.2195504142858301E-3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1.4119550414285829E-2</v>
      </c>
      <c r="AR28" s="8">
        <f t="shared" si="14"/>
        <v>113.56975</v>
      </c>
      <c r="AS28" s="1">
        <f t="shared" si="15"/>
        <v>0.1</v>
      </c>
      <c r="AT28" s="1">
        <f t="shared" si="16"/>
        <v>16416.666666666668</v>
      </c>
      <c r="AU28" s="1">
        <f t="shared" si="17"/>
        <v>17637755.622449003</v>
      </c>
    </row>
    <row r="29" spans="1:47" x14ac:dyDescent="0.15">
      <c r="C29" s="7">
        <v>3</v>
      </c>
      <c r="D29" s="7">
        <v>12.2669600636774</v>
      </c>
      <c r="E29" s="9">
        <f t="shared" si="18"/>
        <v>6.9209657355357104</v>
      </c>
      <c r="F29" s="7" t="s">
        <v>83</v>
      </c>
      <c r="G29" s="1">
        <v>4</v>
      </c>
      <c r="H29" s="8">
        <f t="shared" si="0"/>
        <v>12.2669600636774</v>
      </c>
      <c r="I29" s="8">
        <f t="shared" si="1"/>
        <v>285.41696006367738</v>
      </c>
      <c r="J29" s="8">
        <f t="shared" si="2"/>
        <v>8.0642886643153916E-2</v>
      </c>
      <c r="K29" s="8">
        <f t="shared" si="3"/>
        <v>113.56975</v>
      </c>
      <c r="L29" s="8">
        <f t="shared" si="4"/>
        <v>1.1356975</v>
      </c>
      <c r="M29" s="1" t="s">
        <v>83</v>
      </c>
      <c r="O29" s="8">
        <f t="shared" si="19"/>
        <v>4.290993339512732</v>
      </c>
      <c r="P29" s="8">
        <f t="shared" si="5"/>
        <v>0.3460380894648537</v>
      </c>
      <c r="Q29" s="12">
        <f t="shared" si="6"/>
        <v>3.4603808946485369E-2</v>
      </c>
      <c r="R29" s="8">
        <f t="shared" si="7"/>
        <v>0.11356975000000001</v>
      </c>
      <c r="S29" s="13">
        <f t="shared" si="8"/>
        <v>0.30469212925524064</v>
      </c>
      <c r="T29" s="2">
        <f t="shared" si="9"/>
        <v>0.01</v>
      </c>
      <c r="U29" s="14">
        <f t="shared" si="10"/>
        <v>3.0469212925524065E-3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1.5946921292552405E-2</v>
      </c>
      <c r="AR29" s="8">
        <f t="shared" si="14"/>
        <v>113.56975</v>
      </c>
      <c r="AS29" s="1">
        <f t="shared" si="15"/>
        <v>0.1</v>
      </c>
      <c r="AT29" s="1">
        <f t="shared" si="16"/>
        <v>16416.666666666668</v>
      </c>
      <c r="AU29" s="1">
        <f t="shared" si="17"/>
        <v>19920457.269226339</v>
      </c>
    </row>
    <row r="30" spans="1:47" x14ac:dyDescent="0.15">
      <c r="C30" s="7">
        <v>4</v>
      </c>
      <c r="D30" s="7">
        <v>18.974113708333299</v>
      </c>
      <c r="E30" s="9">
        <f t="shared" si="18"/>
        <v>12.2669600636774</v>
      </c>
      <c r="F30" s="7" t="s">
        <v>83</v>
      </c>
      <c r="G30" s="1">
        <v>5</v>
      </c>
      <c r="H30" s="8">
        <f t="shared" si="0"/>
        <v>18.974113708333299</v>
      </c>
      <c r="I30" s="8">
        <f t="shared" si="1"/>
        <v>292.12411370833325</v>
      </c>
      <c r="J30" s="8">
        <f t="shared" si="2"/>
        <v>0.17649493881857037</v>
      </c>
      <c r="K30" s="8">
        <f t="shared" si="3"/>
        <v>113.56975</v>
      </c>
      <c r="L30" s="8">
        <f t="shared" si="4"/>
        <v>1.1356975</v>
      </c>
      <c r="M30" s="1" t="s">
        <v>85</v>
      </c>
      <c r="N30" s="8">
        <f>(O29-P29)*C21/100</f>
        <v>3.7477074875454846</v>
      </c>
      <c r="O30" s="8">
        <f t="shared" si="19"/>
        <v>1.3329452625023941</v>
      </c>
      <c r="P30" s="8">
        <f t="shared" si="5"/>
        <v>0.23525809255386326</v>
      </c>
      <c r="Q30" s="12">
        <f t="shared" si="6"/>
        <v>2.3525809255386328E-2</v>
      </c>
      <c r="R30" s="8">
        <f t="shared" si="7"/>
        <v>0.11356975000000001</v>
      </c>
      <c r="S30" s="13">
        <f t="shared" si="8"/>
        <v>0.20714855192854018</v>
      </c>
      <c r="T30" s="2">
        <f t="shared" si="9"/>
        <v>0.01</v>
      </c>
      <c r="U30" s="14">
        <f t="shared" si="10"/>
        <v>2.0714855192854017E-3</v>
      </c>
      <c r="V30" s="13"/>
      <c r="W30" s="2"/>
      <c r="X30" s="14"/>
      <c r="Y30" s="2">
        <v>0.04</v>
      </c>
      <c r="Z30" s="2">
        <v>0.63</v>
      </c>
      <c r="AA30" s="2">
        <f t="shared" si="11"/>
        <v>2.52E-2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1.4999999999999999E-2</v>
      </c>
      <c r="AO30" s="2">
        <v>0.03</v>
      </c>
      <c r="AP30" s="2">
        <f t="shared" si="12"/>
        <v>4.4999999999999999E-4</v>
      </c>
      <c r="AQ30" s="1">
        <f t="shared" si="13"/>
        <v>2.77214855192854E-2</v>
      </c>
      <c r="AR30" s="8">
        <f t="shared" si="14"/>
        <v>113.56975</v>
      </c>
      <c r="AS30" s="1">
        <f t="shared" si="15"/>
        <v>0.1</v>
      </c>
      <c r="AT30" s="1">
        <f t="shared" si="16"/>
        <v>16416.666666666668</v>
      </c>
      <c r="AU30" s="1">
        <f t="shared" si="17"/>
        <v>34628920.37877579</v>
      </c>
    </row>
    <row r="31" spans="1:47" x14ac:dyDescent="0.15">
      <c r="C31" s="7">
        <v>5</v>
      </c>
      <c r="D31" s="7">
        <v>24.890385845806399</v>
      </c>
      <c r="E31" s="9">
        <f t="shared" si="18"/>
        <v>18.974113708333299</v>
      </c>
      <c r="F31" s="7" t="s">
        <v>85</v>
      </c>
      <c r="G31" s="1">
        <v>6</v>
      </c>
      <c r="H31" s="8">
        <f t="shared" si="0"/>
        <v>24.890385845806399</v>
      </c>
      <c r="I31" s="8">
        <f t="shared" si="1"/>
        <v>298.04038584580638</v>
      </c>
      <c r="J31" s="8">
        <f t="shared" si="2"/>
        <v>0.34204134994947477</v>
      </c>
      <c r="K31" s="8">
        <f t="shared" si="3"/>
        <v>113.56975</v>
      </c>
      <c r="L31" s="8">
        <f t="shared" si="4"/>
        <v>1.1356975</v>
      </c>
      <c r="M31" s="1" t="s">
        <v>83</v>
      </c>
      <c r="O31" s="8">
        <f t="shared" si="19"/>
        <v>2.2333846699485309</v>
      </c>
      <c r="P31" s="8">
        <f t="shared" si="5"/>
        <v>0.76390990746565768</v>
      </c>
      <c r="Q31" s="12">
        <f t="shared" si="6"/>
        <v>7.6390990746565773E-2</v>
      </c>
      <c r="R31" s="8">
        <f t="shared" si="7"/>
        <v>0.11356975000000001</v>
      </c>
      <c r="S31" s="13">
        <f t="shared" si="8"/>
        <v>0.67263501721687124</v>
      </c>
      <c r="T31" s="2">
        <f t="shared" si="9"/>
        <v>0.01</v>
      </c>
      <c r="U31" s="14">
        <f t="shared" si="10"/>
        <v>6.7263501721687123E-3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3.8826350172168719E-2</v>
      </c>
      <c r="AR31" s="8">
        <f t="shared" si="14"/>
        <v>113.56975</v>
      </c>
      <c r="AS31" s="1">
        <f t="shared" si="15"/>
        <v>0.1</v>
      </c>
      <c r="AT31" s="1">
        <f t="shared" si="16"/>
        <v>16416.666666666668</v>
      </c>
      <c r="AU31" s="1">
        <f t="shared" si="17"/>
        <v>48500813.124720201</v>
      </c>
    </row>
    <row r="32" spans="1:47" x14ac:dyDescent="0.15">
      <c r="C32" s="7">
        <v>6</v>
      </c>
      <c r="D32" s="7">
        <v>29.458271898333301</v>
      </c>
      <c r="E32" s="9">
        <f t="shared" si="18"/>
        <v>24.890385845806399</v>
      </c>
      <c r="F32" s="7" t="s">
        <v>83</v>
      </c>
      <c r="G32" s="1">
        <v>7</v>
      </c>
      <c r="H32" s="8">
        <f t="shared" si="0"/>
        <v>29.458271898333301</v>
      </c>
      <c r="I32" s="8">
        <f t="shared" si="1"/>
        <v>302.60827189833327</v>
      </c>
      <c r="J32" s="8">
        <f t="shared" si="2"/>
        <v>0.56007862786401941</v>
      </c>
      <c r="K32" s="8">
        <f t="shared" si="3"/>
        <v>113.56975</v>
      </c>
      <c r="L32" s="8">
        <f t="shared" si="4"/>
        <v>1.1356975</v>
      </c>
      <c r="M32" s="1" t="s">
        <v>83</v>
      </c>
      <c r="O32" s="8">
        <f t="shared" si="19"/>
        <v>2.6051722624828733</v>
      </c>
      <c r="P32" s="8">
        <f t="shared" si="5"/>
        <v>1.4591013061208107</v>
      </c>
      <c r="Q32" s="12">
        <f t="shared" si="6"/>
        <v>0.14591013061208108</v>
      </c>
      <c r="R32" s="8">
        <f t="shared" si="7"/>
        <v>0.11356975000000001</v>
      </c>
      <c r="S32" s="13">
        <f t="shared" si="8"/>
        <v>1.2847622770331102</v>
      </c>
      <c r="T32" s="2">
        <f t="shared" si="9"/>
        <v>0.01</v>
      </c>
      <c r="U32" s="14">
        <f t="shared" si="10"/>
        <v>1.2847622770331102E-2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4.4947622770331104E-2</v>
      </c>
      <c r="AR32" s="8">
        <f t="shared" si="14"/>
        <v>113.56975</v>
      </c>
      <c r="AS32" s="1">
        <f t="shared" si="15"/>
        <v>0.1</v>
      </c>
      <c r="AT32" s="1">
        <f t="shared" si="16"/>
        <v>16416.666666666668</v>
      </c>
      <c r="AU32" s="1">
        <f t="shared" si="17"/>
        <v>56147339.183761336</v>
      </c>
    </row>
    <row r="33" spans="1:48" x14ac:dyDescent="0.15">
      <c r="C33" s="7">
        <v>7</v>
      </c>
      <c r="D33" s="7">
        <v>30.272567960967699</v>
      </c>
      <c r="E33" s="9">
        <f t="shared" si="18"/>
        <v>29.458271898333301</v>
      </c>
      <c r="F33" s="7" t="s">
        <v>83</v>
      </c>
      <c r="G33" s="1">
        <v>8</v>
      </c>
      <c r="H33" s="8">
        <f t="shared" si="0"/>
        <v>30.272567960967699</v>
      </c>
      <c r="I33" s="8">
        <f t="shared" si="1"/>
        <v>303.42256796096768</v>
      </c>
      <c r="J33" s="8">
        <f t="shared" si="2"/>
        <v>0.61059176225361489</v>
      </c>
      <c r="K33" s="8">
        <f t="shared" si="3"/>
        <v>113.56975</v>
      </c>
      <c r="L33" s="8">
        <f t="shared" si="4"/>
        <v>1.1356975</v>
      </c>
      <c r="M33" s="1" t="s">
        <v>83</v>
      </c>
      <c r="O33" s="8">
        <f t="shared" si="19"/>
        <v>2.2817684563620624</v>
      </c>
      <c r="P33" s="8">
        <f t="shared" si="5"/>
        <v>1.3932290228248223</v>
      </c>
      <c r="Q33" s="12">
        <f t="shared" si="6"/>
        <v>0.13932290228248223</v>
      </c>
      <c r="R33" s="8">
        <f t="shared" si="7"/>
        <v>0.11356975000000001</v>
      </c>
      <c r="S33" s="13">
        <f t="shared" si="8"/>
        <v>1.2267606671889497</v>
      </c>
      <c r="T33" s="2">
        <f t="shared" si="9"/>
        <v>0.01</v>
      </c>
      <c r="U33" s="14">
        <f t="shared" si="10"/>
        <v>1.2267606671889498E-2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4.4367606671889499E-2</v>
      </c>
      <c r="AR33" s="8">
        <f t="shared" si="14"/>
        <v>113.56975</v>
      </c>
      <c r="AS33" s="1">
        <f t="shared" si="15"/>
        <v>0.1</v>
      </c>
      <c r="AT33" s="1">
        <f t="shared" si="16"/>
        <v>16416.666666666668</v>
      </c>
      <c r="AU33" s="1">
        <f t="shared" si="17"/>
        <v>55422798.961074874</v>
      </c>
    </row>
    <row r="34" spans="1:48" x14ac:dyDescent="0.15">
      <c r="C34" s="7">
        <v>8</v>
      </c>
      <c r="D34" s="7">
        <v>29.3635002829032</v>
      </c>
      <c r="E34" s="9">
        <f t="shared" si="18"/>
        <v>30.272567960967699</v>
      </c>
      <c r="F34" s="7" t="s">
        <v>83</v>
      </c>
      <c r="G34" s="1">
        <v>9</v>
      </c>
      <c r="H34" s="8">
        <f t="shared" si="0"/>
        <v>29.3635002829032</v>
      </c>
      <c r="I34" s="8">
        <f t="shared" si="1"/>
        <v>302.51350028290318</v>
      </c>
      <c r="J34" s="8">
        <f t="shared" si="2"/>
        <v>0.55446129128167754</v>
      </c>
      <c r="K34" s="8">
        <f t="shared" si="3"/>
        <v>113.56975</v>
      </c>
      <c r="L34" s="8">
        <f t="shared" si="4"/>
        <v>1.1356975</v>
      </c>
      <c r="M34" s="1" t="s">
        <v>83</v>
      </c>
      <c r="O34" s="8">
        <f t="shared" si="19"/>
        <v>2.0242369335372401</v>
      </c>
      <c r="P34" s="8">
        <f t="shared" si="5"/>
        <v>1.1223610240291215</v>
      </c>
      <c r="Q34" s="12">
        <f t="shared" si="6"/>
        <v>0.11223610240291215</v>
      </c>
      <c r="R34" s="8">
        <f t="shared" si="7"/>
        <v>0.11356975000000001</v>
      </c>
      <c r="S34" s="13">
        <f t="shared" si="8"/>
        <v>0.98825701740923211</v>
      </c>
      <c r="T34" s="2">
        <f t="shared" si="9"/>
        <v>0.01</v>
      </c>
      <c r="U34" s="14">
        <f t="shared" si="10"/>
        <v>9.8825701740923207E-3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4.1982570174092321E-2</v>
      </c>
      <c r="AR34" s="8">
        <f t="shared" si="14"/>
        <v>113.56975</v>
      </c>
      <c r="AS34" s="1">
        <f t="shared" si="15"/>
        <v>0.1</v>
      </c>
      <c r="AT34" s="1">
        <f t="shared" si="16"/>
        <v>16416.666666666668</v>
      </c>
      <c r="AU34" s="1">
        <f t="shared" si="17"/>
        <v>52443476.697654493</v>
      </c>
    </row>
    <row r="35" spans="1:48" x14ac:dyDescent="0.15">
      <c r="C35" s="7">
        <v>9</v>
      </c>
      <c r="D35" s="7">
        <v>25.0582840136667</v>
      </c>
      <c r="E35" s="9">
        <f t="shared" si="18"/>
        <v>29.3635002829032</v>
      </c>
      <c r="F35" s="7" t="s">
        <v>83</v>
      </c>
      <c r="G35" s="1">
        <v>10</v>
      </c>
      <c r="H35" s="8">
        <f t="shared" si="0"/>
        <v>25.0582840136667</v>
      </c>
      <c r="I35" s="8">
        <f t="shared" si="1"/>
        <v>298.20828401366668</v>
      </c>
      <c r="J35" s="8">
        <f t="shared" si="2"/>
        <v>0.34839094101107421</v>
      </c>
      <c r="K35" s="8">
        <f t="shared" si="3"/>
        <v>113.56975</v>
      </c>
      <c r="L35" s="8">
        <f t="shared" si="4"/>
        <v>1.1356975</v>
      </c>
      <c r="M35" s="1" t="s">
        <v>83</v>
      </c>
      <c r="O35" s="8">
        <f t="shared" si="19"/>
        <v>2.0375734095081186</v>
      </c>
      <c r="P35" s="8">
        <f t="shared" si="5"/>
        <v>0.70987211751767632</v>
      </c>
      <c r="Q35" s="12">
        <f t="shared" si="6"/>
        <v>7.0987211751767629E-2</v>
      </c>
      <c r="R35" s="8">
        <f t="shared" si="7"/>
        <v>0.11356975000000001</v>
      </c>
      <c r="S35" s="13">
        <f t="shared" si="8"/>
        <v>0.62505386999414569</v>
      </c>
      <c r="T35" s="2">
        <f t="shared" si="9"/>
        <v>0.01</v>
      </c>
      <c r="U35" s="14">
        <f t="shared" si="10"/>
        <v>6.2505386999414572E-3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3.8350538699941462E-2</v>
      </c>
      <c r="AR35" s="8">
        <f t="shared" si="14"/>
        <v>113.56975</v>
      </c>
      <c r="AS35" s="1">
        <f t="shared" si="15"/>
        <v>0.1</v>
      </c>
      <c r="AT35" s="1">
        <f t="shared" si="16"/>
        <v>16416.666666666668</v>
      </c>
      <c r="AU35" s="1">
        <f t="shared" si="17"/>
        <v>47906442.46678403</v>
      </c>
    </row>
    <row r="36" spans="1:48" x14ac:dyDescent="0.15">
      <c r="C36" s="7">
        <v>10</v>
      </c>
      <c r="D36" s="7">
        <v>18.902176306774201</v>
      </c>
      <c r="E36" s="9">
        <f t="shared" si="18"/>
        <v>25.0582840136667</v>
      </c>
      <c r="F36" s="7" t="s">
        <v>83</v>
      </c>
      <c r="G36" s="1">
        <v>11</v>
      </c>
      <c r="H36" s="8">
        <f t="shared" si="0"/>
        <v>18.902176306774201</v>
      </c>
      <c r="I36" s="8">
        <f t="shared" si="1"/>
        <v>292.05217630677419</v>
      </c>
      <c r="J36" s="8">
        <f t="shared" si="2"/>
        <v>0.1750518490234598</v>
      </c>
      <c r="K36" s="8">
        <f t="shared" si="3"/>
        <v>113.56975</v>
      </c>
      <c r="L36" s="8">
        <f t="shared" si="4"/>
        <v>1.1356975</v>
      </c>
      <c r="M36" s="1" t="s">
        <v>85</v>
      </c>
      <c r="N36" s="8">
        <f>(O35-P35)*C21/100</f>
        <v>1.2613162273909202</v>
      </c>
      <c r="O36" s="8">
        <f t="shared" si="19"/>
        <v>1.2020825645995221</v>
      </c>
      <c r="P36" s="8">
        <f t="shared" si="5"/>
        <v>0.2104267756120089</v>
      </c>
      <c r="Q36" s="12">
        <f t="shared" si="6"/>
        <v>2.1042677561200891E-2</v>
      </c>
      <c r="R36" s="8">
        <f t="shared" si="7"/>
        <v>0.11356975000000001</v>
      </c>
      <c r="S36" s="13">
        <f t="shared" si="8"/>
        <v>0.18528417612261089</v>
      </c>
      <c r="T36" s="2">
        <f t="shared" si="9"/>
        <v>0.01</v>
      </c>
      <c r="U36" s="14">
        <f t="shared" si="10"/>
        <v>1.8528417612261089E-3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1.4999999999999999E-2</v>
      </c>
      <c r="AO36" s="2">
        <v>0.03</v>
      </c>
      <c r="AP36" s="2">
        <f t="shared" si="12"/>
        <v>4.4999999999999999E-4</v>
      </c>
      <c r="AQ36" s="1">
        <f t="shared" si="13"/>
        <v>2.7502841761226107E-2</v>
      </c>
      <c r="AR36" s="8">
        <f t="shared" si="14"/>
        <v>113.56975</v>
      </c>
      <c r="AS36" s="1">
        <f t="shared" si="15"/>
        <v>0.1</v>
      </c>
      <c r="AT36" s="1">
        <f t="shared" si="16"/>
        <v>16416.666666666668</v>
      </c>
      <c r="AU36" s="1">
        <f t="shared" si="17"/>
        <v>34355796.585179508</v>
      </c>
    </row>
    <row r="37" spans="1:48" x14ac:dyDescent="0.15">
      <c r="C37" s="7">
        <v>11</v>
      </c>
      <c r="D37" s="7">
        <v>10.2875509441667</v>
      </c>
      <c r="E37" s="9">
        <f t="shared" si="18"/>
        <v>18.902176306774201</v>
      </c>
      <c r="F37" s="7" t="s">
        <v>85</v>
      </c>
      <c r="G37" s="1">
        <v>12</v>
      </c>
      <c r="H37" s="8">
        <f t="shared" si="0"/>
        <v>10.2875509441667</v>
      </c>
      <c r="I37" s="8">
        <f t="shared" si="1"/>
        <v>283.43755094416667</v>
      </c>
      <c r="J37" s="8">
        <f t="shared" si="2"/>
        <v>6.3547704845293887E-2</v>
      </c>
      <c r="K37" s="8">
        <f t="shared" si="3"/>
        <v>113.56975</v>
      </c>
      <c r="L37" s="8">
        <f t="shared" si="4"/>
        <v>1.1356975</v>
      </c>
      <c r="M37" s="1" t="s">
        <v>83</v>
      </c>
      <c r="O37" s="8">
        <f t="shared" si="19"/>
        <v>2.1273532889875133</v>
      </c>
      <c r="P37" s="8">
        <f t="shared" si="5"/>
        <v>0.13518841891024369</v>
      </c>
      <c r="Q37" s="12">
        <f t="shared" si="6"/>
        <v>1.3518841891024369E-2</v>
      </c>
      <c r="R37" s="8">
        <f t="shared" si="7"/>
        <v>0.11356975000000001</v>
      </c>
      <c r="S37" s="13">
        <f t="shared" si="8"/>
        <v>0.11903558730229104</v>
      </c>
      <c r="T37" s="2">
        <f t="shared" si="9"/>
        <v>0.01</v>
      </c>
      <c r="U37" s="14">
        <f t="shared" si="10"/>
        <v>1.1903558730229104E-3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1.409035587302291E-2</v>
      </c>
      <c r="AR37" s="8">
        <f t="shared" si="14"/>
        <v>113.56975</v>
      </c>
      <c r="AS37" s="1">
        <f t="shared" si="15"/>
        <v>0.1</v>
      </c>
      <c r="AT37" s="1">
        <f t="shared" si="16"/>
        <v>16416.666666666668</v>
      </c>
      <c r="AU37" s="1">
        <f t="shared" si="17"/>
        <v>17601286.601184424</v>
      </c>
      <c r="AV37" s="1">
        <f>SUM(AU26:AU37)</f>
        <v>418039864.65373302</v>
      </c>
    </row>
    <row r="38" spans="1:48" x14ac:dyDescent="0.3">
      <c r="C38" s="7">
        <v>12</v>
      </c>
      <c r="D38" s="10">
        <v>5.5637192800322604</v>
      </c>
      <c r="E38" s="9">
        <f t="shared" si="18"/>
        <v>10.2875509441667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1363.0195000000001</v>
      </c>
      <c r="C42" s="7" t="s">
        <v>82</v>
      </c>
      <c r="D42" s="7">
        <v>5</v>
      </c>
      <c r="E42" s="7"/>
      <c r="F42" s="7"/>
      <c r="G42" s="1">
        <v>1</v>
      </c>
      <c r="H42" s="8">
        <f t="shared" ref="H42:H53" si="20">E43</f>
        <v>5</v>
      </c>
      <c r="I42" s="8">
        <f t="shared" ref="I42:I53" si="21">H42+273.15</f>
        <v>278.14999999999998</v>
      </c>
      <c r="J42" s="8">
        <f t="shared" ref="J42:J53" si="22">EXP(($C$15*(I42-$C$13))/($C$16*I42*$C$13))</f>
        <v>3.3074406338125473E-2</v>
      </c>
      <c r="K42" s="8">
        <f t="shared" ref="K42:K53" si="23">$B$42/12</f>
        <v>113.58495833333335</v>
      </c>
      <c r="L42" s="8">
        <f t="shared" ref="L42:L53" si="24">K42*$B$43/100</f>
        <v>1.1358495833333335</v>
      </c>
      <c r="M42" s="1" t="s">
        <v>83</v>
      </c>
      <c r="O42" s="8">
        <f>L42</f>
        <v>1.1358495833333335</v>
      </c>
      <c r="P42" s="8">
        <f t="shared" ref="P42:P53" si="25">O42*J42</f>
        <v>3.7567550658157187E-2</v>
      </c>
      <c r="Q42" s="12">
        <f t="shared" ref="Q42:Q53" si="26">P42*$B$44</f>
        <v>9.0162121579577242E-3</v>
      </c>
      <c r="R42" s="8">
        <f t="shared" ref="R42:R53" si="27">L42*$B$44</f>
        <v>0.27260390000000001</v>
      </c>
      <c r="S42" s="13">
        <f t="shared" ref="S42:S53" si="28">Q42/R42</f>
        <v>3.307440633812548E-2</v>
      </c>
      <c r="T42" s="2">
        <f t="shared" ref="T42:T53" si="29">$B$43/100</f>
        <v>0.01</v>
      </c>
      <c r="U42" s="14">
        <f t="shared" ref="U42:U53" si="30">S42*T42</f>
        <v>3.3074406338125478E-4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8.7507440633812529E-3</v>
      </c>
      <c r="AR42" s="8">
        <f t="shared" ref="AR42:AR53" si="35">$B$42/12</f>
        <v>113.58495833333335</v>
      </c>
      <c r="AS42" s="1">
        <f t="shared" ref="AS42:AS53" si="36">$B$44</f>
        <v>0.24</v>
      </c>
      <c r="AT42" s="1">
        <f t="shared" ref="AT42:AT53" si="37">$E$3/12</f>
        <v>634333.33333333337</v>
      </c>
      <c r="AU42" s="1">
        <f t="shared" ref="AU42:AU53" si="38">AT42*10000*AS42*0.67*AR42*AQ42</f>
        <v>1013839909.4445189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v>5.1963803986128996</v>
      </c>
      <c r="E43" s="9">
        <f t="shared" ref="E43:E54" si="39">D42</f>
        <v>5</v>
      </c>
      <c r="F43" s="7" t="s">
        <v>83</v>
      </c>
      <c r="G43" s="1">
        <v>2</v>
      </c>
      <c r="H43" s="8">
        <f t="shared" si="20"/>
        <v>5.1963803986128996</v>
      </c>
      <c r="I43" s="8">
        <f t="shared" si="21"/>
        <v>278.34638039861289</v>
      </c>
      <c r="J43" s="8">
        <f t="shared" si="22"/>
        <v>3.3901424986135187E-2</v>
      </c>
      <c r="K43" s="8">
        <f t="shared" si="23"/>
        <v>113.58495833333335</v>
      </c>
      <c r="L43" s="8">
        <f t="shared" si="24"/>
        <v>1.1358495833333335</v>
      </c>
      <c r="M43" s="1" t="s">
        <v>83</v>
      </c>
      <c r="O43" s="8">
        <f t="shared" ref="O43:O53" si="40">L43+O42-P42-N43</f>
        <v>2.2341316160085101</v>
      </c>
      <c r="P43" s="8">
        <f t="shared" si="25"/>
        <v>7.5740245389265493E-2</v>
      </c>
      <c r="Q43" s="12">
        <f t="shared" si="26"/>
        <v>1.8177658893423716E-2</v>
      </c>
      <c r="R43" s="8">
        <f t="shared" si="27"/>
        <v>0.27260390000000001</v>
      </c>
      <c r="S43" s="13">
        <f t="shared" si="28"/>
        <v>6.6681580466837476E-2</v>
      </c>
      <c r="T43" s="2">
        <f t="shared" si="29"/>
        <v>0.01</v>
      </c>
      <c r="U43" s="14">
        <f t="shared" si="30"/>
        <v>6.6681580466837476E-4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9.0868158046683734E-3</v>
      </c>
      <c r="AR43" s="8">
        <f t="shared" si="35"/>
        <v>113.58495833333335</v>
      </c>
      <c r="AS43" s="1">
        <f t="shared" si="36"/>
        <v>0.24</v>
      </c>
      <c r="AT43" s="1">
        <f t="shared" si="37"/>
        <v>634333.33333333337</v>
      </c>
      <c r="AU43" s="1">
        <f t="shared" si="38"/>
        <v>1052776363.4518073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6.9209657355357104</v>
      </c>
      <c r="E44" s="9">
        <f t="shared" si="39"/>
        <v>5.1963803986128996</v>
      </c>
      <c r="F44" s="7" t="s">
        <v>83</v>
      </c>
      <c r="G44" s="1">
        <v>3</v>
      </c>
      <c r="H44" s="8">
        <f t="shared" si="20"/>
        <v>6.9209657355357104</v>
      </c>
      <c r="I44" s="8">
        <f t="shared" si="21"/>
        <v>280.07096573553571</v>
      </c>
      <c r="J44" s="8">
        <f t="shared" si="22"/>
        <v>4.204992437661545E-2</v>
      </c>
      <c r="K44" s="8">
        <f t="shared" si="23"/>
        <v>113.58495833333335</v>
      </c>
      <c r="L44" s="8">
        <f t="shared" si="24"/>
        <v>1.1358495833333335</v>
      </c>
      <c r="M44" s="1" t="s">
        <v>83</v>
      </c>
      <c r="O44" s="8">
        <f t="shared" si="40"/>
        <v>3.2942409539525781</v>
      </c>
      <c r="P44" s="8">
        <f t="shared" si="25"/>
        <v>0.13852258299205544</v>
      </c>
      <c r="Q44" s="12">
        <f t="shared" si="26"/>
        <v>3.3245419918093308E-2</v>
      </c>
      <c r="R44" s="8">
        <f t="shared" si="27"/>
        <v>0.27260390000000001</v>
      </c>
      <c r="S44" s="13">
        <f t="shared" si="28"/>
        <v>0.12195504142858303</v>
      </c>
      <c r="T44" s="2">
        <f t="shared" si="29"/>
        <v>0.01</v>
      </c>
      <c r="U44" s="14">
        <f t="shared" si="30"/>
        <v>1.2195504142858303E-3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9.6395504142858281E-3</v>
      </c>
      <c r="AR44" s="8">
        <f t="shared" si="35"/>
        <v>113.58495833333335</v>
      </c>
      <c r="AS44" s="1">
        <f t="shared" si="36"/>
        <v>0.24</v>
      </c>
      <c r="AT44" s="1">
        <f t="shared" si="37"/>
        <v>634333.33333333337</v>
      </c>
      <c r="AU44" s="1">
        <f t="shared" si="38"/>
        <v>1116814850.0653539</v>
      </c>
    </row>
    <row r="45" spans="1:48" x14ac:dyDescent="0.15">
      <c r="C45" s="7">
        <v>3</v>
      </c>
      <c r="D45" s="7">
        <v>12.2669600636774</v>
      </c>
      <c r="E45" s="9">
        <f t="shared" si="39"/>
        <v>6.9209657355357104</v>
      </c>
      <c r="F45" s="7" t="s">
        <v>83</v>
      </c>
      <c r="G45" s="1">
        <v>4</v>
      </c>
      <c r="H45" s="8">
        <f t="shared" si="20"/>
        <v>12.2669600636774</v>
      </c>
      <c r="I45" s="8">
        <f t="shared" si="21"/>
        <v>285.41696006367738</v>
      </c>
      <c r="J45" s="8">
        <f t="shared" si="22"/>
        <v>8.0642886643153916E-2</v>
      </c>
      <c r="K45" s="8">
        <f t="shared" si="23"/>
        <v>113.58495833333335</v>
      </c>
      <c r="L45" s="8">
        <f t="shared" si="24"/>
        <v>1.1358495833333335</v>
      </c>
      <c r="M45" s="1" t="s">
        <v>83</v>
      </c>
      <c r="O45" s="8">
        <f t="shared" si="40"/>
        <v>4.2915679542938561</v>
      </c>
      <c r="P45" s="8">
        <f t="shared" si="25"/>
        <v>0.3460844280595114</v>
      </c>
      <c r="Q45" s="12">
        <f t="shared" si="26"/>
        <v>8.3060262734282728E-2</v>
      </c>
      <c r="R45" s="8">
        <f t="shared" si="27"/>
        <v>0.27260390000000001</v>
      </c>
      <c r="S45" s="13">
        <f t="shared" si="28"/>
        <v>0.30469212925524075</v>
      </c>
      <c r="T45" s="2">
        <f t="shared" si="29"/>
        <v>0.01</v>
      </c>
      <c r="U45" s="14">
        <f t="shared" si="30"/>
        <v>3.0469212925524074E-3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1.1466921292552406E-2</v>
      </c>
      <c r="AR45" s="8">
        <f t="shared" si="35"/>
        <v>113.58495833333335</v>
      </c>
      <c r="AS45" s="1">
        <f t="shared" si="36"/>
        <v>0.24</v>
      </c>
      <c r="AT45" s="1">
        <f t="shared" si="37"/>
        <v>634333.33333333337</v>
      </c>
      <c r="AU45" s="1">
        <f t="shared" si="38"/>
        <v>1328529592.5289195</v>
      </c>
    </row>
    <row r="46" spans="1:48" x14ac:dyDescent="0.15">
      <c r="C46" s="7">
        <v>4</v>
      </c>
      <c r="D46" s="7">
        <v>18.974113708333299</v>
      </c>
      <c r="E46" s="9">
        <f t="shared" si="39"/>
        <v>12.2669600636774</v>
      </c>
      <c r="F46" s="7" t="s">
        <v>83</v>
      </c>
      <c r="G46" s="1">
        <v>5</v>
      </c>
      <c r="H46" s="8">
        <f t="shared" si="20"/>
        <v>18.974113708333299</v>
      </c>
      <c r="I46" s="8">
        <f t="shared" si="21"/>
        <v>292.12411370833325</v>
      </c>
      <c r="J46" s="8">
        <f t="shared" si="22"/>
        <v>0.17649493881857037</v>
      </c>
      <c r="K46" s="8">
        <f t="shared" si="23"/>
        <v>113.58495833333335</v>
      </c>
      <c r="L46" s="8">
        <f t="shared" si="24"/>
        <v>1.1358495833333335</v>
      </c>
      <c r="M46" s="1" t="s">
        <v>85</v>
      </c>
      <c r="N46" s="8">
        <f>(O45-P45)*$C$21/100</f>
        <v>3.7482093499226279</v>
      </c>
      <c r="O46" s="8">
        <f t="shared" si="40"/>
        <v>1.3331237596450496</v>
      </c>
      <c r="P46" s="8">
        <f t="shared" si="25"/>
        <v>0.23528959639613553</v>
      </c>
      <c r="Q46" s="12">
        <f t="shared" si="26"/>
        <v>5.6469503135072527E-2</v>
      </c>
      <c r="R46" s="8">
        <f t="shared" si="27"/>
        <v>0.27260390000000001</v>
      </c>
      <c r="S46" s="13">
        <f t="shared" si="28"/>
        <v>0.20714855192854001</v>
      </c>
      <c r="T46" s="2">
        <f t="shared" si="29"/>
        <v>0.01</v>
      </c>
      <c r="U46" s="14">
        <f t="shared" si="30"/>
        <v>2.0714855192853999E-3</v>
      </c>
      <c r="V46" s="13"/>
      <c r="W46" s="2"/>
      <c r="X46" s="14"/>
      <c r="Y46" s="2">
        <v>0.04</v>
      </c>
      <c r="Z46" s="2">
        <v>0.28999999999999998</v>
      </c>
      <c r="AA46" s="2">
        <f t="shared" si="31"/>
        <v>1.1599999999999999E-2</v>
      </c>
      <c r="AB46" s="2"/>
      <c r="AC46" s="2"/>
      <c r="AD46" s="2"/>
      <c r="AE46" s="13">
        <v>5.0000000000000001E-3</v>
      </c>
      <c r="AF46" s="2">
        <v>0.02</v>
      </c>
      <c r="AG46" s="16">
        <f t="shared" si="32"/>
        <v>1E-4</v>
      </c>
      <c r="AH46" s="13"/>
      <c r="AI46" s="2"/>
      <c r="AJ46" s="14"/>
      <c r="AL46" s="2"/>
      <c r="AM46" s="2"/>
      <c r="AN46" s="2">
        <v>1.4999999999999999E-2</v>
      </c>
      <c r="AO46" s="2">
        <v>0.26</v>
      </c>
      <c r="AP46" s="2">
        <f t="shared" si="33"/>
        <v>3.8999999999999998E-3</v>
      </c>
      <c r="AQ46" s="1">
        <f t="shared" si="34"/>
        <v>1.76714855192854E-2</v>
      </c>
      <c r="AR46" s="8">
        <f t="shared" si="35"/>
        <v>113.58495833333335</v>
      </c>
      <c r="AS46" s="1">
        <f t="shared" si="36"/>
        <v>0.24</v>
      </c>
      <c r="AT46" s="1">
        <f t="shared" si="37"/>
        <v>634333.33333333337</v>
      </c>
      <c r="AU46" s="1">
        <f t="shared" si="38"/>
        <v>2047375303.0436299</v>
      </c>
    </row>
    <row r="47" spans="1:48" x14ac:dyDescent="0.15">
      <c r="C47" s="7">
        <v>5</v>
      </c>
      <c r="D47" s="7">
        <v>24.890385845806399</v>
      </c>
      <c r="E47" s="9">
        <f t="shared" si="39"/>
        <v>18.974113708333299</v>
      </c>
      <c r="F47" s="7" t="s">
        <v>85</v>
      </c>
      <c r="G47" s="1">
        <v>6</v>
      </c>
      <c r="H47" s="8">
        <f t="shared" si="20"/>
        <v>24.890385845806399</v>
      </c>
      <c r="I47" s="8">
        <f t="shared" si="21"/>
        <v>298.04038584580638</v>
      </c>
      <c r="J47" s="8">
        <f t="shared" si="22"/>
        <v>0.34204134994947477</v>
      </c>
      <c r="K47" s="8">
        <f t="shared" si="23"/>
        <v>113.58495833333335</v>
      </c>
      <c r="L47" s="8">
        <f t="shared" si="24"/>
        <v>1.1358495833333335</v>
      </c>
      <c r="M47" s="1" t="s">
        <v>83</v>
      </c>
      <c r="O47" s="8">
        <f t="shared" si="40"/>
        <v>2.2336837465822477</v>
      </c>
      <c r="P47" s="8">
        <f t="shared" si="25"/>
        <v>0.76401220404119252</v>
      </c>
      <c r="Q47" s="12">
        <f t="shared" si="26"/>
        <v>0.18336292896988621</v>
      </c>
      <c r="R47" s="8">
        <f t="shared" si="27"/>
        <v>0.27260390000000001</v>
      </c>
      <c r="S47" s="13">
        <f t="shared" si="28"/>
        <v>0.67263501721687102</v>
      </c>
      <c r="T47" s="2">
        <f t="shared" si="29"/>
        <v>0.01</v>
      </c>
      <c r="U47" s="14">
        <f t="shared" si="30"/>
        <v>6.7263501721687106E-3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2.662635017216871E-2</v>
      </c>
      <c r="AR47" s="8">
        <f t="shared" si="35"/>
        <v>113.58495833333335</v>
      </c>
      <c r="AS47" s="1">
        <f t="shared" si="36"/>
        <v>0.24</v>
      </c>
      <c r="AT47" s="1">
        <f t="shared" si="37"/>
        <v>634333.33333333337</v>
      </c>
      <c r="AU47" s="1">
        <f t="shared" si="38"/>
        <v>3084864127.1950159</v>
      </c>
    </row>
    <row r="48" spans="1:48" x14ac:dyDescent="0.15">
      <c r="C48" s="7">
        <v>6</v>
      </c>
      <c r="D48" s="7">
        <v>29.458271898333301</v>
      </c>
      <c r="E48" s="9">
        <f t="shared" si="39"/>
        <v>24.890385845806399</v>
      </c>
      <c r="F48" s="7" t="s">
        <v>83</v>
      </c>
      <c r="G48" s="1">
        <v>7</v>
      </c>
      <c r="H48" s="8">
        <f t="shared" si="20"/>
        <v>29.458271898333301</v>
      </c>
      <c r="I48" s="8">
        <f t="shared" si="21"/>
        <v>302.60827189833327</v>
      </c>
      <c r="J48" s="8">
        <f t="shared" si="22"/>
        <v>0.56007862786401941</v>
      </c>
      <c r="K48" s="8">
        <f t="shared" si="23"/>
        <v>113.58495833333335</v>
      </c>
      <c r="L48" s="8">
        <f t="shared" si="24"/>
        <v>1.1358495833333335</v>
      </c>
      <c r="M48" s="1" t="s">
        <v>83</v>
      </c>
      <c r="O48" s="8">
        <f t="shared" si="40"/>
        <v>2.6055211258743887</v>
      </c>
      <c r="P48" s="8">
        <f t="shared" si="25"/>
        <v>1.4592966970504426</v>
      </c>
      <c r="Q48" s="12">
        <f t="shared" si="26"/>
        <v>0.35023120729210622</v>
      </c>
      <c r="R48" s="8">
        <f t="shared" si="27"/>
        <v>0.27260390000000001</v>
      </c>
      <c r="S48" s="13">
        <f t="shared" si="28"/>
        <v>1.28476227703311</v>
      </c>
      <c r="T48" s="2">
        <f t="shared" si="29"/>
        <v>0.01</v>
      </c>
      <c r="U48" s="14">
        <f t="shared" si="30"/>
        <v>1.2847622770331101E-2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3.2747622770331102E-2</v>
      </c>
      <c r="AR48" s="8">
        <f t="shared" si="35"/>
        <v>113.58495833333335</v>
      </c>
      <c r="AS48" s="1">
        <f t="shared" si="36"/>
        <v>0.24</v>
      </c>
      <c r="AT48" s="1">
        <f t="shared" si="37"/>
        <v>634333.33333333337</v>
      </c>
      <c r="AU48" s="1">
        <f t="shared" si="38"/>
        <v>3794059872.3403955</v>
      </c>
    </row>
    <row r="49" spans="1:48" x14ac:dyDescent="0.15">
      <c r="C49" s="7">
        <v>7</v>
      </c>
      <c r="D49" s="7">
        <v>30.272567960967699</v>
      </c>
      <c r="E49" s="9">
        <f t="shared" si="39"/>
        <v>29.458271898333301</v>
      </c>
      <c r="F49" s="7" t="s">
        <v>83</v>
      </c>
      <c r="G49" s="1">
        <v>8</v>
      </c>
      <c r="H49" s="8">
        <f t="shared" si="20"/>
        <v>30.272567960967699</v>
      </c>
      <c r="I49" s="8">
        <f t="shared" si="21"/>
        <v>303.42256796096768</v>
      </c>
      <c r="J49" s="8">
        <f t="shared" si="22"/>
        <v>0.61059176225361489</v>
      </c>
      <c r="K49" s="8">
        <f t="shared" si="23"/>
        <v>113.58495833333335</v>
      </c>
      <c r="L49" s="8">
        <f t="shared" si="24"/>
        <v>1.1358495833333335</v>
      </c>
      <c r="M49" s="1" t="s">
        <v>83</v>
      </c>
      <c r="O49" s="8">
        <f t="shared" si="40"/>
        <v>2.2820740121572793</v>
      </c>
      <c r="P49" s="8">
        <f t="shared" si="25"/>
        <v>1.3934155926762906</v>
      </c>
      <c r="Q49" s="12">
        <f t="shared" si="26"/>
        <v>0.33441974224230975</v>
      </c>
      <c r="R49" s="8">
        <f t="shared" si="27"/>
        <v>0.27260390000000001</v>
      </c>
      <c r="S49" s="13">
        <f t="shared" si="28"/>
        <v>1.2267606671889497</v>
      </c>
      <c r="T49" s="2">
        <f t="shared" si="29"/>
        <v>0.01</v>
      </c>
      <c r="U49" s="14">
        <f t="shared" si="30"/>
        <v>1.2267606671889498E-2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3.2167606671889497E-2</v>
      </c>
      <c r="AR49" s="8">
        <f t="shared" si="35"/>
        <v>113.58495833333335</v>
      </c>
      <c r="AS49" s="1">
        <f t="shared" si="36"/>
        <v>0.24</v>
      </c>
      <c r="AT49" s="1">
        <f t="shared" si="37"/>
        <v>634333.33333333337</v>
      </c>
      <c r="AU49" s="1">
        <f t="shared" si="38"/>
        <v>3726860618.8299251</v>
      </c>
    </row>
    <row r="50" spans="1:48" x14ac:dyDescent="0.15">
      <c r="C50" s="7">
        <v>8</v>
      </c>
      <c r="D50" s="7">
        <v>29.3635002829032</v>
      </c>
      <c r="E50" s="9">
        <f t="shared" si="39"/>
        <v>30.272567960967699</v>
      </c>
      <c r="F50" s="7" t="s">
        <v>83</v>
      </c>
      <c r="G50" s="1">
        <v>9</v>
      </c>
      <c r="H50" s="8">
        <f t="shared" si="20"/>
        <v>29.3635002829032</v>
      </c>
      <c r="I50" s="8">
        <f t="shared" si="21"/>
        <v>302.51350028290318</v>
      </c>
      <c r="J50" s="8">
        <f t="shared" si="22"/>
        <v>0.55446129128167754</v>
      </c>
      <c r="K50" s="8">
        <f t="shared" si="23"/>
        <v>113.58495833333335</v>
      </c>
      <c r="L50" s="8">
        <f t="shared" si="24"/>
        <v>1.1358495833333335</v>
      </c>
      <c r="M50" s="1" t="s">
        <v>83</v>
      </c>
      <c r="O50" s="8">
        <f t="shared" si="40"/>
        <v>2.0245080028143221</v>
      </c>
      <c r="P50" s="8">
        <f t="shared" si="25"/>
        <v>1.1225113214505191</v>
      </c>
      <c r="Q50" s="12">
        <f t="shared" si="26"/>
        <v>0.26940271714812458</v>
      </c>
      <c r="R50" s="8">
        <f t="shared" si="27"/>
        <v>0.27260390000000001</v>
      </c>
      <c r="S50" s="13">
        <f t="shared" si="28"/>
        <v>0.98825701740923211</v>
      </c>
      <c r="T50" s="2">
        <f t="shared" si="29"/>
        <v>0.01</v>
      </c>
      <c r="U50" s="14">
        <f t="shared" si="30"/>
        <v>9.8825701740923207E-3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2.9782570174092318E-2</v>
      </c>
      <c r="AR50" s="8">
        <f t="shared" si="35"/>
        <v>113.58495833333335</v>
      </c>
      <c r="AS50" s="1">
        <f t="shared" si="36"/>
        <v>0.24</v>
      </c>
      <c r="AT50" s="1">
        <f t="shared" si="37"/>
        <v>634333.33333333337</v>
      </c>
      <c r="AU50" s="1">
        <f t="shared" si="38"/>
        <v>3450536094.9454679</v>
      </c>
    </row>
    <row r="51" spans="1:48" x14ac:dyDescent="0.15">
      <c r="C51" s="7">
        <v>9</v>
      </c>
      <c r="D51" s="7">
        <v>25.0582840136667</v>
      </c>
      <c r="E51" s="9">
        <f t="shared" si="39"/>
        <v>29.3635002829032</v>
      </c>
      <c r="F51" s="7" t="s">
        <v>83</v>
      </c>
      <c r="G51" s="1">
        <v>10</v>
      </c>
      <c r="H51" s="8">
        <f t="shared" si="20"/>
        <v>25.0582840136667</v>
      </c>
      <c r="I51" s="8">
        <f t="shared" si="21"/>
        <v>298.20828401366668</v>
      </c>
      <c r="J51" s="8">
        <f t="shared" si="22"/>
        <v>0.34839094101107421</v>
      </c>
      <c r="K51" s="8">
        <f t="shared" si="23"/>
        <v>113.58495833333335</v>
      </c>
      <c r="L51" s="8">
        <f t="shared" si="24"/>
        <v>1.1358495833333335</v>
      </c>
      <c r="M51" s="1" t="s">
        <v>83</v>
      </c>
      <c r="O51" s="8">
        <f t="shared" si="40"/>
        <v>2.0378462646971363</v>
      </c>
      <c r="P51" s="8">
        <f t="shared" si="25"/>
        <v>0.70996717779373786</v>
      </c>
      <c r="Q51" s="12">
        <f t="shared" si="26"/>
        <v>0.17039212267049708</v>
      </c>
      <c r="R51" s="8">
        <f t="shared" si="27"/>
        <v>0.27260390000000001</v>
      </c>
      <c r="S51" s="13">
        <f t="shared" si="28"/>
        <v>0.62505386999414558</v>
      </c>
      <c r="T51" s="2">
        <f t="shared" si="29"/>
        <v>0.01</v>
      </c>
      <c r="U51" s="14">
        <f t="shared" si="30"/>
        <v>6.2505386999414563E-3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2.6150538699941453E-2</v>
      </c>
      <c r="AR51" s="8">
        <f t="shared" si="35"/>
        <v>113.58495833333335</v>
      </c>
      <c r="AS51" s="1">
        <f t="shared" si="36"/>
        <v>0.24</v>
      </c>
      <c r="AT51" s="1">
        <f t="shared" si="37"/>
        <v>634333.33333333337</v>
      </c>
      <c r="AU51" s="1">
        <f t="shared" si="38"/>
        <v>3029737768.0624018</v>
      </c>
    </row>
    <row r="52" spans="1:48" x14ac:dyDescent="0.15">
      <c r="C52" s="7">
        <v>10</v>
      </c>
      <c r="D52" s="7">
        <v>18.902176306774201</v>
      </c>
      <c r="E52" s="9">
        <f t="shared" si="39"/>
        <v>25.0582840136667</v>
      </c>
      <c r="F52" s="7" t="s">
        <v>83</v>
      </c>
      <c r="G52" s="1">
        <v>11</v>
      </c>
      <c r="H52" s="8">
        <f t="shared" si="20"/>
        <v>18.902176306774201</v>
      </c>
      <c r="I52" s="8">
        <f t="shared" si="21"/>
        <v>292.05217630677419</v>
      </c>
      <c r="J52" s="8">
        <f t="shared" si="22"/>
        <v>0.1750518490234598</v>
      </c>
      <c r="K52" s="8">
        <f t="shared" si="23"/>
        <v>113.58495833333335</v>
      </c>
      <c r="L52" s="8">
        <f t="shared" si="24"/>
        <v>1.1358495833333335</v>
      </c>
      <c r="M52" s="1" t="s">
        <v>85</v>
      </c>
      <c r="N52" s="8">
        <f>(O51-P51)*$C$21/100</f>
        <v>1.2614851325582286</v>
      </c>
      <c r="O52" s="8">
        <f t="shared" si="40"/>
        <v>1.2022435376785034</v>
      </c>
      <c r="P52" s="8">
        <f t="shared" si="25"/>
        <v>0.2104549542471276</v>
      </c>
      <c r="Q52" s="12">
        <f t="shared" si="26"/>
        <v>5.0509189019310619E-2</v>
      </c>
      <c r="R52" s="8">
        <f t="shared" si="27"/>
        <v>0.27260390000000001</v>
      </c>
      <c r="S52" s="13">
        <f t="shared" si="28"/>
        <v>0.18528417612261092</v>
      </c>
      <c r="T52" s="2">
        <f t="shared" si="29"/>
        <v>0.01</v>
      </c>
      <c r="U52" s="14">
        <f t="shared" si="30"/>
        <v>1.8528417612261091E-3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5.0000000000000001E-3</v>
      </c>
      <c r="AF52" s="2">
        <v>0.02</v>
      </c>
      <c r="AG52" s="16">
        <f t="shared" si="32"/>
        <v>1E-4</v>
      </c>
      <c r="AH52" s="13"/>
      <c r="AI52" s="2"/>
      <c r="AJ52" s="14"/>
      <c r="AL52" s="2"/>
      <c r="AM52" s="2"/>
      <c r="AN52" s="2">
        <v>1.4999999999999999E-2</v>
      </c>
      <c r="AO52" s="2">
        <v>0.26</v>
      </c>
      <c r="AP52" s="2">
        <f t="shared" si="33"/>
        <v>3.8999999999999998E-3</v>
      </c>
      <c r="AQ52" s="1">
        <f t="shared" si="34"/>
        <v>1.745284176122611E-2</v>
      </c>
      <c r="AR52" s="8">
        <f t="shared" si="35"/>
        <v>113.58495833333335</v>
      </c>
      <c r="AS52" s="1">
        <f t="shared" si="36"/>
        <v>0.24</v>
      </c>
      <c r="AT52" s="1">
        <f t="shared" si="37"/>
        <v>634333.33333333337</v>
      </c>
      <c r="AU52" s="1">
        <f t="shared" si="38"/>
        <v>2022043769.3745046</v>
      </c>
    </row>
    <row r="53" spans="1:48" x14ac:dyDescent="0.15">
      <c r="C53" s="7">
        <v>11</v>
      </c>
      <c r="D53" s="7">
        <v>10.2875509441667</v>
      </c>
      <c r="E53" s="9">
        <f t="shared" si="39"/>
        <v>18.902176306774201</v>
      </c>
      <c r="F53" s="7" t="s">
        <v>85</v>
      </c>
      <c r="G53" s="1">
        <v>12</v>
      </c>
      <c r="H53" s="8">
        <f t="shared" si="20"/>
        <v>10.2875509441667</v>
      </c>
      <c r="I53" s="8">
        <f t="shared" si="21"/>
        <v>283.43755094416667</v>
      </c>
      <c r="J53" s="8">
        <f t="shared" si="22"/>
        <v>6.3547704845293887E-2</v>
      </c>
      <c r="K53" s="8">
        <f t="shared" si="23"/>
        <v>113.58495833333335</v>
      </c>
      <c r="L53" s="8">
        <f t="shared" si="24"/>
        <v>1.1358495833333335</v>
      </c>
      <c r="M53" s="1" t="s">
        <v>83</v>
      </c>
      <c r="O53" s="8">
        <f t="shared" si="40"/>
        <v>2.1276381667647093</v>
      </c>
      <c r="P53" s="8">
        <f t="shared" si="25"/>
        <v>0.13520652223914592</v>
      </c>
      <c r="Q53" s="12">
        <f t="shared" si="26"/>
        <v>3.2449565337395021E-2</v>
      </c>
      <c r="R53" s="8">
        <f t="shared" si="27"/>
        <v>0.27260390000000001</v>
      </c>
      <c r="S53" s="13">
        <f t="shared" si="28"/>
        <v>0.11903558730229105</v>
      </c>
      <c r="T53" s="2">
        <f t="shared" si="29"/>
        <v>0.01</v>
      </c>
      <c r="U53" s="14">
        <f t="shared" si="30"/>
        <v>1.1903558730229106E-3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9.6103558730229084E-3</v>
      </c>
      <c r="AR53" s="8">
        <f t="shared" si="35"/>
        <v>113.58495833333335</v>
      </c>
      <c r="AS53" s="1">
        <f t="shared" si="36"/>
        <v>0.24</v>
      </c>
      <c r="AT53" s="1">
        <f t="shared" si="37"/>
        <v>634333.33333333337</v>
      </c>
      <c r="AU53" s="1">
        <f t="shared" si="38"/>
        <v>1113432441.5689001</v>
      </c>
      <c r="AV53" s="1">
        <f>SUM(AU42:AU53)</f>
        <v>26780870710.850838</v>
      </c>
    </row>
    <row r="54" spans="1:48" x14ac:dyDescent="0.3">
      <c r="C54" s="7">
        <v>12</v>
      </c>
      <c r="D54" s="10">
        <v>5.5637192800322604</v>
      </c>
      <c r="E54" s="9">
        <f t="shared" si="39"/>
        <v>10.2875509441667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v>5</v>
      </c>
      <c r="E58" s="7"/>
      <c r="F58" s="7"/>
      <c r="G58" s="1">
        <v>1</v>
      </c>
      <c r="H58" s="8">
        <f t="shared" ref="H58:H69" si="41">E59</f>
        <v>5</v>
      </c>
      <c r="I58" s="8">
        <f t="shared" ref="I58:I69" si="42">H58+273.15</f>
        <v>278.14999999999998</v>
      </c>
      <c r="J58" s="8">
        <f t="shared" ref="J58:J69" si="43">EXP(($C$15*(I58-$C$13))/($C$16*I58*$C$13))</f>
        <v>3.3074406338125473E-2</v>
      </c>
      <c r="K58" s="8">
        <f t="shared" ref="K58:K69" si="44">$B$58/12</f>
        <v>7.8262083333333337</v>
      </c>
      <c r="L58" s="8">
        <f t="shared" ref="L58:L69" si="45">K58*$B$59/100</f>
        <v>7.8262083333333343E-2</v>
      </c>
      <c r="M58" s="1" t="s">
        <v>83</v>
      </c>
      <c r="O58" s="8">
        <f>L58</f>
        <v>7.8262083333333343E-2</v>
      </c>
      <c r="P58" s="8">
        <f t="shared" ref="P58:P69" si="46">O58*J58</f>
        <v>2.5884719450349042E-3</v>
      </c>
      <c r="Q58" s="12">
        <f t="shared" ref="Q58:Q69" si="47">P58*$B$60</f>
        <v>4.9180966955663177E-4</v>
      </c>
      <c r="R58" s="8">
        <f t="shared" ref="R58:R69" si="48">L58*$B$60</f>
        <v>1.4869795833333335E-2</v>
      </c>
      <c r="S58" s="13">
        <f t="shared" ref="S58:S69" si="49">Q58/R58</f>
        <v>3.3074406338125473E-2</v>
      </c>
      <c r="T58" s="2">
        <f t="shared" ref="T58:T69" si="50">$B$59/100</f>
        <v>0.01</v>
      </c>
      <c r="U58" s="14">
        <f t="shared" ref="U58:U69" si="51">S58*T58</f>
        <v>3.3074406338125473E-4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1.2330744063381254E-2</v>
      </c>
      <c r="AR58" s="8">
        <f t="shared" ref="AR58:AR69" si="55">$B$58/12</f>
        <v>7.8262083333333337</v>
      </c>
      <c r="AS58" s="1">
        <f t="shared" ref="AS58:AS69" si="56">$B$60</f>
        <v>0.19</v>
      </c>
      <c r="AT58" s="1">
        <f t="shared" ref="AT58:AT69" si="57">$E$5/12</f>
        <v>3889916.6666666665</v>
      </c>
      <c r="AU58" s="1">
        <f t="shared" ref="AU58:AU69" si="58">AT58*10000*AS58*0.67*AR58*AQ58</f>
        <v>477869584.625714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5.1963803986128996</v>
      </c>
      <c r="E59" s="9">
        <f t="shared" ref="E59:E70" si="59">D58</f>
        <v>5</v>
      </c>
      <c r="F59" s="7" t="s">
        <v>83</v>
      </c>
      <c r="G59" s="1">
        <v>2</v>
      </c>
      <c r="H59" s="8">
        <f t="shared" si="41"/>
        <v>5.1963803986128996</v>
      </c>
      <c r="I59" s="8">
        <f t="shared" si="42"/>
        <v>278.34638039861289</v>
      </c>
      <c r="J59" s="8">
        <f t="shared" si="43"/>
        <v>3.3901424986135187E-2</v>
      </c>
      <c r="K59" s="8">
        <f t="shared" si="44"/>
        <v>7.8262083333333337</v>
      </c>
      <c r="L59" s="8">
        <f t="shared" si="45"/>
        <v>7.8262083333333343E-2</v>
      </c>
      <c r="M59" s="1" t="s">
        <v>83</v>
      </c>
      <c r="O59" s="8">
        <f t="shared" ref="O59:O69" si="60">L59+O58-P58-N59</f>
        <v>0.15393569472163179</v>
      </c>
      <c r="P59" s="8">
        <f t="shared" si="46"/>
        <v>5.2186394072940064E-3</v>
      </c>
      <c r="Q59" s="12">
        <f t="shared" si="47"/>
        <v>9.9154148738586113E-4</v>
      </c>
      <c r="R59" s="8">
        <f t="shared" si="48"/>
        <v>1.4869795833333335E-2</v>
      </c>
      <c r="S59" s="13">
        <f t="shared" si="49"/>
        <v>6.6681580466837462E-2</v>
      </c>
      <c r="T59" s="2">
        <f t="shared" si="50"/>
        <v>0.01</v>
      </c>
      <c r="U59" s="14">
        <f t="shared" si="51"/>
        <v>6.6681580466837465E-4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1.2666815804668375E-2</v>
      </c>
      <c r="AR59" s="8">
        <f t="shared" si="55"/>
        <v>7.8262083333333337</v>
      </c>
      <c r="AS59" s="1">
        <f t="shared" si="56"/>
        <v>0.19</v>
      </c>
      <c r="AT59" s="1">
        <f t="shared" si="57"/>
        <v>3889916.6666666665</v>
      </c>
      <c r="AU59" s="1">
        <f t="shared" si="58"/>
        <v>490893815.97686559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6.9209657355357104</v>
      </c>
      <c r="E60" s="9">
        <f t="shared" si="59"/>
        <v>5.1963803986128996</v>
      </c>
      <c r="F60" s="7" t="s">
        <v>83</v>
      </c>
      <c r="G60" s="1">
        <v>3</v>
      </c>
      <c r="H60" s="8">
        <f t="shared" si="41"/>
        <v>6.9209657355357104</v>
      </c>
      <c r="I60" s="8">
        <f t="shared" si="42"/>
        <v>280.07096573553571</v>
      </c>
      <c r="J60" s="8">
        <f t="shared" si="43"/>
        <v>4.204992437661545E-2</v>
      </c>
      <c r="K60" s="8">
        <f t="shared" si="44"/>
        <v>7.8262083333333337</v>
      </c>
      <c r="L60" s="8">
        <f t="shared" si="45"/>
        <v>7.8262083333333343E-2</v>
      </c>
      <c r="M60" s="1" t="s">
        <v>83</v>
      </c>
      <c r="O60" s="8">
        <f t="shared" si="60"/>
        <v>0.22697913864767114</v>
      </c>
      <c r="P60" s="8">
        <f t="shared" si="46"/>
        <v>9.5444556152038847E-3</v>
      </c>
      <c r="Q60" s="12">
        <f t="shared" si="47"/>
        <v>1.813446566888738E-3</v>
      </c>
      <c r="R60" s="8">
        <f t="shared" si="48"/>
        <v>1.4869795833333335E-2</v>
      </c>
      <c r="S60" s="13">
        <f t="shared" si="49"/>
        <v>0.12195504142858302</v>
      </c>
      <c r="T60" s="2">
        <f t="shared" si="50"/>
        <v>0.01</v>
      </c>
      <c r="U60" s="14">
        <f t="shared" si="51"/>
        <v>1.2195504142858303E-3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1.3219550414285831E-2</v>
      </c>
      <c r="AR60" s="8">
        <f t="shared" si="55"/>
        <v>7.8262083333333337</v>
      </c>
      <c r="AS60" s="1">
        <f t="shared" si="56"/>
        <v>0.19</v>
      </c>
      <c r="AT60" s="1">
        <f t="shared" si="57"/>
        <v>3889916.6666666665</v>
      </c>
      <c r="AU60" s="1">
        <f t="shared" si="58"/>
        <v>512314669.16694641</v>
      </c>
    </row>
    <row r="61" spans="1:48" x14ac:dyDescent="0.15">
      <c r="C61" s="7">
        <v>3</v>
      </c>
      <c r="D61" s="7">
        <v>12.2669600636774</v>
      </c>
      <c r="E61" s="9">
        <f t="shared" si="59"/>
        <v>6.9209657355357104</v>
      </c>
      <c r="F61" s="7" t="s">
        <v>83</v>
      </c>
      <c r="G61" s="1">
        <v>4</v>
      </c>
      <c r="H61" s="8">
        <f t="shared" si="41"/>
        <v>12.2669600636774</v>
      </c>
      <c r="I61" s="8">
        <f t="shared" si="42"/>
        <v>285.41696006367738</v>
      </c>
      <c r="J61" s="8">
        <f t="shared" si="43"/>
        <v>8.0642886643153916E-2</v>
      </c>
      <c r="K61" s="8">
        <f t="shared" si="44"/>
        <v>7.8262083333333337</v>
      </c>
      <c r="L61" s="8">
        <f t="shared" si="45"/>
        <v>7.8262083333333343E-2</v>
      </c>
      <c r="M61" s="1" t="s">
        <v>83</v>
      </c>
      <c r="O61" s="8">
        <f t="shared" si="60"/>
        <v>0.29569676636580056</v>
      </c>
      <c r="P61" s="8">
        <f t="shared" si="46"/>
        <v>2.3845840810784422E-2</v>
      </c>
      <c r="Q61" s="12">
        <f t="shared" si="47"/>
        <v>4.5307097540490402E-3</v>
      </c>
      <c r="R61" s="8">
        <f t="shared" si="48"/>
        <v>1.4869795833333335E-2</v>
      </c>
      <c r="S61" s="13">
        <f t="shared" si="49"/>
        <v>0.3046921292552407</v>
      </c>
      <c r="T61" s="2">
        <f t="shared" si="50"/>
        <v>0.01</v>
      </c>
      <c r="U61" s="14">
        <f t="shared" si="51"/>
        <v>3.046921292552407E-3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1.5046921292552407E-2</v>
      </c>
      <c r="AR61" s="8">
        <f t="shared" si="55"/>
        <v>7.8262083333333337</v>
      </c>
      <c r="AS61" s="1">
        <f t="shared" si="56"/>
        <v>0.19</v>
      </c>
      <c r="AT61" s="1">
        <f t="shared" si="57"/>
        <v>3889916.6666666665</v>
      </c>
      <c r="AU61" s="1">
        <f t="shared" si="58"/>
        <v>583133182.47529244</v>
      </c>
    </row>
    <row r="62" spans="1:48" x14ac:dyDescent="0.15">
      <c r="C62" s="7">
        <v>4</v>
      </c>
      <c r="D62" s="7">
        <v>18.974113708333299</v>
      </c>
      <c r="E62" s="9">
        <f t="shared" si="59"/>
        <v>12.2669600636774</v>
      </c>
      <c r="F62" s="7" t="s">
        <v>83</v>
      </c>
      <c r="G62" s="1">
        <v>5</v>
      </c>
      <c r="H62" s="8">
        <f t="shared" si="41"/>
        <v>18.974113708333299</v>
      </c>
      <c r="I62" s="8">
        <f t="shared" si="42"/>
        <v>292.12411370833325</v>
      </c>
      <c r="J62" s="8">
        <f t="shared" si="43"/>
        <v>0.17649493881857037</v>
      </c>
      <c r="K62" s="8">
        <f t="shared" si="44"/>
        <v>7.8262083333333337</v>
      </c>
      <c r="L62" s="8">
        <f t="shared" si="45"/>
        <v>7.8262083333333343E-2</v>
      </c>
      <c r="M62" s="1" t="s">
        <v>85</v>
      </c>
      <c r="N62" s="8">
        <f>(O61-P61)*$C$21/100</f>
        <v>0.2582583792772653</v>
      </c>
      <c r="O62" s="8">
        <f t="shared" si="60"/>
        <v>9.1854629611084149E-2</v>
      </c>
      <c r="P62" s="8">
        <f t="shared" si="46"/>
        <v>1.6211877233410738E-2</v>
      </c>
      <c r="Q62" s="12">
        <f t="shared" si="47"/>
        <v>3.0802566743480405E-3</v>
      </c>
      <c r="R62" s="8">
        <f t="shared" si="48"/>
        <v>1.4869795833333335E-2</v>
      </c>
      <c r="S62" s="13">
        <f t="shared" si="49"/>
        <v>0.20714855192854018</v>
      </c>
      <c r="T62" s="2">
        <f t="shared" si="50"/>
        <v>0.01</v>
      </c>
      <c r="U62" s="14">
        <f t="shared" si="51"/>
        <v>2.0714855192854017E-3</v>
      </c>
      <c r="V62" s="13"/>
      <c r="W62" s="2"/>
      <c r="X62" s="14"/>
      <c r="Y62" s="2">
        <v>0.04</v>
      </c>
      <c r="Z62" s="2">
        <v>0.21</v>
      </c>
      <c r="AA62" s="2">
        <f t="shared" si="52"/>
        <v>8.3999999999999995E-3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1.4999999999999999E-2</v>
      </c>
      <c r="AO62" s="2">
        <v>0.78</v>
      </c>
      <c r="AP62" s="2">
        <f t="shared" si="53"/>
        <v>1.17E-2</v>
      </c>
      <c r="AQ62" s="1">
        <f t="shared" si="54"/>
        <v>2.2171485519285401E-2</v>
      </c>
      <c r="AR62" s="8">
        <f t="shared" si="55"/>
        <v>7.8262083333333337</v>
      </c>
      <c r="AS62" s="1">
        <f t="shared" si="56"/>
        <v>0.19</v>
      </c>
      <c r="AT62" s="1">
        <f t="shared" si="57"/>
        <v>3889916.6666666665</v>
      </c>
      <c r="AU62" s="1">
        <f t="shared" si="58"/>
        <v>859240814.76155746</v>
      </c>
    </row>
    <row r="63" spans="1:48" x14ac:dyDescent="0.15">
      <c r="C63" s="7">
        <v>5</v>
      </c>
      <c r="D63" s="7">
        <v>24.890385845806399</v>
      </c>
      <c r="E63" s="9">
        <f t="shared" si="59"/>
        <v>18.974113708333299</v>
      </c>
      <c r="F63" s="7" t="s">
        <v>85</v>
      </c>
      <c r="G63" s="1">
        <v>6</v>
      </c>
      <c r="H63" s="8">
        <f t="shared" si="41"/>
        <v>24.890385845806399</v>
      </c>
      <c r="I63" s="8">
        <f t="shared" si="42"/>
        <v>298.04038584580638</v>
      </c>
      <c r="J63" s="8">
        <f t="shared" si="43"/>
        <v>0.34204134994947477</v>
      </c>
      <c r="K63" s="8">
        <f t="shared" si="44"/>
        <v>7.8262083333333337</v>
      </c>
      <c r="L63" s="8">
        <f t="shared" si="45"/>
        <v>7.8262083333333343E-2</v>
      </c>
      <c r="M63" s="1" t="s">
        <v>83</v>
      </c>
      <c r="O63" s="8">
        <f t="shared" si="60"/>
        <v>0.15390483571100674</v>
      </c>
      <c r="P63" s="8">
        <f t="shared" si="46"/>
        <v>5.2641817770344879E-2</v>
      </c>
      <c r="Q63" s="12">
        <f t="shared" si="47"/>
        <v>1.0001945376365527E-2</v>
      </c>
      <c r="R63" s="8">
        <f t="shared" si="48"/>
        <v>1.4869795833333335E-2</v>
      </c>
      <c r="S63" s="13">
        <f t="shared" si="49"/>
        <v>0.67263501721687124</v>
      </c>
      <c r="T63" s="2">
        <f t="shared" si="50"/>
        <v>0.01</v>
      </c>
      <c r="U63" s="14">
        <f t="shared" si="51"/>
        <v>6.7263501721687123E-3</v>
      </c>
      <c r="V63" s="13"/>
      <c r="W63" s="2"/>
      <c r="X63" s="14"/>
      <c r="Y63" s="2">
        <v>0.05</v>
      </c>
      <c r="Z63" s="2">
        <v>0.21</v>
      </c>
      <c r="AA63" s="2">
        <f t="shared" si="52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3"/>
        <v>1.5600000000000001E-2</v>
      </c>
      <c r="AQ63" s="1">
        <f t="shared" si="54"/>
        <v>3.2826350172168714E-2</v>
      </c>
      <c r="AR63" s="8">
        <f t="shared" si="55"/>
        <v>7.8262083333333337</v>
      </c>
      <c r="AS63" s="1">
        <f t="shared" si="56"/>
        <v>0.19</v>
      </c>
      <c r="AT63" s="1">
        <f t="shared" si="57"/>
        <v>3889916.6666666665</v>
      </c>
      <c r="AU63" s="1">
        <f t="shared" si="58"/>
        <v>1272162834.69361</v>
      </c>
    </row>
    <row r="64" spans="1:48" x14ac:dyDescent="0.15">
      <c r="C64" s="7">
        <v>6</v>
      </c>
      <c r="D64" s="7">
        <v>29.458271898333301</v>
      </c>
      <c r="E64" s="9">
        <f t="shared" si="59"/>
        <v>24.890385845806399</v>
      </c>
      <c r="F64" s="7" t="s">
        <v>83</v>
      </c>
      <c r="G64" s="1">
        <v>7</v>
      </c>
      <c r="H64" s="8">
        <f t="shared" si="41"/>
        <v>29.458271898333301</v>
      </c>
      <c r="I64" s="8">
        <f t="shared" si="42"/>
        <v>302.60827189833327</v>
      </c>
      <c r="J64" s="8">
        <f t="shared" si="43"/>
        <v>0.56007862786401941</v>
      </c>
      <c r="K64" s="8">
        <f t="shared" si="44"/>
        <v>7.8262083333333337</v>
      </c>
      <c r="L64" s="8">
        <f t="shared" si="45"/>
        <v>7.8262083333333343E-2</v>
      </c>
      <c r="M64" s="1" t="s">
        <v>83</v>
      </c>
      <c r="O64" s="8">
        <f t="shared" si="60"/>
        <v>0.17952510127399521</v>
      </c>
      <c r="P64" s="8">
        <f t="shared" si="46"/>
        <v>0.10054817238868836</v>
      </c>
      <c r="Q64" s="12">
        <f t="shared" si="47"/>
        <v>1.910415275385079E-2</v>
      </c>
      <c r="R64" s="8">
        <f t="shared" si="48"/>
        <v>1.4869795833333335E-2</v>
      </c>
      <c r="S64" s="13">
        <f t="shared" si="49"/>
        <v>1.2847622770331102</v>
      </c>
      <c r="T64" s="2">
        <f t="shared" si="50"/>
        <v>0.01</v>
      </c>
      <c r="U64" s="14">
        <f t="shared" si="51"/>
        <v>1.2847622770331102E-2</v>
      </c>
      <c r="V64" s="13"/>
      <c r="W64" s="2"/>
      <c r="X64" s="14"/>
      <c r="Y64" s="2">
        <v>0.05</v>
      </c>
      <c r="Z64" s="2">
        <v>0.21</v>
      </c>
      <c r="AA64" s="2">
        <f t="shared" si="52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3"/>
        <v>1.5600000000000001E-2</v>
      </c>
      <c r="AQ64" s="1">
        <f t="shared" si="54"/>
        <v>3.8947622770331106E-2</v>
      </c>
      <c r="AR64" s="8">
        <f t="shared" si="55"/>
        <v>7.8262083333333337</v>
      </c>
      <c r="AS64" s="1">
        <f t="shared" si="56"/>
        <v>0.19</v>
      </c>
      <c r="AT64" s="1">
        <f t="shared" si="57"/>
        <v>3889916.6666666665</v>
      </c>
      <c r="AU64" s="1">
        <f t="shared" si="58"/>
        <v>1509388583.5072227</v>
      </c>
    </row>
    <row r="65" spans="1:48" x14ac:dyDescent="0.15">
      <c r="C65" s="7">
        <v>7</v>
      </c>
      <c r="D65" s="7">
        <v>30.272567960967699</v>
      </c>
      <c r="E65" s="9">
        <f t="shared" si="59"/>
        <v>29.458271898333301</v>
      </c>
      <c r="F65" s="7" t="s">
        <v>83</v>
      </c>
      <c r="G65" s="1">
        <v>8</v>
      </c>
      <c r="H65" s="8">
        <f t="shared" si="41"/>
        <v>30.272567960967699</v>
      </c>
      <c r="I65" s="8">
        <f t="shared" si="42"/>
        <v>303.42256796096768</v>
      </c>
      <c r="J65" s="8">
        <f t="shared" si="43"/>
        <v>0.61059176225361489</v>
      </c>
      <c r="K65" s="8">
        <f t="shared" si="44"/>
        <v>7.8262083333333337</v>
      </c>
      <c r="L65" s="8">
        <f t="shared" si="45"/>
        <v>7.8262083333333343E-2</v>
      </c>
      <c r="M65" s="1" t="s">
        <v>83</v>
      </c>
      <c r="O65" s="8">
        <f t="shared" si="60"/>
        <v>0.15723901221864017</v>
      </c>
      <c r="P65" s="8">
        <f t="shared" si="46"/>
        <v>9.600884556559719E-2</v>
      </c>
      <c r="Q65" s="12">
        <f t="shared" si="47"/>
        <v>1.8241680657463465E-2</v>
      </c>
      <c r="R65" s="8">
        <f t="shared" si="48"/>
        <v>1.4869795833333335E-2</v>
      </c>
      <c r="S65" s="13">
        <f t="shared" si="49"/>
        <v>1.2267606671889497</v>
      </c>
      <c r="T65" s="2">
        <f t="shared" si="50"/>
        <v>0.01</v>
      </c>
      <c r="U65" s="14">
        <f t="shared" si="51"/>
        <v>1.2267606671889498E-2</v>
      </c>
      <c r="V65" s="13"/>
      <c r="W65" s="2"/>
      <c r="X65" s="14"/>
      <c r="Y65" s="2">
        <v>0.05</v>
      </c>
      <c r="Z65" s="2">
        <v>0.21</v>
      </c>
      <c r="AA65" s="2">
        <f t="shared" si="52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3"/>
        <v>1.5600000000000001E-2</v>
      </c>
      <c r="AQ65" s="1">
        <f t="shared" si="54"/>
        <v>3.8367606671889501E-2</v>
      </c>
      <c r="AR65" s="8">
        <f t="shared" si="55"/>
        <v>7.8262083333333337</v>
      </c>
      <c r="AS65" s="1">
        <f t="shared" si="56"/>
        <v>0.19</v>
      </c>
      <c r="AT65" s="1">
        <f t="shared" si="57"/>
        <v>3889916.6666666665</v>
      </c>
      <c r="AU65" s="1">
        <f t="shared" si="58"/>
        <v>1486910454.8060002</v>
      </c>
    </row>
    <row r="66" spans="1:48" x14ac:dyDescent="0.15">
      <c r="C66" s="7">
        <v>8</v>
      </c>
      <c r="D66" s="7">
        <v>29.3635002829032</v>
      </c>
      <c r="E66" s="9">
        <f t="shared" si="59"/>
        <v>30.272567960967699</v>
      </c>
      <c r="F66" s="7" t="s">
        <v>83</v>
      </c>
      <c r="G66" s="1">
        <v>9</v>
      </c>
      <c r="H66" s="8">
        <f t="shared" si="41"/>
        <v>29.3635002829032</v>
      </c>
      <c r="I66" s="8">
        <f t="shared" si="42"/>
        <v>302.51350028290318</v>
      </c>
      <c r="J66" s="8">
        <f t="shared" si="43"/>
        <v>0.55446129128167754</v>
      </c>
      <c r="K66" s="8">
        <f t="shared" si="44"/>
        <v>7.8262083333333337</v>
      </c>
      <c r="L66" s="8">
        <f t="shared" si="45"/>
        <v>7.8262083333333343E-2</v>
      </c>
      <c r="M66" s="1" t="s">
        <v>83</v>
      </c>
      <c r="O66" s="8">
        <f t="shared" si="60"/>
        <v>0.13949224998637633</v>
      </c>
      <c r="P66" s="8">
        <f t="shared" si="46"/>
        <v>7.7343053051232791E-2</v>
      </c>
      <c r="Q66" s="12">
        <f t="shared" si="47"/>
        <v>1.469518007973423E-2</v>
      </c>
      <c r="R66" s="8">
        <f t="shared" si="48"/>
        <v>1.4869795833333335E-2</v>
      </c>
      <c r="S66" s="13">
        <f t="shared" si="49"/>
        <v>0.98825701740923222</v>
      </c>
      <c r="T66" s="2">
        <f t="shared" si="50"/>
        <v>0.01</v>
      </c>
      <c r="U66" s="14">
        <f t="shared" si="51"/>
        <v>9.8825701740923224E-3</v>
      </c>
      <c r="V66" s="13"/>
      <c r="W66" s="2"/>
      <c r="X66" s="14"/>
      <c r="Y66" s="2">
        <v>0.05</v>
      </c>
      <c r="Z66" s="2">
        <v>0.21</v>
      </c>
      <c r="AA66" s="2">
        <f t="shared" si="52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3"/>
        <v>1.5600000000000001E-2</v>
      </c>
      <c r="AQ66" s="1">
        <f t="shared" si="54"/>
        <v>3.5982570174092322E-2</v>
      </c>
      <c r="AR66" s="8">
        <f t="shared" si="55"/>
        <v>7.8262083333333337</v>
      </c>
      <c r="AS66" s="1">
        <f t="shared" si="56"/>
        <v>0.19</v>
      </c>
      <c r="AT66" s="1">
        <f t="shared" si="57"/>
        <v>3889916.6666666665</v>
      </c>
      <c r="AU66" s="1">
        <f t="shared" si="58"/>
        <v>1394479990.3781323</v>
      </c>
    </row>
    <row r="67" spans="1:48" x14ac:dyDescent="0.15">
      <c r="C67" s="7">
        <v>9</v>
      </c>
      <c r="D67" s="7">
        <v>25.0582840136667</v>
      </c>
      <c r="E67" s="9">
        <f t="shared" si="59"/>
        <v>29.3635002829032</v>
      </c>
      <c r="F67" s="7" t="s">
        <v>83</v>
      </c>
      <c r="G67" s="1">
        <v>10</v>
      </c>
      <c r="H67" s="8">
        <f t="shared" si="41"/>
        <v>25.0582840136667</v>
      </c>
      <c r="I67" s="8">
        <f t="shared" si="42"/>
        <v>298.20828401366668</v>
      </c>
      <c r="J67" s="8">
        <f t="shared" si="43"/>
        <v>0.34839094101107421</v>
      </c>
      <c r="K67" s="8">
        <f t="shared" si="44"/>
        <v>7.8262083333333337</v>
      </c>
      <c r="L67" s="8">
        <f t="shared" si="45"/>
        <v>7.8262083333333343E-2</v>
      </c>
      <c r="M67" s="1" t="s">
        <v>83</v>
      </c>
      <c r="O67" s="8">
        <f t="shared" si="60"/>
        <v>0.14041128026847688</v>
      </c>
      <c r="P67" s="8">
        <f t="shared" si="46"/>
        <v>4.8918018061304337E-2</v>
      </c>
      <c r="Q67" s="12">
        <f t="shared" si="47"/>
        <v>9.2944234316478247E-3</v>
      </c>
      <c r="R67" s="8">
        <f t="shared" si="48"/>
        <v>1.4869795833333335E-2</v>
      </c>
      <c r="S67" s="13">
        <f t="shared" si="49"/>
        <v>0.62505386999414581</v>
      </c>
      <c r="T67" s="2">
        <f t="shared" si="50"/>
        <v>0.01</v>
      </c>
      <c r="U67" s="14">
        <f t="shared" si="51"/>
        <v>6.250538699941458E-3</v>
      </c>
      <c r="V67" s="13"/>
      <c r="W67" s="2"/>
      <c r="X67" s="14"/>
      <c r="Y67" s="2">
        <v>0.05</v>
      </c>
      <c r="Z67" s="2">
        <v>0.21</v>
      </c>
      <c r="AA67" s="2">
        <f t="shared" si="52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3"/>
        <v>1.5600000000000001E-2</v>
      </c>
      <c r="AQ67" s="1">
        <f t="shared" si="54"/>
        <v>3.2350538699941457E-2</v>
      </c>
      <c r="AR67" s="8">
        <f t="shared" si="55"/>
        <v>7.8262083333333337</v>
      </c>
      <c r="AS67" s="1">
        <f t="shared" si="56"/>
        <v>0.19</v>
      </c>
      <c r="AT67" s="1">
        <f t="shared" si="57"/>
        <v>3889916.6666666665</v>
      </c>
      <c r="AU67" s="1">
        <f t="shared" si="58"/>
        <v>1253723085.2815182</v>
      </c>
    </row>
    <row r="68" spans="1:48" x14ac:dyDescent="0.15">
      <c r="C68" s="7">
        <v>10</v>
      </c>
      <c r="D68" s="7">
        <v>18.902176306774201</v>
      </c>
      <c r="E68" s="9">
        <f t="shared" si="59"/>
        <v>25.0582840136667</v>
      </c>
      <c r="F68" s="7" t="s">
        <v>83</v>
      </c>
      <c r="G68" s="1">
        <v>11</v>
      </c>
      <c r="H68" s="8">
        <f t="shared" si="41"/>
        <v>18.902176306774201</v>
      </c>
      <c r="I68" s="8">
        <f t="shared" si="42"/>
        <v>292.05217630677419</v>
      </c>
      <c r="J68" s="8">
        <f t="shared" si="43"/>
        <v>0.1750518490234598</v>
      </c>
      <c r="K68" s="8">
        <f t="shared" si="44"/>
        <v>7.8262083333333337</v>
      </c>
      <c r="L68" s="8">
        <f t="shared" si="45"/>
        <v>7.8262083333333343E-2</v>
      </c>
      <c r="M68" s="1" t="s">
        <v>85</v>
      </c>
      <c r="N68" s="8">
        <f>(O67-P67)*$C$21/100</f>
        <v>8.6918599096813931E-2</v>
      </c>
      <c r="O68" s="8">
        <f t="shared" si="60"/>
        <v>8.2836746443691961E-2</v>
      </c>
      <c r="P68" s="8">
        <f t="shared" si="46"/>
        <v>1.4500725632055785E-2</v>
      </c>
      <c r="Q68" s="12">
        <f t="shared" si="47"/>
        <v>2.7551378700905993E-3</v>
      </c>
      <c r="R68" s="8">
        <f t="shared" si="48"/>
        <v>1.4869795833333335E-2</v>
      </c>
      <c r="S68" s="13">
        <f t="shared" si="49"/>
        <v>0.18528417612261092</v>
      </c>
      <c r="T68" s="2">
        <f t="shared" si="50"/>
        <v>0.01</v>
      </c>
      <c r="U68" s="14">
        <f t="shared" si="51"/>
        <v>1.8528417612261091E-3</v>
      </c>
      <c r="V68" s="13"/>
      <c r="W68" s="2"/>
      <c r="X68" s="14"/>
      <c r="Y68" s="2">
        <v>0.04</v>
      </c>
      <c r="Z68" s="2">
        <v>0.21</v>
      </c>
      <c r="AA68" s="2">
        <f t="shared" si="52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1.4999999999999999E-2</v>
      </c>
      <c r="AO68" s="2">
        <v>0.78</v>
      </c>
      <c r="AP68" s="2">
        <f t="shared" si="53"/>
        <v>1.17E-2</v>
      </c>
      <c r="AQ68" s="1">
        <f t="shared" si="54"/>
        <v>2.1952841761226111E-2</v>
      </c>
      <c r="AR68" s="8">
        <f t="shared" si="55"/>
        <v>7.8262083333333337</v>
      </c>
      <c r="AS68" s="1">
        <f t="shared" si="56"/>
        <v>0.19</v>
      </c>
      <c r="AT68" s="1">
        <f t="shared" si="57"/>
        <v>3889916.6666666665</v>
      </c>
      <c r="AU68" s="1">
        <f t="shared" si="58"/>
        <v>850767424.89086163</v>
      </c>
    </row>
    <row r="69" spans="1:48" x14ac:dyDescent="0.15">
      <c r="C69" s="7">
        <v>11</v>
      </c>
      <c r="D69" s="7">
        <v>10.2875509441667</v>
      </c>
      <c r="E69" s="9">
        <f t="shared" si="59"/>
        <v>18.902176306774201</v>
      </c>
      <c r="F69" s="7" t="s">
        <v>85</v>
      </c>
      <c r="G69" s="1">
        <v>12</v>
      </c>
      <c r="H69" s="8">
        <f t="shared" si="41"/>
        <v>10.2875509441667</v>
      </c>
      <c r="I69" s="8">
        <f t="shared" si="42"/>
        <v>283.43755094416667</v>
      </c>
      <c r="J69" s="8">
        <f t="shared" si="43"/>
        <v>6.3547704845293887E-2</v>
      </c>
      <c r="K69" s="8">
        <f t="shared" si="44"/>
        <v>7.8262083333333337</v>
      </c>
      <c r="L69" s="8">
        <f t="shared" si="45"/>
        <v>7.8262083333333343E-2</v>
      </c>
      <c r="M69" s="1" t="s">
        <v>83</v>
      </c>
      <c r="O69" s="8">
        <f t="shared" si="60"/>
        <v>0.14659810414496952</v>
      </c>
      <c r="P69" s="8">
        <f t="shared" si="46"/>
        <v>9.3159730530841776E-3</v>
      </c>
      <c r="Q69" s="12">
        <f t="shared" si="47"/>
        <v>1.7700348800859939E-3</v>
      </c>
      <c r="R69" s="8">
        <f t="shared" si="48"/>
        <v>1.4869795833333335E-2</v>
      </c>
      <c r="S69" s="13">
        <f t="shared" si="49"/>
        <v>0.11903558730229105</v>
      </c>
      <c r="T69" s="2">
        <f t="shared" si="50"/>
        <v>0.01</v>
      </c>
      <c r="U69" s="14">
        <f t="shared" si="51"/>
        <v>1.1903558730229106E-3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1.3190355873022912E-2</v>
      </c>
      <c r="AR69" s="8">
        <f t="shared" si="55"/>
        <v>7.8262083333333337</v>
      </c>
      <c r="AS69" s="1">
        <f t="shared" si="56"/>
        <v>0.19</v>
      </c>
      <c r="AT69" s="1">
        <f t="shared" si="57"/>
        <v>3889916.6666666665</v>
      </c>
      <c r="AU69" s="1">
        <f t="shared" si="58"/>
        <v>511183254.61199826</v>
      </c>
      <c r="AV69" s="1">
        <f>SUM(AU58:AU69)</f>
        <v>11202067695.175718</v>
      </c>
    </row>
    <row r="70" spans="1:48" x14ac:dyDescent="0.3">
      <c r="C70" s="7">
        <v>12</v>
      </c>
      <c r="D70" s="10">
        <v>5.5637192800322604</v>
      </c>
      <c r="E70" s="9">
        <f t="shared" si="59"/>
        <v>10.2875509441667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v>5</v>
      </c>
      <c r="E73" s="7"/>
      <c r="F73" s="7"/>
      <c r="G73" s="1">
        <v>1</v>
      </c>
      <c r="H73" s="8">
        <f t="shared" ref="H73:H84" si="61">E74</f>
        <v>5</v>
      </c>
      <c r="I73" s="8">
        <f t="shared" ref="I73:I84" si="62">H73+273.15</f>
        <v>278.14999999999998</v>
      </c>
      <c r="J73" s="8">
        <f t="shared" ref="J73:J84" si="63">EXP(($C$15*(I73-$C$13))/($C$16*I73*$C$13))</f>
        <v>3.3074406338125473E-2</v>
      </c>
      <c r="K73" s="8">
        <f t="shared" ref="K73:K84" si="64">$B$73/12</f>
        <v>7.5919999999999996</v>
      </c>
      <c r="L73" s="8">
        <f t="shared" ref="L73:L84" si="65">K73*$B$74/100</f>
        <v>7.5920000000000001E-2</v>
      </c>
      <c r="M73" s="1" t="s">
        <v>83</v>
      </c>
      <c r="O73" s="8">
        <f>L73</f>
        <v>7.5920000000000001E-2</v>
      </c>
      <c r="P73" s="8">
        <f t="shared" ref="P73:P84" si="66">O73*J73</f>
        <v>2.5110089291904857E-3</v>
      </c>
      <c r="Q73" s="12">
        <f t="shared" ref="Q73:Q84" si="67">P73*$B$75</f>
        <v>4.5198160725428739E-4</v>
      </c>
      <c r="R73" s="8">
        <f t="shared" ref="R73:R84" si="68">L73*$B$75</f>
        <v>1.36656E-2</v>
      </c>
      <c r="S73" s="13">
        <f t="shared" ref="S73:S84" si="69">Q73/R73</f>
        <v>3.3074406338125466E-2</v>
      </c>
      <c r="T73" s="2">
        <f t="shared" ref="T73:T84" si="70">$B$74/100</f>
        <v>0.01</v>
      </c>
      <c r="U73" s="14">
        <f t="shared" ref="U73:U84" si="71">S73*T73</f>
        <v>3.3074406338125467E-4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1.2930744063381254E-2</v>
      </c>
      <c r="AR73" s="8">
        <f t="shared" ref="AR73:AR84" si="75">$B$73/12</f>
        <v>7.5919999999999996</v>
      </c>
      <c r="AS73" s="1">
        <f t="shared" ref="AS73:AS84" si="76">$B$75</f>
        <v>0.18</v>
      </c>
      <c r="AT73" s="1">
        <f t="shared" ref="AT73:AT84" si="77">$E$4/12</f>
        <v>1768416.6666666667</v>
      </c>
      <c r="AU73" s="1">
        <f t="shared" ref="AU73:AU84" si="78">AT73*10000*AS73*0.67*AR73*AQ73</f>
        <v>209368635.37047833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5.1963803986128996</v>
      </c>
      <c r="E74" s="9">
        <f t="shared" ref="E74:E85" si="79">D73</f>
        <v>5</v>
      </c>
      <c r="F74" s="7" t="s">
        <v>83</v>
      </c>
      <c r="G74" s="1">
        <v>2</v>
      </c>
      <c r="H74" s="8">
        <f t="shared" si="61"/>
        <v>5.1963803986128996</v>
      </c>
      <c r="I74" s="8">
        <f t="shared" si="62"/>
        <v>278.34638039861289</v>
      </c>
      <c r="J74" s="8">
        <f t="shared" si="63"/>
        <v>3.3901424986135187E-2</v>
      </c>
      <c r="K74" s="8">
        <f t="shared" si="64"/>
        <v>7.5919999999999996</v>
      </c>
      <c r="L74" s="8">
        <f t="shared" si="65"/>
        <v>7.5920000000000001E-2</v>
      </c>
      <c r="M74" s="1" t="s">
        <v>83</v>
      </c>
      <c r="O74" s="8">
        <f t="shared" ref="O74:O84" si="80">L74+O73-P73-N74</f>
        <v>0.14932899107080952</v>
      </c>
      <c r="P74" s="8">
        <f t="shared" si="66"/>
        <v>5.0624655890422997E-3</v>
      </c>
      <c r="Q74" s="12">
        <f t="shared" si="67"/>
        <v>9.1124380602761396E-4</v>
      </c>
      <c r="R74" s="8">
        <f t="shared" si="68"/>
        <v>1.36656E-2</v>
      </c>
      <c r="S74" s="13">
        <f t="shared" si="69"/>
        <v>6.6681580466837462E-2</v>
      </c>
      <c r="T74" s="2">
        <f t="shared" si="70"/>
        <v>0.01</v>
      </c>
      <c r="U74" s="14">
        <f t="shared" si="71"/>
        <v>6.6681580466837465E-4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1.3266815804668375E-2</v>
      </c>
      <c r="AR74" s="8">
        <f t="shared" si="75"/>
        <v>7.5919999999999996</v>
      </c>
      <c r="AS74" s="1">
        <f t="shared" si="76"/>
        <v>0.18</v>
      </c>
      <c r="AT74" s="1">
        <f t="shared" si="77"/>
        <v>1768416.6666666667</v>
      </c>
      <c r="AU74" s="1">
        <f t="shared" si="78"/>
        <v>214810153.77923924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6.9209657355357104</v>
      </c>
      <c r="E75" s="9">
        <f t="shared" si="79"/>
        <v>5.1963803986128996</v>
      </c>
      <c r="F75" s="7" t="s">
        <v>83</v>
      </c>
      <c r="G75" s="1">
        <v>3</v>
      </c>
      <c r="H75" s="8">
        <f t="shared" si="61"/>
        <v>6.9209657355357104</v>
      </c>
      <c r="I75" s="8">
        <f t="shared" si="62"/>
        <v>280.07096573553571</v>
      </c>
      <c r="J75" s="8">
        <f t="shared" si="63"/>
        <v>4.204992437661545E-2</v>
      </c>
      <c r="K75" s="8">
        <f t="shared" si="64"/>
        <v>7.5919999999999996</v>
      </c>
      <c r="L75" s="8">
        <f t="shared" si="65"/>
        <v>7.5920000000000001E-2</v>
      </c>
      <c r="M75" s="1" t="s">
        <v>83</v>
      </c>
      <c r="O75" s="8">
        <f t="shared" si="80"/>
        <v>0.22018652548176723</v>
      </c>
      <c r="P75" s="8">
        <f t="shared" si="66"/>
        <v>9.2588267452580232E-3</v>
      </c>
      <c r="Q75" s="12">
        <f t="shared" si="67"/>
        <v>1.6665888141464442E-3</v>
      </c>
      <c r="R75" s="8">
        <f t="shared" si="68"/>
        <v>1.36656E-2</v>
      </c>
      <c r="S75" s="13">
        <f t="shared" si="69"/>
        <v>0.12195504142858302</v>
      </c>
      <c r="T75" s="2">
        <f t="shared" si="70"/>
        <v>0.01</v>
      </c>
      <c r="U75" s="14">
        <f t="shared" si="71"/>
        <v>1.2195504142858303E-3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1.3819550414285831E-2</v>
      </c>
      <c r="AR75" s="8">
        <f t="shared" si="75"/>
        <v>7.5919999999999996</v>
      </c>
      <c r="AS75" s="1">
        <f t="shared" si="76"/>
        <v>0.18</v>
      </c>
      <c r="AT75" s="1">
        <f t="shared" si="77"/>
        <v>1768416.6666666667</v>
      </c>
      <c r="AU75" s="1">
        <f t="shared" si="78"/>
        <v>223759777.27889267</v>
      </c>
    </row>
    <row r="76" spans="1:48" x14ac:dyDescent="0.15">
      <c r="C76" s="7">
        <v>3</v>
      </c>
      <c r="D76" s="7">
        <v>12.2669600636774</v>
      </c>
      <c r="E76" s="9">
        <f t="shared" si="79"/>
        <v>6.9209657355357104</v>
      </c>
      <c r="F76" s="7" t="s">
        <v>83</v>
      </c>
      <c r="G76" s="1">
        <v>4</v>
      </c>
      <c r="H76" s="8">
        <f t="shared" si="61"/>
        <v>12.2669600636774</v>
      </c>
      <c r="I76" s="8">
        <f t="shared" si="62"/>
        <v>285.41696006367738</v>
      </c>
      <c r="J76" s="8">
        <f t="shared" si="63"/>
        <v>8.0642886643153916E-2</v>
      </c>
      <c r="K76" s="8">
        <f t="shared" si="64"/>
        <v>7.5919999999999996</v>
      </c>
      <c r="L76" s="8">
        <f t="shared" si="65"/>
        <v>7.5920000000000001E-2</v>
      </c>
      <c r="M76" s="1" t="s">
        <v>83</v>
      </c>
      <c r="O76" s="8">
        <f t="shared" si="80"/>
        <v>0.28684769873650923</v>
      </c>
      <c r="P76" s="8">
        <f t="shared" si="66"/>
        <v>2.3132226453057878E-2</v>
      </c>
      <c r="Q76" s="12">
        <f t="shared" si="67"/>
        <v>4.1638007615504178E-3</v>
      </c>
      <c r="R76" s="8">
        <f t="shared" si="68"/>
        <v>1.36656E-2</v>
      </c>
      <c r="S76" s="13">
        <f t="shared" si="69"/>
        <v>0.30469212925524075</v>
      </c>
      <c r="T76" s="2">
        <f t="shared" si="70"/>
        <v>0.01</v>
      </c>
      <c r="U76" s="14">
        <f t="shared" si="71"/>
        <v>3.0469212925524074E-3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1.5646921292552407E-2</v>
      </c>
      <c r="AR76" s="8">
        <f t="shared" si="75"/>
        <v>7.5919999999999996</v>
      </c>
      <c r="AS76" s="1">
        <f t="shared" si="76"/>
        <v>0.18</v>
      </c>
      <c r="AT76" s="1">
        <f t="shared" si="77"/>
        <v>1768416.6666666667</v>
      </c>
      <c r="AU76" s="1">
        <f t="shared" si="78"/>
        <v>253347722.50641432</v>
      </c>
    </row>
    <row r="77" spans="1:48" x14ac:dyDescent="0.15">
      <c r="C77" s="7">
        <v>4</v>
      </c>
      <c r="D77" s="7">
        <v>18.974113708333299</v>
      </c>
      <c r="E77" s="9">
        <f t="shared" si="79"/>
        <v>12.2669600636774</v>
      </c>
      <c r="F77" s="7" t="s">
        <v>83</v>
      </c>
      <c r="G77" s="1">
        <v>5</v>
      </c>
      <c r="H77" s="8">
        <f t="shared" si="61"/>
        <v>18.974113708333299</v>
      </c>
      <c r="I77" s="8">
        <f t="shared" si="62"/>
        <v>292.12411370833325</v>
      </c>
      <c r="J77" s="8">
        <f t="shared" si="63"/>
        <v>0.17649493881857037</v>
      </c>
      <c r="K77" s="8">
        <f t="shared" si="64"/>
        <v>7.5919999999999996</v>
      </c>
      <c r="L77" s="8">
        <f t="shared" si="65"/>
        <v>7.5920000000000001E-2</v>
      </c>
      <c r="M77" s="1" t="s">
        <v>85</v>
      </c>
      <c r="N77" s="8">
        <f>(O76-P76)*$C$21/100</f>
        <v>0.25052969866927877</v>
      </c>
      <c r="O77" s="8">
        <f t="shared" si="80"/>
        <v>8.9105773614172545E-2</v>
      </c>
      <c r="P77" s="8">
        <f t="shared" si="66"/>
        <v>1.5726718062414765E-2</v>
      </c>
      <c r="Q77" s="12">
        <f t="shared" si="67"/>
        <v>2.8308092512346577E-3</v>
      </c>
      <c r="R77" s="8">
        <f t="shared" si="68"/>
        <v>1.36656E-2</v>
      </c>
      <c r="S77" s="13">
        <f t="shared" si="69"/>
        <v>0.20714855192854012</v>
      </c>
      <c r="T77" s="2">
        <f t="shared" si="70"/>
        <v>0.01</v>
      </c>
      <c r="U77" s="14">
        <f t="shared" si="71"/>
        <v>2.0714855192854012E-3</v>
      </c>
      <c r="V77" s="13"/>
      <c r="W77" s="2"/>
      <c r="X77" s="14"/>
      <c r="Y77" s="2">
        <v>0.04</v>
      </c>
      <c r="Z77" s="2">
        <v>0.27</v>
      </c>
      <c r="AA77" s="2">
        <f t="shared" si="72"/>
        <v>1.0800000000000001E-2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1.4999999999999999E-2</v>
      </c>
      <c r="AO77" s="2">
        <v>0.72</v>
      </c>
      <c r="AP77" s="2">
        <f t="shared" si="73"/>
        <v>1.0799999999999999E-2</v>
      </c>
      <c r="AQ77" s="1">
        <f t="shared" si="74"/>
        <v>2.3671485519285402E-2</v>
      </c>
      <c r="AR77" s="8">
        <f t="shared" si="75"/>
        <v>7.5919999999999996</v>
      </c>
      <c r="AS77" s="1">
        <f t="shared" si="76"/>
        <v>0.18</v>
      </c>
      <c r="AT77" s="1">
        <f t="shared" si="77"/>
        <v>1768416.6666666667</v>
      </c>
      <c r="AU77" s="1">
        <f t="shared" si="78"/>
        <v>383277760.04785168</v>
      </c>
    </row>
    <row r="78" spans="1:48" x14ac:dyDescent="0.15">
      <c r="C78" s="7">
        <v>5</v>
      </c>
      <c r="D78" s="7">
        <v>24.890385845806399</v>
      </c>
      <c r="E78" s="9">
        <f t="shared" si="79"/>
        <v>18.974113708333299</v>
      </c>
      <c r="F78" s="7" t="s">
        <v>85</v>
      </c>
      <c r="G78" s="1">
        <v>6</v>
      </c>
      <c r="H78" s="8">
        <f t="shared" si="61"/>
        <v>24.890385845806399</v>
      </c>
      <c r="I78" s="8">
        <f t="shared" si="62"/>
        <v>298.04038584580638</v>
      </c>
      <c r="J78" s="8">
        <f t="shared" si="63"/>
        <v>0.34204134994947477</v>
      </c>
      <c r="K78" s="8">
        <f t="shared" si="64"/>
        <v>7.5919999999999996</v>
      </c>
      <c r="L78" s="8">
        <f t="shared" si="65"/>
        <v>7.5920000000000001E-2</v>
      </c>
      <c r="M78" s="1" t="s">
        <v>83</v>
      </c>
      <c r="O78" s="8">
        <f t="shared" si="80"/>
        <v>0.14929905555175776</v>
      </c>
      <c r="P78" s="8">
        <f t="shared" si="66"/>
        <v>5.1066450507104851E-2</v>
      </c>
      <c r="Q78" s="12">
        <f t="shared" si="67"/>
        <v>9.1919610912788736E-3</v>
      </c>
      <c r="R78" s="8">
        <f t="shared" si="68"/>
        <v>1.36656E-2</v>
      </c>
      <c r="S78" s="13">
        <f t="shared" si="69"/>
        <v>0.67263501721687113</v>
      </c>
      <c r="T78" s="2">
        <f t="shared" si="70"/>
        <v>0.01</v>
      </c>
      <c r="U78" s="14">
        <f t="shared" si="71"/>
        <v>6.7263501721687114E-3</v>
      </c>
      <c r="V78" s="13"/>
      <c r="W78" s="2"/>
      <c r="X78" s="14"/>
      <c r="Y78" s="2">
        <v>0.05</v>
      </c>
      <c r="Z78" s="2">
        <v>0.27</v>
      </c>
      <c r="AA78" s="2">
        <f t="shared" si="72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3"/>
        <v>1.44E-2</v>
      </c>
      <c r="AQ78" s="1">
        <f t="shared" si="74"/>
        <v>3.462635017216871E-2</v>
      </c>
      <c r="AR78" s="8">
        <f t="shared" si="75"/>
        <v>7.5919999999999996</v>
      </c>
      <c r="AS78" s="1">
        <f t="shared" si="76"/>
        <v>0.18</v>
      </c>
      <c r="AT78" s="1">
        <f t="shared" si="77"/>
        <v>1768416.6666666667</v>
      </c>
      <c r="AU78" s="1">
        <f t="shared" si="78"/>
        <v>560653868.63063288</v>
      </c>
    </row>
    <row r="79" spans="1:48" x14ac:dyDescent="0.15">
      <c r="C79" s="7">
        <v>6</v>
      </c>
      <c r="D79" s="7">
        <v>29.458271898333301</v>
      </c>
      <c r="E79" s="9">
        <f t="shared" si="79"/>
        <v>24.890385845806399</v>
      </c>
      <c r="F79" s="7" t="s">
        <v>83</v>
      </c>
      <c r="G79" s="1">
        <v>7</v>
      </c>
      <c r="H79" s="8">
        <f t="shared" si="61"/>
        <v>29.458271898333301</v>
      </c>
      <c r="I79" s="8">
        <f t="shared" si="62"/>
        <v>302.60827189833327</v>
      </c>
      <c r="J79" s="8">
        <f t="shared" si="63"/>
        <v>0.56007862786401941</v>
      </c>
      <c r="K79" s="8">
        <f t="shared" si="64"/>
        <v>7.5919999999999996</v>
      </c>
      <c r="L79" s="8">
        <f t="shared" si="65"/>
        <v>7.5920000000000001E-2</v>
      </c>
      <c r="M79" s="1" t="s">
        <v>83</v>
      </c>
      <c r="O79" s="8">
        <f t="shared" si="80"/>
        <v>0.17415260504465291</v>
      </c>
      <c r="P79" s="8">
        <f t="shared" si="66"/>
        <v>9.753915207235371E-2</v>
      </c>
      <c r="Q79" s="12">
        <f t="shared" si="67"/>
        <v>1.7557047373023667E-2</v>
      </c>
      <c r="R79" s="8">
        <f t="shared" si="68"/>
        <v>1.36656E-2</v>
      </c>
      <c r="S79" s="13">
        <f t="shared" si="69"/>
        <v>1.28476227703311</v>
      </c>
      <c r="T79" s="2">
        <f t="shared" si="70"/>
        <v>0.01</v>
      </c>
      <c r="U79" s="14">
        <f t="shared" si="71"/>
        <v>1.2847622770331101E-2</v>
      </c>
      <c r="V79" s="13"/>
      <c r="W79" s="2"/>
      <c r="X79" s="14"/>
      <c r="Y79" s="2">
        <v>0.05</v>
      </c>
      <c r="Z79" s="2">
        <v>0.27</v>
      </c>
      <c r="AA79" s="2">
        <f t="shared" si="72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3"/>
        <v>1.44E-2</v>
      </c>
      <c r="AQ79" s="1">
        <f t="shared" si="74"/>
        <v>4.0747622770331102E-2</v>
      </c>
      <c r="AR79" s="8">
        <f t="shared" si="75"/>
        <v>7.5919999999999996</v>
      </c>
      <c r="AS79" s="1">
        <f t="shared" si="76"/>
        <v>0.18</v>
      </c>
      <c r="AT79" s="1">
        <f t="shared" si="77"/>
        <v>1768416.6666666667</v>
      </c>
      <c r="AU79" s="1">
        <f t="shared" si="78"/>
        <v>659766687.22220564</v>
      </c>
    </row>
    <row r="80" spans="1:48" x14ac:dyDescent="0.15">
      <c r="C80" s="7">
        <v>7</v>
      </c>
      <c r="D80" s="7">
        <v>30.272567960967699</v>
      </c>
      <c r="E80" s="9">
        <f t="shared" si="79"/>
        <v>29.458271898333301</v>
      </c>
      <c r="F80" s="7" t="s">
        <v>83</v>
      </c>
      <c r="G80" s="1">
        <v>8</v>
      </c>
      <c r="H80" s="8">
        <f t="shared" si="61"/>
        <v>30.272567960967699</v>
      </c>
      <c r="I80" s="8">
        <f t="shared" si="62"/>
        <v>303.42256796096768</v>
      </c>
      <c r="J80" s="8">
        <f t="shared" si="63"/>
        <v>0.61059176225361489</v>
      </c>
      <c r="K80" s="8">
        <f t="shared" si="64"/>
        <v>7.5919999999999996</v>
      </c>
      <c r="L80" s="8">
        <f t="shared" si="65"/>
        <v>7.5920000000000001E-2</v>
      </c>
      <c r="M80" s="1" t="s">
        <v>83</v>
      </c>
      <c r="O80" s="8">
        <f t="shared" si="80"/>
        <v>0.1525334529722992</v>
      </c>
      <c r="P80" s="8">
        <f t="shared" si="66"/>
        <v>9.3135669852985062E-2</v>
      </c>
      <c r="Q80" s="12">
        <f t="shared" si="67"/>
        <v>1.676442057353731E-2</v>
      </c>
      <c r="R80" s="8">
        <f t="shared" si="68"/>
        <v>1.36656E-2</v>
      </c>
      <c r="S80" s="13">
        <f t="shared" si="69"/>
        <v>1.2267606671889497</v>
      </c>
      <c r="T80" s="2">
        <f t="shared" si="70"/>
        <v>0.01</v>
      </c>
      <c r="U80" s="14">
        <f t="shared" si="71"/>
        <v>1.2267606671889498E-2</v>
      </c>
      <c r="V80" s="13"/>
      <c r="W80" s="2"/>
      <c r="X80" s="14"/>
      <c r="Y80" s="2">
        <v>0.05</v>
      </c>
      <c r="Z80" s="2">
        <v>0.27</v>
      </c>
      <c r="AA80" s="2">
        <f t="shared" si="72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3"/>
        <v>1.44E-2</v>
      </c>
      <c r="AQ80" s="1">
        <f t="shared" si="74"/>
        <v>4.0167606671889497E-2</v>
      </c>
      <c r="AR80" s="8">
        <f t="shared" si="75"/>
        <v>7.5919999999999996</v>
      </c>
      <c r="AS80" s="1">
        <f t="shared" si="76"/>
        <v>0.18</v>
      </c>
      <c r="AT80" s="1">
        <f t="shared" si="77"/>
        <v>1768416.6666666667</v>
      </c>
      <c r="AU80" s="1">
        <f t="shared" si="78"/>
        <v>650375334.45639479</v>
      </c>
    </row>
    <row r="81" spans="1:48" x14ac:dyDescent="0.15">
      <c r="C81" s="7">
        <v>8</v>
      </c>
      <c r="D81" s="7">
        <v>29.3635002829032</v>
      </c>
      <c r="E81" s="9">
        <f t="shared" si="79"/>
        <v>30.272567960967699</v>
      </c>
      <c r="F81" s="7" t="s">
        <v>83</v>
      </c>
      <c r="G81" s="1">
        <v>9</v>
      </c>
      <c r="H81" s="8">
        <f t="shared" si="61"/>
        <v>29.3635002829032</v>
      </c>
      <c r="I81" s="8">
        <f t="shared" si="62"/>
        <v>302.51350028290318</v>
      </c>
      <c r="J81" s="8">
        <f t="shared" si="63"/>
        <v>0.55446129128167754</v>
      </c>
      <c r="K81" s="8">
        <f t="shared" si="64"/>
        <v>7.5919999999999996</v>
      </c>
      <c r="L81" s="8">
        <f t="shared" si="65"/>
        <v>7.5920000000000001E-2</v>
      </c>
      <c r="M81" s="1" t="s">
        <v>83</v>
      </c>
      <c r="O81" s="8">
        <f t="shared" si="80"/>
        <v>0.13531778311931414</v>
      </c>
      <c r="P81" s="8">
        <f t="shared" si="66"/>
        <v>7.5028472761708903E-2</v>
      </c>
      <c r="Q81" s="12">
        <f t="shared" si="67"/>
        <v>1.3505125097107601E-2</v>
      </c>
      <c r="R81" s="8">
        <f t="shared" si="68"/>
        <v>1.36656E-2</v>
      </c>
      <c r="S81" s="13">
        <f t="shared" si="69"/>
        <v>0.988257017409232</v>
      </c>
      <c r="T81" s="2">
        <f t="shared" si="70"/>
        <v>0.01</v>
      </c>
      <c r="U81" s="14">
        <f t="shared" si="71"/>
        <v>9.8825701740923207E-3</v>
      </c>
      <c r="V81" s="13"/>
      <c r="W81" s="2"/>
      <c r="X81" s="14"/>
      <c r="Y81" s="2">
        <v>0.05</v>
      </c>
      <c r="Z81" s="2">
        <v>0.27</v>
      </c>
      <c r="AA81" s="2">
        <f t="shared" si="72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3"/>
        <v>1.44E-2</v>
      </c>
      <c r="AQ81" s="1">
        <f t="shared" si="74"/>
        <v>3.7782570174092325E-2</v>
      </c>
      <c r="AR81" s="8">
        <f t="shared" si="75"/>
        <v>7.5919999999999996</v>
      </c>
      <c r="AS81" s="1">
        <f t="shared" si="76"/>
        <v>0.18</v>
      </c>
      <c r="AT81" s="1">
        <f t="shared" si="77"/>
        <v>1768416.6666666667</v>
      </c>
      <c r="AU81" s="1">
        <f t="shared" si="78"/>
        <v>611757925.09426069</v>
      </c>
    </row>
    <row r="82" spans="1:48" x14ac:dyDescent="0.15">
      <c r="C82" s="7">
        <v>9</v>
      </c>
      <c r="D82" s="7">
        <v>25.0582840136667</v>
      </c>
      <c r="E82" s="9">
        <f t="shared" si="79"/>
        <v>29.3635002829032</v>
      </c>
      <c r="F82" s="7" t="s">
        <v>83</v>
      </c>
      <c r="G82" s="1">
        <v>10</v>
      </c>
      <c r="H82" s="8">
        <f t="shared" si="61"/>
        <v>25.0582840136667</v>
      </c>
      <c r="I82" s="8">
        <f t="shared" si="62"/>
        <v>298.20828401366668</v>
      </c>
      <c r="J82" s="8">
        <f t="shared" si="63"/>
        <v>0.34839094101107421</v>
      </c>
      <c r="K82" s="8">
        <f t="shared" si="64"/>
        <v>7.5919999999999996</v>
      </c>
      <c r="L82" s="8">
        <f t="shared" si="65"/>
        <v>7.5920000000000001E-2</v>
      </c>
      <c r="M82" s="1" t="s">
        <v>83</v>
      </c>
      <c r="O82" s="8">
        <f t="shared" si="80"/>
        <v>0.13620931035760522</v>
      </c>
      <c r="P82" s="8">
        <f t="shared" si="66"/>
        <v>4.7454089809955538E-2</v>
      </c>
      <c r="Q82" s="12">
        <f t="shared" si="67"/>
        <v>8.5417361657919959E-3</v>
      </c>
      <c r="R82" s="8">
        <f t="shared" si="68"/>
        <v>1.36656E-2</v>
      </c>
      <c r="S82" s="13">
        <f t="shared" si="69"/>
        <v>0.62505386999414558</v>
      </c>
      <c r="T82" s="2">
        <f t="shared" si="70"/>
        <v>0.01</v>
      </c>
      <c r="U82" s="14">
        <f t="shared" si="71"/>
        <v>6.2505386999414563E-3</v>
      </c>
      <c r="V82" s="13"/>
      <c r="W82" s="2"/>
      <c r="X82" s="14"/>
      <c r="Y82" s="2">
        <v>0.05</v>
      </c>
      <c r="Z82" s="2">
        <v>0.27</v>
      </c>
      <c r="AA82" s="2">
        <f t="shared" si="72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3"/>
        <v>1.44E-2</v>
      </c>
      <c r="AQ82" s="1">
        <f t="shared" si="74"/>
        <v>3.415053869994146E-2</v>
      </c>
      <c r="AR82" s="8">
        <f t="shared" si="75"/>
        <v>7.5919999999999996</v>
      </c>
      <c r="AS82" s="1">
        <f t="shared" si="76"/>
        <v>0.18</v>
      </c>
      <c r="AT82" s="1">
        <f t="shared" si="77"/>
        <v>1768416.6666666667</v>
      </c>
      <c r="AU82" s="1">
        <f t="shared" si="78"/>
        <v>552949749.04203534</v>
      </c>
    </row>
    <row r="83" spans="1:48" x14ac:dyDescent="0.15">
      <c r="C83" s="7">
        <v>10</v>
      </c>
      <c r="D83" s="7">
        <v>18.902176306774201</v>
      </c>
      <c r="E83" s="9">
        <f t="shared" si="79"/>
        <v>25.0582840136667</v>
      </c>
      <c r="F83" s="7" t="s">
        <v>83</v>
      </c>
      <c r="G83" s="1">
        <v>11</v>
      </c>
      <c r="H83" s="8">
        <f t="shared" si="61"/>
        <v>18.902176306774201</v>
      </c>
      <c r="I83" s="8">
        <f t="shared" si="62"/>
        <v>292.05217630677419</v>
      </c>
      <c r="J83" s="8">
        <f t="shared" si="63"/>
        <v>0.1750518490234598</v>
      </c>
      <c r="K83" s="8">
        <f t="shared" si="64"/>
        <v>7.5919999999999996</v>
      </c>
      <c r="L83" s="8">
        <f t="shared" si="65"/>
        <v>7.5920000000000001E-2</v>
      </c>
      <c r="M83" s="1" t="s">
        <v>85</v>
      </c>
      <c r="N83" s="8">
        <f>(O82-P82)*$C$21/100</f>
        <v>8.4317459520267202E-2</v>
      </c>
      <c r="O83" s="8">
        <f t="shared" si="80"/>
        <v>8.0357761027382513E-2</v>
      </c>
      <c r="P83" s="8">
        <f t="shared" si="66"/>
        <v>1.4066774651228625E-2</v>
      </c>
      <c r="Q83" s="12">
        <f t="shared" si="67"/>
        <v>2.5320194372211524E-3</v>
      </c>
      <c r="R83" s="8">
        <f t="shared" si="68"/>
        <v>1.36656E-2</v>
      </c>
      <c r="S83" s="13">
        <f t="shared" si="69"/>
        <v>0.18528417612261097</v>
      </c>
      <c r="T83" s="2">
        <f t="shared" si="70"/>
        <v>0.01</v>
      </c>
      <c r="U83" s="14">
        <f t="shared" si="71"/>
        <v>1.8528417612261097E-3</v>
      </c>
      <c r="V83" s="13"/>
      <c r="W83" s="2"/>
      <c r="X83" s="14"/>
      <c r="Y83" s="2">
        <v>0.04</v>
      </c>
      <c r="Z83" s="2">
        <v>0.27</v>
      </c>
      <c r="AA83" s="2">
        <f t="shared" si="72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1.4999999999999999E-2</v>
      </c>
      <c r="AO83" s="2">
        <v>0.72</v>
      </c>
      <c r="AP83" s="2">
        <f t="shared" si="73"/>
        <v>1.0799999999999999E-2</v>
      </c>
      <c r="AQ83" s="1">
        <f t="shared" si="74"/>
        <v>2.3452841761226112E-2</v>
      </c>
      <c r="AR83" s="8">
        <f t="shared" si="75"/>
        <v>7.5919999999999996</v>
      </c>
      <c r="AS83" s="1">
        <f t="shared" si="76"/>
        <v>0.18</v>
      </c>
      <c r="AT83" s="1">
        <f t="shared" si="77"/>
        <v>1768416.6666666667</v>
      </c>
      <c r="AU83" s="1">
        <f t="shared" si="78"/>
        <v>379737581.30540919</v>
      </c>
    </row>
    <row r="84" spans="1:48" x14ac:dyDescent="0.15">
      <c r="C84" s="7">
        <v>11</v>
      </c>
      <c r="D84" s="7">
        <v>10.2875509441667</v>
      </c>
      <c r="E84" s="9">
        <f t="shared" si="79"/>
        <v>18.902176306774201</v>
      </c>
      <c r="F84" s="7" t="s">
        <v>85</v>
      </c>
      <c r="G84" s="1">
        <v>12</v>
      </c>
      <c r="H84" s="8">
        <f t="shared" si="61"/>
        <v>10.2875509441667</v>
      </c>
      <c r="I84" s="8">
        <f t="shared" si="62"/>
        <v>283.43755094416667</v>
      </c>
      <c r="J84" s="8">
        <f t="shared" si="63"/>
        <v>6.3547704845293887E-2</v>
      </c>
      <c r="K84" s="8">
        <f t="shared" si="64"/>
        <v>7.5919999999999996</v>
      </c>
      <c r="L84" s="8">
        <f t="shared" si="65"/>
        <v>7.5920000000000001E-2</v>
      </c>
      <c r="M84" s="1" t="s">
        <v>83</v>
      </c>
      <c r="O84" s="8">
        <f t="shared" si="80"/>
        <v>0.14221098637615387</v>
      </c>
      <c r="P84" s="8">
        <f t="shared" si="66"/>
        <v>9.0371817879899355E-3</v>
      </c>
      <c r="Q84" s="12">
        <f t="shared" si="67"/>
        <v>1.6266927218381883E-3</v>
      </c>
      <c r="R84" s="8">
        <f t="shared" si="68"/>
        <v>1.36656E-2</v>
      </c>
      <c r="S84" s="13">
        <f t="shared" si="69"/>
        <v>0.11903558730229102</v>
      </c>
      <c r="T84" s="2">
        <f t="shared" si="70"/>
        <v>0.01</v>
      </c>
      <c r="U84" s="14">
        <f t="shared" si="71"/>
        <v>1.1903558730229102E-3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1.379035587302291E-2</v>
      </c>
      <c r="AR84" s="8">
        <f t="shared" si="75"/>
        <v>7.5919999999999996</v>
      </c>
      <c r="AS84" s="1">
        <f t="shared" si="76"/>
        <v>0.18</v>
      </c>
      <c r="AT84" s="1">
        <f t="shared" si="77"/>
        <v>1768416.6666666667</v>
      </c>
      <c r="AU84" s="1">
        <f t="shared" si="78"/>
        <v>223287072.75125492</v>
      </c>
      <c r="AV84" s="1">
        <f>SUM(AU73:AU84)</f>
        <v>4923092267.4850702</v>
      </c>
    </row>
    <row r="85" spans="1:48" x14ac:dyDescent="0.3">
      <c r="C85" s="7">
        <v>12</v>
      </c>
      <c r="D85" s="10">
        <v>5.5637192800322604</v>
      </c>
      <c r="E85" s="9">
        <f t="shared" si="79"/>
        <v>10.2875509441667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92.600499999999997</v>
      </c>
      <c r="C89" s="7" t="s">
        <v>82</v>
      </c>
      <c r="D89" s="7">
        <v>5</v>
      </c>
      <c r="E89" s="7"/>
      <c r="F89" s="7"/>
      <c r="G89" s="1">
        <v>1</v>
      </c>
      <c r="H89" s="8">
        <f t="shared" ref="H89:H100" si="81">E90</f>
        <v>5</v>
      </c>
      <c r="I89" s="8">
        <f t="shared" ref="I89:I100" si="82">H89+273.15</f>
        <v>278.14999999999998</v>
      </c>
      <c r="J89" s="8">
        <f t="shared" ref="J89:J100" si="83">EXP(($C$15*(I89-$C$13))/($C$16*I89*$C$13))</f>
        <v>3.3074406338125473E-2</v>
      </c>
      <c r="K89" s="8">
        <f t="shared" ref="K89:K100" si="84">$B$89/12</f>
        <v>7.7167083333333331</v>
      </c>
      <c r="L89" s="8">
        <f t="shared" ref="L89:L100" si="85">K89*$B$90/100</f>
        <v>2.2378454166666666</v>
      </c>
      <c r="M89" s="1" t="s">
        <v>83</v>
      </c>
      <c r="O89" s="8">
        <f>L89</f>
        <v>2.2378454166666666</v>
      </c>
      <c r="P89" s="8">
        <f t="shared" ref="P89:P100" si="86">O89*J89</f>
        <v>7.4015408632745042E-2</v>
      </c>
      <c r="Q89" s="12">
        <f t="shared" ref="Q89:Q100" si="87">P89*$B$91</f>
        <v>3.3306933884735268E-2</v>
      </c>
      <c r="R89" s="8">
        <f t="shared" ref="R89:R100" si="88">L89*$B$91</f>
        <v>1.0070304375000001</v>
      </c>
      <c r="S89" s="13">
        <f t="shared" ref="S89:S100" si="89">Q89/R89</f>
        <v>3.3074406338125473E-2</v>
      </c>
      <c r="T89" s="2">
        <f t="shared" ref="T89:T100" si="90">$B$90/100</f>
        <v>0.28999999999999998</v>
      </c>
      <c r="U89" s="14">
        <f t="shared" ref="U89:U100" si="91">S89*T89</f>
        <v>9.5915778380563869E-3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3.3228860718173998E-2</v>
      </c>
      <c r="AK89" s="8">
        <f t="shared" ref="AK89:AK100" si="93">$B$89/12</f>
        <v>7.7167083333333331</v>
      </c>
      <c r="AL89" s="1">
        <f t="shared" ref="AL89:AL100" si="94">$B$91</f>
        <v>0.45</v>
      </c>
      <c r="AM89" s="17">
        <f t="shared" ref="AM89:AM100" si="95">$E$6/12</f>
        <v>0</v>
      </c>
      <c r="AN89" s="1">
        <f t="shared" ref="AN89:AN100" si="96">AM89*10000*AK89*AJ89</f>
        <v>0</v>
      </c>
    </row>
    <row r="90" spans="1:48" x14ac:dyDescent="0.15">
      <c r="A90" s="1" t="s">
        <v>84</v>
      </c>
      <c r="B90" s="1">
        <f>H6</f>
        <v>29</v>
      </c>
      <c r="C90" s="7">
        <v>1</v>
      </c>
      <c r="D90" s="7">
        <v>5.1963803986128996</v>
      </c>
      <c r="E90" s="9">
        <f t="shared" ref="E90:E101" si="97">D89</f>
        <v>5</v>
      </c>
      <c r="F90" s="7" t="s">
        <v>83</v>
      </c>
      <c r="G90" s="1">
        <v>2</v>
      </c>
      <c r="H90" s="8">
        <f t="shared" si="81"/>
        <v>5.1963803986128996</v>
      </c>
      <c r="I90" s="8">
        <f t="shared" si="82"/>
        <v>278.34638039861289</v>
      </c>
      <c r="J90" s="8">
        <f t="shared" si="83"/>
        <v>3.3901424986135187E-2</v>
      </c>
      <c r="K90" s="8">
        <f t="shared" si="84"/>
        <v>7.7167083333333331</v>
      </c>
      <c r="L90" s="8">
        <f t="shared" si="85"/>
        <v>2.2378454166666666</v>
      </c>
      <c r="M90" s="1" t="s">
        <v>83</v>
      </c>
      <c r="O90" s="8">
        <f t="shared" ref="O90:O100" si="98">L90+O89-P89-N90</f>
        <v>4.4016754247005885</v>
      </c>
      <c r="P90" s="8">
        <f t="shared" si="86"/>
        <v>0.14922306922380174</v>
      </c>
      <c r="Q90" s="12">
        <f t="shared" si="87"/>
        <v>6.7150381150710786E-2</v>
      </c>
      <c r="R90" s="8">
        <f t="shared" si="88"/>
        <v>1.0070304375000001</v>
      </c>
      <c r="S90" s="13">
        <f t="shared" si="89"/>
        <v>6.6681580466837462E-2</v>
      </c>
      <c r="T90" s="2">
        <f t="shared" si="90"/>
        <v>0.28999999999999998</v>
      </c>
      <c r="U90" s="14">
        <f t="shared" si="91"/>
        <v>1.9337658335382861E-2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3.6167303988117933E-2</v>
      </c>
      <c r="AK90" s="8">
        <f t="shared" si="93"/>
        <v>7.7167083333333331</v>
      </c>
      <c r="AL90" s="1">
        <f t="shared" si="94"/>
        <v>0.45</v>
      </c>
      <c r="AM90" s="17">
        <f t="shared" si="95"/>
        <v>0</v>
      </c>
      <c r="AN90" s="1">
        <f t="shared" si="96"/>
        <v>0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6.9209657355357104</v>
      </c>
      <c r="E91" s="9">
        <f t="shared" si="97"/>
        <v>5.1963803986128996</v>
      </c>
      <c r="F91" s="7" t="s">
        <v>83</v>
      </c>
      <c r="G91" s="1">
        <v>3</v>
      </c>
      <c r="H91" s="8">
        <f t="shared" si="81"/>
        <v>6.9209657355357104</v>
      </c>
      <c r="I91" s="8">
        <f t="shared" si="82"/>
        <v>280.07096573553571</v>
      </c>
      <c r="J91" s="8">
        <f t="shared" si="83"/>
        <v>4.204992437661545E-2</v>
      </c>
      <c r="K91" s="8">
        <f t="shared" si="84"/>
        <v>7.7167083333333331</v>
      </c>
      <c r="L91" s="8">
        <f t="shared" si="85"/>
        <v>2.2378454166666666</v>
      </c>
      <c r="M91" s="1" t="s">
        <v>83</v>
      </c>
      <c r="O91" s="8">
        <f t="shared" si="98"/>
        <v>6.4902977721434532</v>
      </c>
      <c r="P91" s="8">
        <f t="shared" si="86"/>
        <v>0.27291653050034792</v>
      </c>
      <c r="Q91" s="12">
        <f t="shared" si="87"/>
        <v>0.12281243872515657</v>
      </c>
      <c r="R91" s="8">
        <f t="shared" si="88"/>
        <v>1.0070304375000001</v>
      </c>
      <c r="S91" s="13">
        <f t="shared" si="89"/>
        <v>0.12195504142858299</v>
      </c>
      <c r="T91" s="2">
        <f t="shared" si="90"/>
        <v>0.28999999999999998</v>
      </c>
      <c r="U91" s="14">
        <f t="shared" si="91"/>
        <v>3.5366962014289065E-2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4.1000139047308155E-2</v>
      </c>
      <c r="AK91" s="8">
        <f t="shared" si="93"/>
        <v>7.7167083333333331</v>
      </c>
      <c r="AL91" s="1">
        <f t="shared" si="94"/>
        <v>0.45</v>
      </c>
      <c r="AM91" s="17">
        <f t="shared" si="95"/>
        <v>0</v>
      </c>
      <c r="AN91" s="1">
        <f t="shared" si="96"/>
        <v>0</v>
      </c>
    </row>
    <row r="92" spans="1:48" x14ac:dyDescent="0.15">
      <c r="C92" s="7">
        <v>3</v>
      </c>
      <c r="D92" s="7">
        <v>12.2669600636774</v>
      </c>
      <c r="E92" s="9">
        <f t="shared" si="97"/>
        <v>6.9209657355357104</v>
      </c>
      <c r="F92" s="7" t="s">
        <v>83</v>
      </c>
      <c r="G92" s="1">
        <v>4</v>
      </c>
      <c r="H92" s="8">
        <f t="shared" si="81"/>
        <v>12.2669600636774</v>
      </c>
      <c r="I92" s="8">
        <f t="shared" si="82"/>
        <v>285.41696006367738</v>
      </c>
      <c r="J92" s="8">
        <f t="shared" si="83"/>
        <v>8.0642886643153916E-2</v>
      </c>
      <c r="K92" s="8">
        <f t="shared" si="84"/>
        <v>7.7167083333333331</v>
      </c>
      <c r="L92" s="8">
        <f t="shared" si="85"/>
        <v>2.2378454166666666</v>
      </c>
      <c r="M92" s="1" t="s">
        <v>83</v>
      </c>
      <c r="O92" s="8">
        <f t="shared" si="98"/>
        <v>8.4552266583097708</v>
      </c>
      <c r="P92" s="8">
        <f t="shared" si="86"/>
        <v>0.68185388494824795</v>
      </c>
      <c r="Q92" s="12">
        <f t="shared" si="87"/>
        <v>0.30683424822671157</v>
      </c>
      <c r="R92" s="8">
        <f t="shared" si="88"/>
        <v>1.0070304375000001</v>
      </c>
      <c r="S92" s="13">
        <f t="shared" si="89"/>
        <v>0.30469212925524064</v>
      </c>
      <c r="T92" s="2">
        <f t="shared" si="90"/>
        <v>0.28999999999999998</v>
      </c>
      <c r="U92" s="14">
        <f t="shared" si="91"/>
        <v>8.8360717484019774E-2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5.6977756321431962E-2</v>
      </c>
      <c r="AK92" s="8">
        <f t="shared" si="93"/>
        <v>7.7167083333333331</v>
      </c>
      <c r="AL92" s="1">
        <f t="shared" si="94"/>
        <v>0.45</v>
      </c>
      <c r="AM92" s="17">
        <f t="shared" si="95"/>
        <v>0</v>
      </c>
      <c r="AN92" s="1">
        <f t="shared" si="96"/>
        <v>0</v>
      </c>
    </row>
    <row r="93" spans="1:48" x14ac:dyDescent="0.15">
      <c r="C93" s="7">
        <v>4</v>
      </c>
      <c r="D93" s="7">
        <v>18.974113708333299</v>
      </c>
      <c r="E93" s="9">
        <f t="shared" si="97"/>
        <v>12.2669600636774</v>
      </c>
      <c r="F93" s="7" t="s">
        <v>83</v>
      </c>
      <c r="G93" s="1">
        <v>5</v>
      </c>
      <c r="H93" s="8">
        <f t="shared" si="81"/>
        <v>18.974113708333299</v>
      </c>
      <c r="I93" s="8">
        <f t="shared" si="82"/>
        <v>292.12411370833325</v>
      </c>
      <c r="J93" s="8">
        <f t="shared" si="83"/>
        <v>0.17649493881857037</v>
      </c>
      <c r="K93" s="8">
        <f t="shared" si="84"/>
        <v>7.7167083333333331</v>
      </c>
      <c r="L93" s="8">
        <f t="shared" si="85"/>
        <v>2.2378454166666666</v>
      </c>
      <c r="M93" s="1" t="s">
        <v>85</v>
      </c>
      <c r="N93" s="8">
        <f>(O92-P92)*$C$21/100</f>
        <v>7.3847041346934468</v>
      </c>
      <c r="O93" s="8">
        <f t="shared" si="98"/>
        <v>2.6265140553347432</v>
      </c>
      <c r="P93" s="8">
        <f t="shared" si="86"/>
        <v>0.46356643750242066</v>
      </c>
      <c r="Q93" s="12">
        <f t="shared" si="87"/>
        <v>0.2086048968760893</v>
      </c>
      <c r="R93" s="8">
        <f t="shared" si="88"/>
        <v>1.0070304375000001</v>
      </c>
      <c r="S93" s="13">
        <f t="shared" si="89"/>
        <v>0.20714855192854018</v>
      </c>
      <c r="T93" s="2">
        <f t="shared" si="90"/>
        <v>0.28999999999999998</v>
      </c>
      <c r="U93" s="14">
        <f t="shared" si="91"/>
        <v>6.0073080059276647E-2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4.1023033637871908E-2</v>
      </c>
      <c r="AK93" s="8">
        <f t="shared" si="93"/>
        <v>7.7167083333333331</v>
      </c>
      <c r="AL93" s="1">
        <f t="shared" si="94"/>
        <v>0.45</v>
      </c>
      <c r="AM93" s="17">
        <f t="shared" si="95"/>
        <v>0</v>
      </c>
      <c r="AN93" s="1">
        <f t="shared" si="96"/>
        <v>0</v>
      </c>
    </row>
    <row r="94" spans="1:48" x14ac:dyDescent="0.15">
      <c r="C94" s="7">
        <v>5</v>
      </c>
      <c r="D94" s="7">
        <v>24.890385845806399</v>
      </c>
      <c r="E94" s="9">
        <f t="shared" si="97"/>
        <v>18.974113708333299</v>
      </c>
      <c r="F94" s="7" t="s">
        <v>85</v>
      </c>
      <c r="G94" s="1">
        <v>6</v>
      </c>
      <c r="H94" s="8">
        <f t="shared" si="81"/>
        <v>24.890385845806399</v>
      </c>
      <c r="I94" s="8">
        <f t="shared" si="82"/>
        <v>298.04038584580638</v>
      </c>
      <c r="J94" s="8">
        <f t="shared" si="83"/>
        <v>0.34204134994947477</v>
      </c>
      <c r="K94" s="8">
        <f t="shared" si="84"/>
        <v>7.7167083333333331</v>
      </c>
      <c r="L94" s="8">
        <f t="shared" si="85"/>
        <v>2.2378454166666666</v>
      </c>
      <c r="M94" s="1" t="s">
        <v>83</v>
      </c>
      <c r="O94" s="8">
        <f t="shared" si="98"/>
        <v>4.4007930344989887</v>
      </c>
      <c r="P94" s="8">
        <f t="shared" si="86"/>
        <v>1.5052531903682795</v>
      </c>
      <c r="Q94" s="12">
        <f t="shared" si="87"/>
        <v>0.67736393566572584</v>
      </c>
      <c r="R94" s="8">
        <f t="shared" si="88"/>
        <v>1.0070304375000001</v>
      </c>
      <c r="S94" s="13">
        <f t="shared" si="89"/>
        <v>0.67263501721687113</v>
      </c>
      <c r="T94" s="2">
        <f t="shared" si="90"/>
        <v>0.28999999999999998</v>
      </c>
      <c r="U94" s="14">
        <f t="shared" si="91"/>
        <v>0.19506415499289262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8.4940842730357125E-2</v>
      </c>
      <c r="AK94" s="8">
        <f t="shared" si="93"/>
        <v>7.7167083333333331</v>
      </c>
      <c r="AL94" s="1">
        <f t="shared" si="94"/>
        <v>0.45</v>
      </c>
      <c r="AM94" s="17">
        <f t="shared" si="95"/>
        <v>0</v>
      </c>
      <c r="AN94" s="1">
        <f t="shared" si="96"/>
        <v>0</v>
      </c>
    </row>
    <row r="95" spans="1:48" x14ac:dyDescent="0.15">
      <c r="C95" s="7">
        <v>6</v>
      </c>
      <c r="D95" s="7">
        <v>29.458271898333301</v>
      </c>
      <c r="E95" s="9">
        <f t="shared" si="97"/>
        <v>24.890385845806399</v>
      </c>
      <c r="F95" s="7" t="s">
        <v>83</v>
      </c>
      <c r="G95" s="1">
        <v>7</v>
      </c>
      <c r="H95" s="8">
        <f t="shared" si="81"/>
        <v>29.458271898333301</v>
      </c>
      <c r="I95" s="8">
        <f t="shared" si="82"/>
        <v>302.60827189833327</v>
      </c>
      <c r="J95" s="8">
        <f t="shared" si="83"/>
        <v>0.56007862786401941</v>
      </c>
      <c r="K95" s="8">
        <f t="shared" si="84"/>
        <v>7.7167083333333331</v>
      </c>
      <c r="L95" s="8">
        <f t="shared" si="85"/>
        <v>2.2378454166666666</v>
      </c>
      <c r="M95" s="1" t="s">
        <v>83</v>
      </c>
      <c r="O95" s="8">
        <f t="shared" si="98"/>
        <v>5.1333852607973753</v>
      </c>
      <c r="P95" s="8">
        <f t="shared" si="86"/>
        <v>2.8750993731647756</v>
      </c>
      <c r="Q95" s="12">
        <f t="shared" si="87"/>
        <v>1.2937947179241491</v>
      </c>
      <c r="R95" s="8">
        <f t="shared" si="88"/>
        <v>1.0070304375000001</v>
      </c>
      <c r="S95" s="13">
        <f t="shared" si="89"/>
        <v>1.28476227703311</v>
      </c>
      <c r="T95" s="2">
        <f t="shared" si="90"/>
        <v>0.28999999999999998</v>
      </c>
      <c r="U95" s="14">
        <f t="shared" si="91"/>
        <v>0.37258106033960187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0.15878818969238995</v>
      </c>
      <c r="AK95" s="8">
        <f t="shared" si="93"/>
        <v>7.7167083333333331</v>
      </c>
      <c r="AL95" s="1">
        <f t="shared" si="94"/>
        <v>0.45</v>
      </c>
      <c r="AM95" s="17">
        <f t="shared" si="95"/>
        <v>0</v>
      </c>
      <c r="AN95" s="1">
        <f t="shared" si="96"/>
        <v>0</v>
      </c>
    </row>
    <row r="96" spans="1:48" x14ac:dyDescent="0.15">
      <c r="C96" s="7">
        <v>7</v>
      </c>
      <c r="D96" s="7">
        <v>30.272567960967699</v>
      </c>
      <c r="E96" s="9">
        <f t="shared" si="97"/>
        <v>29.458271898333301</v>
      </c>
      <c r="F96" s="7" t="s">
        <v>83</v>
      </c>
      <c r="G96" s="1">
        <v>8</v>
      </c>
      <c r="H96" s="8">
        <f t="shared" si="81"/>
        <v>30.272567960967699</v>
      </c>
      <c r="I96" s="8">
        <f t="shared" si="82"/>
        <v>303.42256796096768</v>
      </c>
      <c r="J96" s="8">
        <f t="shared" si="83"/>
        <v>0.61059176225361489</v>
      </c>
      <c r="K96" s="8">
        <f t="shared" si="84"/>
        <v>7.7167083333333331</v>
      </c>
      <c r="L96" s="8">
        <f t="shared" si="85"/>
        <v>2.2378454166666666</v>
      </c>
      <c r="M96" s="1" t="s">
        <v>83</v>
      </c>
      <c r="O96" s="8">
        <f t="shared" si="98"/>
        <v>4.4961313042992668</v>
      </c>
      <c r="P96" s="8">
        <f t="shared" si="86"/>
        <v>2.7453007364157331</v>
      </c>
      <c r="Q96" s="12">
        <f t="shared" si="87"/>
        <v>1.23538533138708</v>
      </c>
      <c r="R96" s="8">
        <f t="shared" si="88"/>
        <v>1.0070304375000001</v>
      </c>
      <c r="S96" s="13">
        <f t="shared" si="89"/>
        <v>1.2267606671889497</v>
      </c>
      <c r="T96" s="2">
        <f t="shared" si="90"/>
        <v>0.28999999999999998</v>
      </c>
      <c r="U96" s="14">
        <f t="shared" si="91"/>
        <v>0.35576059348479538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0.1537168189356658</v>
      </c>
      <c r="AK96" s="8">
        <f t="shared" si="93"/>
        <v>7.7167083333333331</v>
      </c>
      <c r="AL96" s="1">
        <f t="shared" si="94"/>
        <v>0.45</v>
      </c>
      <c r="AM96" s="17">
        <f t="shared" si="95"/>
        <v>0</v>
      </c>
      <c r="AN96" s="1">
        <f t="shared" si="96"/>
        <v>0</v>
      </c>
    </row>
    <row r="97" spans="1:50" x14ac:dyDescent="0.15">
      <c r="C97" s="7">
        <v>8</v>
      </c>
      <c r="D97" s="7">
        <v>29.3635002829032</v>
      </c>
      <c r="E97" s="9">
        <f t="shared" si="97"/>
        <v>30.272567960967699</v>
      </c>
      <c r="F97" s="7" t="s">
        <v>83</v>
      </c>
      <c r="G97" s="1">
        <v>9</v>
      </c>
      <c r="H97" s="8">
        <f t="shared" si="81"/>
        <v>29.3635002829032</v>
      </c>
      <c r="I97" s="8">
        <f t="shared" si="82"/>
        <v>302.51350028290318</v>
      </c>
      <c r="J97" s="8">
        <f t="shared" si="83"/>
        <v>0.55446129128167754</v>
      </c>
      <c r="K97" s="8">
        <f t="shared" si="84"/>
        <v>7.7167083333333331</v>
      </c>
      <c r="L97" s="8">
        <f t="shared" si="85"/>
        <v>2.2378454166666666</v>
      </c>
      <c r="M97" s="1" t="s">
        <v>83</v>
      </c>
      <c r="O97" s="8">
        <f t="shared" si="98"/>
        <v>3.9886759845502002</v>
      </c>
      <c r="P97" s="8">
        <f t="shared" si="86"/>
        <v>2.2115664368979204</v>
      </c>
      <c r="Q97" s="12">
        <f t="shared" si="87"/>
        <v>0.99520489660406419</v>
      </c>
      <c r="R97" s="8">
        <f t="shared" si="88"/>
        <v>1.0070304375000001</v>
      </c>
      <c r="S97" s="13">
        <f t="shared" si="89"/>
        <v>0.98825701740923211</v>
      </c>
      <c r="T97" s="2">
        <f t="shared" si="90"/>
        <v>0.28999999999999998</v>
      </c>
      <c r="U97" s="14">
        <f t="shared" si="91"/>
        <v>0.28659453504867727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0.13286325231717622</v>
      </c>
      <c r="AK97" s="8">
        <f t="shared" si="93"/>
        <v>7.7167083333333331</v>
      </c>
      <c r="AL97" s="1">
        <f t="shared" si="94"/>
        <v>0.45</v>
      </c>
      <c r="AM97" s="17">
        <f t="shared" si="95"/>
        <v>0</v>
      </c>
      <c r="AN97" s="1">
        <f t="shared" si="96"/>
        <v>0</v>
      </c>
    </row>
    <row r="98" spans="1:50" x14ac:dyDescent="0.15">
      <c r="C98" s="7">
        <v>9</v>
      </c>
      <c r="D98" s="7">
        <v>25.0582840136667</v>
      </c>
      <c r="E98" s="9">
        <f t="shared" si="97"/>
        <v>29.3635002829032</v>
      </c>
      <c r="F98" s="7" t="s">
        <v>83</v>
      </c>
      <c r="G98" s="1">
        <v>10</v>
      </c>
      <c r="H98" s="8">
        <f t="shared" si="81"/>
        <v>25.0582840136667</v>
      </c>
      <c r="I98" s="8">
        <f t="shared" si="82"/>
        <v>298.20828401366668</v>
      </c>
      <c r="J98" s="8">
        <f t="shared" si="83"/>
        <v>0.34839094101107421</v>
      </c>
      <c r="K98" s="8">
        <f t="shared" si="84"/>
        <v>7.7167083333333331</v>
      </c>
      <c r="L98" s="8">
        <f t="shared" si="85"/>
        <v>2.2378454166666666</v>
      </c>
      <c r="M98" s="1" t="s">
        <v>83</v>
      </c>
      <c r="O98" s="8">
        <f t="shared" si="98"/>
        <v>4.0149549643189459</v>
      </c>
      <c r="P98" s="8">
        <f t="shared" si="86"/>
        <v>1.3987739381361615</v>
      </c>
      <c r="Q98" s="12">
        <f t="shared" si="87"/>
        <v>0.62944827216127264</v>
      </c>
      <c r="R98" s="8">
        <f t="shared" si="88"/>
        <v>1.0070304375000001</v>
      </c>
      <c r="S98" s="13">
        <f t="shared" si="89"/>
        <v>0.62505386999414558</v>
      </c>
      <c r="T98" s="2">
        <f t="shared" si="90"/>
        <v>0.28999999999999998</v>
      </c>
      <c r="U98" s="14">
        <f t="shared" si="91"/>
        <v>0.1812656222983022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9.7900585122938116E-2</v>
      </c>
      <c r="AK98" s="8">
        <f t="shared" si="93"/>
        <v>7.7167083333333331</v>
      </c>
      <c r="AL98" s="1">
        <f t="shared" si="94"/>
        <v>0.45</v>
      </c>
      <c r="AM98" s="17">
        <f t="shared" si="95"/>
        <v>0</v>
      </c>
      <c r="AN98" s="1">
        <f t="shared" si="96"/>
        <v>0</v>
      </c>
    </row>
    <row r="99" spans="1:50" x14ac:dyDescent="0.15">
      <c r="C99" s="7">
        <v>10</v>
      </c>
      <c r="D99" s="7">
        <v>18.902176306774201</v>
      </c>
      <c r="E99" s="9">
        <f t="shared" si="97"/>
        <v>25.0582840136667</v>
      </c>
      <c r="F99" s="7" t="s">
        <v>83</v>
      </c>
      <c r="G99" s="1">
        <v>11</v>
      </c>
      <c r="H99" s="8">
        <f t="shared" si="81"/>
        <v>18.902176306774201</v>
      </c>
      <c r="I99" s="8">
        <f t="shared" si="82"/>
        <v>292.05217630677419</v>
      </c>
      <c r="J99" s="8">
        <f t="shared" si="83"/>
        <v>0.1750518490234598</v>
      </c>
      <c r="K99" s="8">
        <f t="shared" si="84"/>
        <v>7.7167083333333331</v>
      </c>
      <c r="L99" s="8">
        <f t="shared" si="85"/>
        <v>2.2378454166666666</v>
      </c>
      <c r="M99" s="1" t="s">
        <v>85</v>
      </c>
      <c r="N99" s="8">
        <f>(O98-P98)*$C$21/100</f>
        <v>2.4853719748736451</v>
      </c>
      <c r="O99" s="8">
        <f t="shared" si="98"/>
        <v>2.3686544679758055</v>
      </c>
      <c r="P99" s="8">
        <f t="shared" si="86"/>
        <v>0.41463734431684418</v>
      </c>
      <c r="Q99" s="12">
        <f t="shared" si="87"/>
        <v>0.1865868049425799</v>
      </c>
      <c r="R99" s="8">
        <f t="shared" si="88"/>
        <v>1.0070304375000001</v>
      </c>
      <c r="S99" s="13">
        <f t="shared" si="89"/>
        <v>0.18528417612261086</v>
      </c>
      <c r="T99" s="2">
        <f t="shared" si="90"/>
        <v>0.28999999999999998</v>
      </c>
      <c r="U99" s="14">
        <f t="shared" si="91"/>
        <v>5.3732411075557145E-2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4.6537321939280479E-2</v>
      </c>
      <c r="AK99" s="8">
        <f t="shared" si="93"/>
        <v>7.7167083333333331</v>
      </c>
      <c r="AL99" s="1">
        <f t="shared" si="94"/>
        <v>0.45</v>
      </c>
      <c r="AM99" s="17">
        <f t="shared" si="95"/>
        <v>0</v>
      </c>
      <c r="AN99" s="1">
        <f t="shared" si="96"/>
        <v>0</v>
      </c>
    </row>
    <row r="100" spans="1:50" x14ac:dyDescent="0.15">
      <c r="C100" s="7">
        <v>11</v>
      </c>
      <c r="D100" s="7">
        <v>10.2875509441667</v>
      </c>
      <c r="E100" s="9">
        <f t="shared" si="97"/>
        <v>18.902176306774201</v>
      </c>
      <c r="F100" s="7" t="s">
        <v>85</v>
      </c>
      <c r="G100" s="1">
        <v>12</v>
      </c>
      <c r="H100" s="8">
        <f t="shared" si="81"/>
        <v>10.2875509441667</v>
      </c>
      <c r="I100" s="8">
        <f t="shared" si="82"/>
        <v>283.43755094416667</v>
      </c>
      <c r="J100" s="8">
        <f t="shared" si="83"/>
        <v>6.3547704845293887E-2</v>
      </c>
      <c r="K100" s="8">
        <f t="shared" si="84"/>
        <v>7.7167083333333331</v>
      </c>
      <c r="L100" s="8">
        <f t="shared" si="85"/>
        <v>2.2378454166666666</v>
      </c>
      <c r="M100" s="1" t="s">
        <v>83</v>
      </c>
      <c r="O100" s="8">
        <f t="shared" si="98"/>
        <v>4.1918625403256282</v>
      </c>
      <c r="P100" s="8">
        <f t="shared" si="86"/>
        <v>0.26638324346465686</v>
      </c>
      <c r="Q100" s="12">
        <f t="shared" si="87"/>
        <v>0.11987245955909559</v>
      </c>
      <c r="R100" s="8">
        <f t="shared" si="88"/>
        <v>1.0070304375000001</v>
      </c>
      <c r="S100" s="13">
        <f t="shared" si="89"/>
        <v>0.11903558730229102</v>
      </c>
      <c r="T100" s="2">
        <f t="shared" si="90"/>
        <v>0.28999999999999998</v>
      </c>
      <c r="U100" s="14">
        <f t="shared" si="91"/>
        <v>3.4520320317664395E-2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4.0744876575775815E-2</v>
      </c>
      <c r="AK100" s="8">
        <f t="shared" si="93"/>
        <v>7.7167083333333331</v>
      </c>
      <c r="AL100" s="1">
        <f t="shared" si="94"/>
        <v>0.45</v>
      </c>
      <c r="AM100" s="17">
        <f t="shared" si="95"/>
        <v>0</v>
      </c>
      <c r="AN100" s="1">
        <f t="shared" si="96"/>
        <v>0</v>
      </c>
      <c r="AO100" s="1">
        <f>SUM(AN89:AN100)</f>
        <v>0</v>
      </c>
    </row>
    <row r="101" spans="1:50" x14ac:dyDescent="0.3">
      <c r="C101" s="7">
        <v>12</v>
      </c>
      <c r="D101" s="10">
        <v>5.5637192800322604</v>
      </c>
      <c r="E101" s="9">
        <f t="shared" si="97"/>
        <v>10.2875509441667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v>5</v>
      </c>
      <c r="E105" s="7"/>
      <c r="F105" s="7"/>
      <c r="G105" s="1">
        <v>1</v>
      </c>
      <c r="H105" s="8">
        <f t="shared" ref="H105:H116" si="99">E106</f>
        <v>5</v>
      </c>
      <c r="I105" s="8">
        <f t="shared" ref="I105:I116" si="100">H105+273.15</f>
        <v>278.14999999999998</v>
      </c>
      <c r="J105" s="8">
        <f t="shared" ref="J105:J116" si="101">EXP(($C$15*(I105-$C$13))/($C$16*I105*$C$13))</f>
        <v>3.3074406338125473E-2</v>
      </c>
      <c r="K105" s="8">
        <f t="shared" ref="K105:K116" si="102">$B$105/12</f>
        <v>52.122000000000007</v>
      </c>
      <c r="L105" s="8">
        <f t="shared" ref="L105:L116" si="103">K105*$B$106/100</f>
        <v>0.52122000000000002</v>
      </c>
      <c r="M105" s="1" t="s">
        <v>83</v>
      </c>
      <c r="O105" s="8">
        <f>L105</f>
        <v>0.52122000000000002</v>
      </c>
      <c r="P105" s="8">
        <f t="shared" ref="P105:P116" si="104">O105*J105</f>
        <v>1.7239042071557759E-2</v>
      </c>
      <c r="Q105" s="12">
        <f t="shared" ref="Q105:Q116" si="105">P105*$B$107</f>
        <v>5.1717126214673274E-3</v>
      </c>
      <c r="R105" s="8">
        <f t="shared" ref="R105:R116" si="106">L105*$B$107</f>
        <v>0.156366</v>
      </c>
      <c r="S105" s="13">
        <f t="shared" ref="S105:S116" si="107">Q105/R105</f>
        <v>3.3074406338125473E-2</v>
      </c>
      <c r="T105" s="2">
        <f t="shared" ref="T105:T116" si="108">$B$106/100</f>
        <v>0.01</v>
      </c>
      <c r="U105" s="14">
        <f t="shared" ref="U105:U116" si="109">S105*T105</f>
        <v>3.3074406338125473E-4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5.8207440633812552E-3</v>
      </c>
      <c r="AU105" s="8">
        <f t="shared" ref="AU105:AU116" si="113">$B$105/12</f>
        <v>52.122000000000007</v>
      </c>
      <c r="AV105" s="1">
        <f t="shared" ref="AV105:AV116" si="114">$B$107</f>
        <v>0.3</v>
      </c>
      <c r="AW105" s="1">
        <f t="shared" ref="AW105:AW116" si="115">$E$7/12</f>
        <v>11666.666666666666</v>
      </c>
      <c r="AX105" s="1">
        <f t="shared" ref="AX105:AX116" si="116">AW105*10000*AV105*0.67*AU105*AT105</f>
        <v>7114467.8775780303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5.1963803986128996</v>
      </c>
      <c r="E106" s="9">
        <f t="shared" ref="E106:E117" si="117">D105</f>
        <v>5</v>
      </c>
      <c r="F106" s="7" t="s">
        <v>83</v>
      </c>
      <c r="G106" s="1">
        <v>2</v>
      </c>
      <c r="H106" s="8">
        <f t="shared" si="99"/>
        <v>5.1963803986128996</v>
      </c>
      <c r="I106" s="8">
        <f t="shared" si="100"/>
        <v>278.34638039861289</v>
      </c>
      <c r="J106" s="8">
        <f t="shared" si="101"/>
        <v>3.3901424986135187E-2</v>
      </c>
      <c r="K106" s="8">
        <f t="shared" si="102"/>
        <v>52.122000000000007</v>
      </c>
      <c r="L106" s="8">
        <f t="shared" si="103"/>
        <v>0.52122000000000002</v>
      </c>
      <c r="M106" s="1" t="s">
        <v>83</v>
      </c>
      <c r="O106" s="8">
        <f t="shared" ref="O106:O116" si="118">L106+O105-P105-N106</f>
        <v>1.0252009579284422</v>
      </c>
      <c r="P106" s="8">
        <f t="shared" si="104"/>
        <v>3.4755773370925024E-2</v>
      </c>
      <c r="Q106" s="12">
        <f t="shared" si="105"/>
        <v>1.0426732011277506E-2</v>
      </c>
      <c r="R106" s="8">
        <f t="shared" si="106"/>
        <v>0.156366</v>
      </c>
      <c r="S106" s="13">
        <f t="shared" si="107"/>
        <v>6.6681580466837462E-2</v>
      </c>
      <c r="T106" s="2">
        <f t="shared" si="108"/>
        <v>0.01</v>
      </c>
      <c r="U106" s="14">
        <f t="shared" si="109"/>
        <v>6.6681580466837465E-4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6.1568158046683748E-3</v>
      </c>
      <c r="AU106" s="8">
        <f t="shared" si="113"/>
        <v>52.122000000000007</v>
      </c>
      <c r="AV106" s="1">
        <f t="shared" si="114"/>
        <v>0.3</v>
      </c>
      <c r="AW106" s="1">
        <f t="shared" si="115"/>
        <v>11666.666666666666</v>
      </c>
      <c r="AX106" s="1">
        <f t="shared" si="116"/>
        <v>7525235.2265481921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6.9209657355357104</v>
      </c>
      <c r="E107" s="9">
        <f t="shared" si="117"/>
        <v>5.1963803986128996</v>
      </c>
      <c r="F107" s="7" t="s">
        <v>83</v>
      </c>
      <c r="G107" s="1">
        <v>3</v>
      </c>
      <c r="H107" s="8">
        <f t="shared" si="99"/>
        <v>6.9209657355357104</v>
      </c>
      <c r="I107" s="8">
        <f t="shared" si="100"/>
        <v>280.07096573553571</v>
      </c>
      <c r="J107" s="8">
        <f t="shared" si="101"/>
        <v>4.204992437661545E-2</v>
      </c>
      <c r="K107" s="8">
        <f t="shared" si="102"/>
        <v>52.122000000000007</v>
      </c>
      <c r="L107" s="8">
        <f t="shared" si="103"/>
        <v>0.52122000000000002</v>
      </c>
      <c r="M107" s="1" t="s">
        <v>83</v>
      </c>
      <c r="O107" s="8">
        <f t="shared" si="118"/>
        <v>1.5116651845575173</v>
      </c>
      <c r="P107" s="8">
        <f t="shared" si="104"/>
        <v>6.3565406693406046E-2</v>
      </c>
      <c r="Q107" s="12">
        <f t="shared" si="105"/>
        <v>1.9069622008021814E-2</v>
      </c>
      <c r="R107" s="8">
        <f t="shared" si="106"/>
        <v>0.156366</v>
      </c>
      <c r="S107" s="13">
        <f t="shared" si="107"/>
        <v>0.12195504142858303</v>
      </c>
      <c r="T107" s="2">
        <f t="shared" si="108"/>
        <v>0.01</v>
      </c>
      <c r="U107" s="14">
        <f t="shared" si="109"/>
        <v>1.2195504142858303E-3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6.7095504142858304E-3</v>
      </c>
      <c r="AU107" s="8">
        <f t="shared" si="113"/>
        <v>52.122000000000007</v>
      </c>
      <c r="AV107" s="1">
        <f t="shared" si="114"/>
        <v>0.3</v>
      </c>
      <c r="AW107" s="1">
        <f t="shared" si="115"/>
        <v>11666.666666666666</v>
      </c>
      <c r="AX107" s="1">
        <f t="shared" si="116"/>
        <v>8200821.1279603718</v>
      </c>
    </row>
    <row r="108" spans="1:50" x14ac:dyDescent="0.15">
      <c r="C108" s="7">
        <v>3</v>
      </c>
      <c r="D108" s="7">
        <v>12.2669600636774</v>
      </c>
      <c r="E108" s="9">
        <f t="shared" si="117"/>
        <v>6.9209657355357104</v>
      </c>
      <c r="F108" s="7" t="s">
        <v>83</v>
      </c>
      <c r="G108" s="1">
        <v>4</v>
      </c>
      <c r="H108" s="8">
        <f t="shared" si="99"/>
        <v>12.2669600636774</v>
      </c>
      <c r="I108" s="8">
        <f t="shared" si="100"/>
        <v>285.41696006367738</v>
      </c>
      <c r="J108" s="8">
        <f t="shared" si="101"/>
        <v>8.0642886643153916E-2</v>
      </c>
      <c r="K108" s="8">
        <f t="shared" si="102"/>
        <v>52.122000000000007</v>
      </c>
      <c r="L108" s="8">
        <f t="shared" si="103"/>
        <v>0.52122000000000002</v>
      </c>
      <c r="M108" s="1" t="s">
        <v>83</v>
      </c>
      <c r="O108" s="8">
        <f t="shared" si="118"/>
        <v>1.9693197778641109</v>
      </c>
      <c r="P108" s="8">
        <f t="shared" si="104"/>
        <v>0.15881163161041656</v>
      </c>
      <c r="Q108" s="12">
        <f t="shared" si="105"/>
        <v>4.7643489483124968E-2</v>
      </c>
      <c r="R108" s="8">
        <f t="shared" si="106"/>
        <v>0.156366</v>
      </c>
      <c r="S108" s="13">
        <f t="shared" si="107"/>
        <v>0.3046921292552407</v>
      </c>
      <c r="T108" s="2">
        <f t="shared" si="108"/>
        <v>0.01</v>
      </c>
      <c r="U108" s="14">
        <f t="shared" si="109"/>
        <v>3.046921292552407E-3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8.5369212925524088E-3</v>
      </c>
      <c r="AU108" s="8">
        <f t="shared" si="113"/>
        <v>52.122000000000007</v>
      </c>
      <c r="AV108" s="1">
        <f t="shared" si="114"/>
        <v>0.3</v>
      </c>
      <c r="AW108" s="1">
        <f t="shared" si="115"/>
        <v>11666.666666666666</v>
      </c>
      <c r="AX108" s="1">
        <f t="shared" si="116"/>
        <v>10434345.10226427</v>
      </c>
    </row>
    <row r="109" spans="1:50" x14ac:dyDescent="0.15">
      <c r="C109" s="7">
        <v>4</v>
      </c>
      <c r="D109" s="7">
        <v>18.974113708333299</v>
      </c>
      <c r="E109" s="9">
        <f t="shared" si="117"/>
        <v>12.2669600636774</v>
      </c>
      <c r="F109" s="7" t="s">
        <v>83</v>
      </c>
      <c r="G109" s="1">
        <v>5</v>
      </c>
      <c r="H109" s="8">
        <f t="shared" si="99"/>
        <v>18.974113708333299</v>
      </c>
      <c r="I109" s="8">
        <f t="shared" si="100"/>
        <v>292.12411370833325</v>
      </c>
      <c r="J109" s="8">
        <f t="shared" si="101"/>
        <v>0.17649493881857037</v>
      </c>
      <c r="K109" s="8">
        <f t="shared" si="102"/>
        <v>52.122000000000007</v>
      </c>
      <c r="L109" s="8">
        <f t="shared" si="103"/>
        <v>0.52122000000000002</v>
      </c>
      <c r="M109" s="1" t="s">
        <v>85</v>
      </c>
      <c r="N109" s="8">
        <f>(O108-P108)*$C$21/100</f>
        <v>1.7199827389410098</v>
      </c>
      <c r="O109" s="8">
        <f t="shared" si="118"/>
        <v>0.61174540731268467</v>
      </c>
      <c r="P109" s="8">
        <f t="shared" si="104"/>
        <v>0.10796996823619369</v>
      </c>
      <c r="Q109" s="12">
        <f t="shared" si="105"/>
        <v>3.2390990470858104E-2</v>
      </c>
      <c r="R109" s="8">
        <f t="shared" si="106"/>
        <v>0.156366</v>
      </c>
      <c r="S109" s="13">
        <f t="shared" si="107"/>
        <v>0.20714855192854012</v>
      </c>
      <c r="T109" s="2">
        <f t="shared" si="108"/>
        <v>0.01</v>
      </c>
      <c r="U109" s="14">
        <f t="shared" si="109"/>
        <v>2.0714855192854012E-3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5.0000000000000001E-3</v>
      </c>
      <c r="AF109" s="2">
        <v>0.49</v>
      </c>
      <c r="AG109" s="14">
        <f t="shared" si="110"/>
        <v>2.4499999999999999E-3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11"/>
        <v>7.4999999999999997E-3</v>
      </c>
      <c r="AT109" s="1">
        <f t="shared" si="112"/>
        <v>1.2021485519285401E-2</v>
      </c>
      <c r="AU109" s="8">
        <f t="shared" si="113"/>
        <v>52.122000000000007</v>
      </c>
      <c r="AV109" s="1">
        <f t="shared" si="114"/>
        <v>0.3</v>
      </c>
      <c r="AW109" s="1">
        <f t="shared" si="115"/>
        <v>11666.666666666666</v>
      </c>
      <c r="AX109" s="1">
        <f t="shared" si="116"/>
        <v>14693391.710138742</v>
      </c>
    </row>
    <row r="110" spans="1:50" x14ac:dyDescent="0.15">
      <c r="C110" s="7">
        <v>5</v>
      </c>
      <c r="D110" s="7">
        <v>24.890385845806399</v>
      </c>
      <c r="E110" s="9">
        <f t="shared" si="117"/>
        <v>18.974113708333299</v>
      </c>
      <c r="F110" s="7" t="s">
        <v>85</v>
      </c>
      <c r="G110" s="1">
        <v>6</v>
      </c>
      <c r="H110" s="8">
        <f t="shared" si="99"/>
        <v>24.890385845806399</v>
      </c>
      <c r="I110" s="8">
        <f t="shared" si="100"/>
        <v>298.04038584580638</v>
      </c>
      <c r="J110" s="8">
        <f t="shared" si="101"/>
        <v>0.34204134994947477</v>
      </c>
      <c r="K110" s="8">
        <f t="shared" si="102"/>
        <v>52.122000000000007</v>
      </c>
      <c r="L110" s="8">
        <f t="shared" si="103"/>
        <v>0.52122000000000002</v>
      </c>
      <c r="M110" s="1" t="s">
        <v>83</v>
      </c>
      <c r="O110" s="8">
        <f t="shared" si="118"/>
        <v>1.024995439076491</v>
      </c>
      <c r="P110" s="8">
        <f t="shared" si="104"/>
        <v>0.35059082367377764</v>
      </c>
      <c r="Q110" s="12">
        <f t="shared" si="105"/>
        <v>0.10517724710213329</v>
      </c>
      <c r="R110" s="8">
        <f t="shared" si="106"/>
        <v>0.156366</v>
      </c>
      <c r="S110" s="13">
        <f t="shared" si="107"/>
        <v>0.67263501721687124</v>
      </c>
      <c r="T110" s="2">
        <f t="shared" si="108"/>
        <v>0.01</v>
      </c>
      <c r="U110" s="14">
        <f t="shared" si="109"/>
        <v>6.7263501721687123E-3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0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1"/>
        <v>0.01</v>
      </c>
      <c r="AT110" s="1">
        <f t="shared" si="112"/>
        <v>2.1626350172168712E-2</v>
      </c>
      <c r="AU110" s="8">
        <f t="shared" si="113"/>
        <v>52.122000000000007</v>
      </c>
      <c r="AV110" s="1">
        <f t="shared" si="114"/>
        <v>0.3</v>
      </c>
      <c r="AW110" s="1">
        <f t="shared" si="115"/>
        <v>11666.666666666666</v>
      </c>
      <c r="AX110" s="1">
        <f t="shared" si="116"/>
        <v>26433042.225150086</v>
      </c>
    </row>
    <row r="111" spans="1:50" x14ac:dyDescent="0.15">
      <c r="C111" s="7">
        <v>6</v>
      </c>
      <c r="D111" s="7">
        <v>29.458271898333301</v>
      </c>
      <c r="E111" s="9">
        <f t="shared" si="117"/>
        <v>24.890385845806399</v>
      </c>
      <c r="F111" s="7" t="s">
        <v>83</v>
      </c>
      <c r="G111" s="1">
        <v>7</v>
      </c>
      <c r="H111" s="8">
        <f t="shared" si="99"/>
        <v>29.458271898333301</v>
      </c>
      <c r="I111" s="8">
        <f t="shared" si="100"/>
        <v>302.60827189833327</v>
      </c>
      <c r="J111" s="8">
        <f t="shared" si="101"/>
        <v>0.56007862786401941</v>
      </c>
      <c r="K111" s="8">
        <f t="shared" si="102"/>
        <v>52.122000000000007</v>
      </c>
      <c r="L111" s="8">
        <f t="shared" si="103"/>
        <v>0.52122000000000002</v>
      </c>
      <c r="M111" s="1" t="s">
        <v>83</v>
      </c>
      <c r="O111" s="8">
        <f t="shared" si="118"/>
        <v>1.1956246154027135</v>
      </c>
      <c r="P111" s="8">
        <f t="shared" si="104"/>
        <v>0.66964379403519769</v>
      </c>
      <c r="Q111" s="12">
        <f t="shared" si="105"/>
        <v>0.20089313821055929</v>
      </c>
      <c r="R111" s="8">
        <f t="shared" si="106"/>
        <v>0.156366</v>
      </c>
      <c r="S111" s="13">
        <f t="shared" si="107"/>
        <v>1.28476227703311</v>
      </c>
      <c r="T111" s="2">
        <f t="shared" si="108"/>
        <v>0.01</v>
      </c>
      <c r="U111" s="14">
        <f t="shared" si="109"/>
        <v>1.2847622770331101E-2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0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1"/>
        <v>0.01</v>
      </c>
      <c r="AT111" s="1">
        <f t="shared" si="112"/>
        <v>2.7747622770331104E-2</v>
      </c>
      <c r="AU111" s="8">
        <f t="shared" si="113"/>
        <v>52.122000000000007</v>
      </c>
      <c r="AV111" s="1">
        <f t="shared" si="114"/>
        <v>0.3</v>
      </c>
      <c r="AW111" s="1">
        <f t="shared" si="115"/>
        <v>11666.666666666666</v>
      </c>
      <c r="AX111" s="1">
        <f t="shared" si="116"/>
        <v>33914834.380125389</v>
      </c>
    </row>
    <row r="112" spans="1:50" x14ac:dyDescent="0.15">
      <c r="C112" s="7">
        <v>7</v>
      </c>
      <c r="D112" s="7">
        <v>30.272567960967699</v>
      </c>
      <c r="E112" s="9">
        <f t="shared" si="117"/>
        <v>29.458271898333301</v>
      </c>
      <c r="F112" s="7" t="s">
        <v>83</v>
      </c>
      <c r="G112" s="1">
        <v>8</v>
      </c>
      <c r="H112" s="8">
        <f t="shared" si="99"/>
        <v>30.272567960967699</v>
      </c>
      <c r="I112" s="8">
        <f t="shared" si="100"/>
        <v>303.42256796096768</v>
      </c>
      <c r="J112" s="8">
        <f t="shared" si="101"/>
        <v>0.61059176225361489</v>
      </c>
      <c r="K112" s="8">
        <f t="shared" si="102"/>
        <v>52.122000000000007</v>
      </c>
      <c r="L112" s="8">
        <f t="shared" si="103"/>
        <v>0.52122000000000002</v>
      </c>
      <c r="M112" s="1" t="s">
        <v>83</v>
      </c>
      <c r="O112" s="8">
        <f t="shared" si="118"/>
        <v>1.0472008213675159</v>
      </c>
      <c r="P112" s="8">
        <f t="shared" si="104"/>
        <v>0.63941219495222446</v>
      </c>
      <c r="Q112" s="12">
        <f t="shared" si="105"/>
        <v>0.19182365848566732</v>
      </c>
      <c r="R112" s="8">
        <f t="shared" si="106"/>
        <v>0.156366</v>
      </c>
      <c r="S112" s="13">
        <f t="shared" si="107"/>
        <v>1.2267606671889497</v>
      </c>
      <c r="T112" s="2">
        <f t="shared" si="108"/>
        <v>0.01</v>
      </c>
      <c r="U112" s="14">
        <f t="shared" si="109"/>
        <v>1.2267606671889498E-2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0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1"/>
        <v>0.01</v>
      </c>
      <c r="AT112" s="1">
        <f t="shared" si="112"/>
        <v>2.7167606671889499E-2</v>
      </c>
      <c r="AU112" s="8">
        <f t="shared" si="113"/>
        <v>52.122000000000007</v>
      </c>
      <c r="AV112" s="1">
        <f t="shared" si="114"/>
        <v>0.3</v>
      </c>
      <c r="AW112" s="1">
        <f t="shared" si="115"/>
        <v>11666.666666666666</v>
      </c>
      <c r="AX112" s="1">
        <f t="shared" si="116"/>
        <v>33205903.381629664</v>
      </c>
    </row>
    <row r="113" spans="1:53" x14ac:dyDescent="0.15">
      <c r="C113" s="7">
        <v>8</v>
      </c>
      <c r="D113" s="7">
        <v>29.3635002829032</v>
      </c>
      <c r="E113" s="9">
        <f t="shared" si="117"/>
        <v>30.272567960967699</v>
      </c>
      <c r="F113" s="7" t="s">
        <v>83</v>
      </c>
      <c r="G113" s="1">
        <v>9</v>
      </c>
      <c r="H113" s="8">
        <f t="shared" si="99"/>
        <v>29.3635002829032</v>
      </c>
      <c r="I113" s="8">
        <f t="shared" si="100"/>
        <v>302.51350028290318</v>
      </c>
      <c r="J113" s="8">
        <f t="shared" si="101"/>
        <v>0.55446129128167754</v>
      </c>
      <c r="K113" s="8">
        <f t="shared" si="102"/>
        <v>52.122000000000007</v>
      </c>
      <c r="L113" s="8">
        <f t="shared" si="103"/>
        <v>0.52122000000000002</v>
      </c>
      <c r="M113" s="1" t="s">
        <v>83</v>
      </c>
      <c r="O113" s="8">
        <f t="shared" si="118"/>
        <v>0.92900862641529147</v>
      </c>
      <c r="P113" s="8">
        <f t="shared" si="104"/>
        <v>0.51509932261404012</v>
      </c>
      <c r="Q113" s="12">
        <f t="shared" si="105"/>
        <v>0.15452979678421203</v>
      </c>
      <c r="R113" s="8">
        <f t="shared" si="106"/>
        <v>0.156366</v>
      </c>
      <c r="S113" s="13">
        <f t="shared" si="107"/>
        <v>0.98825701740923233</v>
      </c>
      <c r="T113" s="2">
        <f t="shared" si="108"/>
        <v>0.01</v>
      </c>
      <c r="U113" s="14">
        <f t="shared" si="109"/>
        <v>9.8825701740923241E-3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0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1"/>
        <v>0.01</v>
      </c>
      <c r="AT113" s="1">
        <f t="shared" si="112"/>
        <v>2.4782570174092328E-2</v>
      </c>
      <c r="AU113" s="8">
        <f t="shared" si="113"/>
        <v>52.122000000000007</v>
      </c>
      <c r="AV113" s="1">
        <f t="shared" si="114"/>
        <v>0.3</v>
      </c>
      <c r="AW113" s="1">
        <f t="shared" si="115"/>
        <v>11666.666666666666</v>
      </c>
      <c r="AX113" s="1">
        <f t="shared" si="116"/>
        <v>30290766.525299244</v>
      </c>
    </row>
    <row r="114" spans="1:53" x14ac:dyDescent="0.15">
      <c r="C114" s="7">
        <v>9</v>
      </c>
      <c r="D114" s="7">
        <v>25.0582840136667</v>
      </c>
      <c r="E114" s="9">
        <f t="shared" si="117"/>
        <v>29.3635002829032</v>
      </c>
      <c r="F114" s="7" t="s">
        <v>83</v>
      </c>
      <c r="G114" s="1">
        <v>10</v>
      </c>
      <c r="H114" s="8">
        <f t="shared" si="99"/>
        <v>25.0582840136667</v>
      </c>
      <c r="I114" s="8">
        <f t="shared" si="100"/>
        <v>298.20828401366668</v>
      </c>
      <c r="J114" s="8">
        <f t="shared" si="101"/>
        <v>0.34839094101107421</v>
      </c>
      <c r="K114" s="8">
        <f t="shared" si="102"/>
        <v>52.122000000000007</v>
      </c>
      <c r="L114" s="8">
        <f t="shared" si="103"/>
        <v>0.52122000000000002</v>
      </c>
      <c r="M114" s="1" t="s">
        <v>83</v>
      </c>
      <c r="O114" s="8">
        <f t="shared" si="118"/>
        <v>0.93512930380125137</v>
      </c>
      <c r="P114" s="8">
        <f t="shared" si="104"/>
        <v>0.32579057811834866</v>
      </c>
      <c r="Q114" s="12">
        <f t="shared" si="105"/>
        <v>9.7737173435504601E-2</v>
      </c>
      <c r="R114" s="8">
        <f t="shared" si="106"/>
        <v>0.156366</v>
      </c>
      <c r="S114" s="13">
        <f t="shared" si="107"/>
        <v>0.62505386999414581</v>
      </c>
      <c r="T114" s="2">
        <f t="shared" si="108"/>
        <v>0.01</v>
      </c>
      <c r="U114" s="14">
        <f t="shared" si="109"/>
        <v>6.250538699941458E-3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0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1"/>
        <v>0.01</v>
      </c>
      <c r="AT114" s="1">
        <f t="shared" si="112"/>
        <v>2.1150538699941455E-2</v>
      </c>
      <c r="AU114" s="8">
        <f t="shared" si="113"/>
        <v>52.122000000000007</v>
      </c>
      <c r="AV114" s="1">
        <f t="shared" si="114"/>
        <v>0.3</v>
      </c>
      <c r="AW114" s="1">
        <f t="shared" si="115"/>
        <v>11666.666666666666</v>
      </c>
      <c r="AX114" s="1">
        <f t="shared" si="116"/>
        <v>25851476.466875274</v>
      </c>
    </row>
    <row r="115" spans="1:53" x14ac:dyDescent="0.15">
      <c r="C115" s="7">
        <v>10</v>
      </c>
      <c r="D115" s="7">
        <v>18.902176306774201</v>
      </c>
      <c r="E115" s="9">
        <f t="shared" si="117"/>
        <v>25.0582840136667</v>
      </c>
      <c r="F115" s="7" t="s">
        <v>83</v>
      </c>
      <c r="G115" s="1">
        <v>11</v>
      </c>
      <c r="H115" s="8">
        <f t="shared" si="99"/>
        <v>18.902176306774201</v>
      </c>
      <c r="I115" s="8">
        <f t="shared" si="100"/>
        <v>292.05217630677419</v>
      </c>
      <c r="J115" s="8">
        <f t="shared" si="101"/>
        <v>0.1750518490234598</v>
      </c>
      <c r="K115" s="8">
        <f t="shared" si="102"/>
        <v>52.122000000000007</v>
      </c>
      <c r="L115" s="8">
        <f t="shared" si="103"/>
        <v>0.52122000000000002</v>
      </c>
      <c r="M115" s="1" t="s">
        <v>85</v>
      </c>
      <c r="N115" s="8">
        <f>(O114-P114)*$C$21/100</f>
        <v>0.57887178939875761</v>
      </c>
      <c r="O115" s="8">
        <f t="shared" si="118"/>
        <v>0.55168693628414522</v>
      </c>
      <c r="P115" s="8">
        <f t="shared" si="104"/>
        <v>9.657381827862728E-2</v>
      </c>
      <c r="Q115" s="12">
        <f t="shared" si="105"/>
        <v>2.8972145483588181E-2</v>
      </c>
      <c r="R115" s="8">
        <f t="shared" si="106"/>
        <v>0.156366</v>
      </c>
      <c r="S115" s="13">
        <f t="shared" si="107"/>
        <v>0.18528417612261092</v>
      </c>
      <c r="T115" s="2">
        <f t="shared" si="108"/>
        <v>0.01</v>
      </c>
      <c r="U115" s="14">
        <f t="shared" si="109"/>
        <v>1.8528417612261091E-3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5.0000000000000001E-3</v>
      </c>
      <c r="AF115" s="2">
        <v>0.49</v>
      </c>
      <c r="AG115" s="14">
        <f t="shared" si="110"/>
        <v>2.4499999999999999E-3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1.4999999999999999E-2</v>
      </c>
      <c r="AR115" s="2">
        <v>0.5</v>
      </c>
      <c r="AS115" s="2">
        <f t="shared" si="111"/>
        <v>7.4999999999999997E-3</v>
      </c>
      <c r="AT115" s="1">
        <f t="shared" si="112"/>
        <v>1.1802841761226108E-2</v>
      </c>
      <c r="AU115" s="8">
        <f t="shared" si="113"/>
        <v>52.122000000000007</v>
      </c>
      <c r="AV115" s="1">
        <f t="shared" si="114"/>
        <v>0.3</v>
      </c>
      <c r="AW115" s="1">
        <f t="shared" si="115"/>
        <v>11666.666666666666</v>
      </c>
      <c r="AX115" s="1">
        <f t="shared" si="116"/>
        <v>14426151.993633809</v>
      </c>
    </row>
    <row r="116" spans="1:53" x14ac:dyDescent="0.15">
      <c r="C116" s="7">
        <v>11</v>
      </c>
      <c r="D116" s="7">
        <v>10.2875509441667</v>
      </c>
      <c r="E116" s="9">
        <f t="shared" si="117"/>
        <v>18.902176306774201</v>
      </c>
      <c r="F116" s="7" t="s">
        <v>85</v>
      </c>
      <c r="G116" s="1">
        <v>12</v>
      </c>
      <c r="H116" s="8">
        <f t="shared" si="99"/>
        <v>10.2875509441667</v>
      </c>
      <c r="I116" s="8">
        <f t="shared" si="100"/>
        <v>283.43755094416667</v>
      </c>
      <c r="J116" s="8">
        <f t="shared" si="101"/>
        <v>6.3547704845293887E-2</v>
      </c>
      <c r="K116" s="8">
        <f t="shared" si="102"/>
        <v>52.122000000000007</v>
      </c>
      <c r="L116" s="8">
        <f t="shared" si="103"/>
        <v>0.52122000000000002</v>
      </c>
      <c r="M116" s="1" t="s">
        <v>83</v>
      </c>
      <c r="O116" s="8">
        <f t="shared" si="118"/>
        <v>0.97633311800551792</v>
      </c>
      <c r="P116" s="8">
        <f t="shared" si="104"/>
        <v>6.2043728813700141E-2</v>
      </c>
      <c r="Q116" s="12">
        <f t="shared" si="105"/>
        <v>1.8613118644110041E-2</v>
      </c>
      <c r="R116" s="8">
        <f t="shared" si="106"/>
        <v>0.156366</v>
      </c>
      <c r="S116" s="13">
        <f t="shared" si="107"/>
        <v>0.11903558730229104</v>
      </c>
      <c r="T116" s="2">
        <f t="shared" si="108"/>
        <v>0.01</v>
      </c>
      <c r="U116" s="14">
        <f t="shared" si="109"/>
        <v>1.1903558730229104E-3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6.6803558730229107E-3</v>
      </c>
      <c r="AU116" s="8">
        <f t="shared" si="113"/>
        <v>52.122000000000007</v>
      </c>
      <c r="AV116" s="1">
        <f t="shared" si="114"/>
        <v>0.3</v>
      </c>
      <c r="AW116" s="1">
        <f t="shared" si="115"/>
        <v>11666.666666666666</v>
      </c>
      <c r="AX116" s="1">
        <f t="shared" si="116"/>
        <v>8165137.7816812685</v>
      </c>
      <c r="AY116" s="1">
        <f>SUM(AX105:AX116)</f>
        <v>220255573.79888436</v>
      </c>
    </row>
    <row r="117" spans="1:53" x14ac:dyDescent="0.3">
      <c r="C117" s="7">
        <v>12</v>
      </c>
      <c r="D117" s="10">
        <v>5.5637192800322604</v>
      </c>
      <c r="E117" s="9">
        <f t="shared" si="117"/>
        <v>10.2875509441667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5</v>
      </c>
      <c r="E121" s="7"/>
      <c r="F121" s="7"/>
      <c r="G121" s="1">
        <v>1</v>
      </c>
      <c r="H121" s="8">
        <f t="shared" ref="H121:H132" si="119">E122</f>
        <v>5</v>
      </c>
      <c r="I121" s="8">
        <f t="shared" ref="I121:I132" si="120">H121+273.15</f>
        <v>278.14999999999998</v>
      </c>
      <c r="J121" s="8">
        <f t="shared" ref="J121:J132" si="121">EXP(($C$15*(I121-$C$13))/($C$16*I121*$C$13))</f>
        <v>3.3074406338125473E-2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9.4162834844643221E-3</v>
      </c>
      <c r="Q121" s="12">
        <f t="shared" ref="Q121:Q132" si="125">P121*$B$123</f>
        <v>3.1073735498732265E-3</v>
      </c>
      <c r="R121" s="8">
        <f t="shared" ref="R121:R132" si="126">L121*$B$123</f>
        <v>9.3951000000000007E-2</v>
      </c>
      <c r="S121" s="13">
        <f t="shared" ref="S121:S132" si="127">Q121/R121</f>
        <v>3.3074406338125473E-2</v>
      </c>
      <c r="T121" s="2">
        <f t="shared" ref="T121:T132" si="128">$B$122/100</f>
        <v>0.01</v>
      </c>
      <c r="U121" s="14">
        <f t="shared" ref="U121:U132" si="129">S121*T121</f>
        <v>3.3074406338125473E-4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5.8207440633812552E-3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133333.33333333334</v>
      </c>
      <c r="AX121" s="1">
        <f t="shared" ref="AX121:AX132" si="136">AW121*10000*AV121*0.67*AU121*AT121</f>
        <v>48853248.811220095</v>
      </c>
      <c r="AZ121" s="1">
        <f t="shared" ref="AZ121:AZ132" si="137">$E$9/12</f>
        <v>14583.333333333334</v>
      </c>
      <c r="BA121" s="1">
        <f t="shared" ref="BA121:BA132" si="138">AZ121*10000*AV121*0.67*AU121*AT121</f>
        <v>5343324.0887271976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5.1963803986128996</v>
      </c>
      <c r="E122" s="9">
        <f t="shared" ref="E122:E133" si="139">D121</f>
        <v>5</v>
      </c>
      <c r="F122" s="7" t="s">
        <v>83</v>
      </c>
      <c r="G122" s="1">
        <v>2</v>
      </c>
      <c r="H122" s="8">
        <f t="shared" si="119"/>
        <v>5.1963803986128996</v>
      </c>
      <c r="I122" s="8">
        <f t="shared" si="120"/>
        <v>278.34638039861289</v>
      </c>
      <c r="J122" s="8">
        <f t="shared" si="121"/>
        <v>3.3901424986135187E-2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0.55998371651553569</v>
      </c>
      <c r="P122" s="8">
        <f t="shared" si="124"/>
        <v>1.8984245958908626E-2</v>
      </c>
      <c r="Q122" s="12">
        <f t="shared" si="125"/>
        <v>6.2648011664398467E-3</v>
      </c>
      <c r="R122" s="8">
        <f t="shared" si="126"/>
        <v>9.3951000000000007E-2</v>
      </c>
      <c r="S122" s="13">
        <f t="shared" si="127"/>
        <v>6.6681580466837462E-2</v>
      </c>
      <c r="T122" s="2">
        <f t="shared" si="128"/>
        <v>0.01</v>
      </c>
      <c r="U122" s="14">
        <f t="shared" si="129"/>
        <v>6.6681580466837465E-4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6.1568158046683748E-3</v>
      </c>
      <c r="AU122" s="8">
        <f t="shared" si="133"/>
        <v>28.47</v>
      </c>
      <c r="AV122" s="1">
        <f t="shared" si="134"/>
        <v>0.33</v>
      </c>
      <c r="AW122" s="1">
        <f t="shared" si="135"/>
        <v>133333.33333333334</v>
      </c>
      <c r="AX122" s="1">
        <f t="shared" si="136"/>
        <v>51673884.148686267</v>
      </c>
      <c r="AZ122" s="1">
        <f t="shared" si="137"/>
        <v>14583.333333333334</v>
      </c>
      <c r="BA122" s="1">
        <f t="shared" si="138"/>
        <v>5651831.0787625611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6.9209657355357104</v>
      </c>
      <c r="E123" s="9">
        <f t="shared" si="139"/>
        <v>5.1963803986128996</v>
      </c>
      <c r="F123" s="7" t="s">
        <v>83</v>
      </c>
      <c r="G123" s="1">
        <v>3</v>
      </c>
      <c r="H123" s="8">
        <f t="shared" si="119"/>
        <v>6.9209657355357104</v>
      </c>
      <c r="I123" s="8">
        <f t="shared" si="120"/>
        <v>280.07096573553571</v>
      </c>
      <c r="J123" s="8">
        <f t="shared" si="121"/>
        <v>4.204992437661545E-2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0.82569947055662707</v>
      </c>
      <c r="P123" s="8">
        <f t="shared" si="124"/>
        <v>3.4720600294717581E-2</v>
      </c>
      <c r="Q123" s="12">
        <f t="shared" si="125"/>
        <v>1.1457798097256802E-2</v>
      </c>
      <c r="R123" s="8">
        <f t="shared" si="126"/>
        <v>9.3951000000000007E-2</v>
      </c>
      <c r="S123" s="13">
        <f t="shared" si="127"/>
        <v>0.12195504142858299</v>
      </c>
      <c r="T123" s="2">
        <f t="shared" si="128"/>
        <v>0.01</v>
      </c>
      <c r="U123" s="14">
        <f t="shared" si="129"/>
        <v>1.2195504142858298E-3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6.7095504142858304E-3</v>
      </c>
      <c r="AU123" s="8">
        <f t="shared" si="133"/>
        <v>28.47</v>
      </c>
      <c r="AV123" s="1">
        <f t="shared" si="134"/>
        <v>0.33</v>
      </c>
      <c r="AW123" s="1">
        <f t="shared" si="135"/>
        <v>133333.33333333334</v>
      </c>
      <c r="AX123" s="1">
        <f t="shared" si="136"/>
        <v>56312961.406882755</v>
      </c>
      <c r="AZ123" s="1">
        <f t="shared" si="137"/>
        <v>14583.333333333334</v>
      </c>
      <c r="BA123" s="1">
        <f t="shared" si="138"/>
        <v>6159230.1538778013</v>
      </c>
    </row>
    <row r="124" spans="1:53" x14ac:dyDescent="0.15">
      <c r="C124" s="7">
        <v>3</v>
      </c>
      <c r="D124" s="7">
        <v>12.2669600636774</v>
      </c>
      <c r="E124" s="9">
        <f t="shared" si="139"/>
        <v>6.9209657355357104</v>
      </c>
      <c r="F124" s="7" t="s">
        <v>83</v>
      </c>
      <c r="G124" s="1">
        <v>4</v>
      </c>
      <c r="H124" s="8">
        <f t="shared" si="119"/>
        <v>12.2669600636774</v>
      </c>
      <c r="I124" s="8">
        <f t="shared" si="120"/>
        <v>285.41696006367738</v>
      </c>
      <c r="J124" s="8">
        <f t="shared" si="121"/>
        <v>8.0642886643153916E-2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1.0756788702619096</v>
      </c>
      <c r="P124" s="8">
        <f t="shared" si="124"/>
        <v>8.6745849198967037E-2</v>
      </c>
      <c r="Q124" s="12">
        <f t="shared" si="125"/>
        <v>2.8626130235659124E-2</v>
      </c>
      <c r="R124" s="8">
        <f t="shared" si="126"/>
        <v>9.3951000000000007E-2</v>
      </c>
      <c r="S124" s="13">
        <f t="shared" si="127"/>
        <v>0.30469212925524075</v>
      </c>
      <c r="T124" s="2">
        <f t="shared" si="128"/>
        <v>0.01</v>
      </c>
      <c r="U124" s="14">
        <f t="shared" si="129"/>
        <v>3.0469212925524074E-3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8.5369212925524088E-3</v>
      </c>
      <c r="AU124" s="8">
        <f t="shared" si="133"/>
        <v>28.47</v>
      </c>
      <c r="AV124" s="1">
        <f t="shared" si="134"/>
        <v>0.33</v>
      </c>
      <c r="AW124" s="1">
        <f t="shared" si="135"/>
        <v>133333.33333333334</v>
      </c>
      <c r="AX124" s="1">
        <f t="shared" si="136"/>
        <v>71650004.783855498</v>
      </c>
      <c r="AZ124" s="1">
        <f t="shared" si="137"/>
        <v>14583.333333333334</v>
      </c>
      <c r="BA124" s="1">
        <f t="shared" si="138"/>
        <v>7836719.273234196</v>
      </c>
    </row>
    <row r="125" spans="1:53" x14ac:dyDescent="0.15">
      <c r="C125" s="7">
        <v>4</v>
      </c>
      <c r="D125" s="7">
        <v>18.974113708333299</v>
      </c>
      <c r="E125" s="9">
        <f t="shared" si="139"/>
        <v>12.2669600636774</v>
      </c>
      <c r="F125" s="7" t="s">
        <v>83</v>
      </c>
      <c r="G125" s="1">
        <v>5</v>
      </c>
      <c r="H125" s="8">
        <f t="shared" si="119"/>
        <v>18.974113708333299</v>
      </c>
      <c r="I125" s="8">
        <f t="shared" si="120"/>
        <v>292.12411370833325</v>
      </c>
      <c r="J125" s="8">
        <f t="shared" si="121"/>
        <v>0.17649493881857037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0.9394863700097954</v>
      </c>
      <c r="O125" s="8">
        <f t="shared" si="140"/>
        <v>0.33414665105314711</v>
      </c>
      <c r="P125" s="8">
        <f t="shared" si="124"/>
        <v>5.8975192734055382E-2</v>
      </c>
      <c r="Q125" s="12">
        <f t="shared" si="125"/>
        <v>1.9461813602238278E-2</v>
      </c>
      <c r="R125" s="8">
        <f t="shared" si="126"/>
        <v>9.3951000000000007E-2</v>
      </c>
      <c r="S125" s="13">
        <f t="shared" si="127"/>
        <v>0.20714855192854015</v>
      </c>
      <c r="T125" s="2">
        <f t="shared" si="128"/>
        <v>0.01</v>
      </c>
      <c r="U125" s="14">
        <f t="shared" si="129"/>
        <v>2.0714855192854017E-3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5.0000000000000001E-3</v>
      </c>
      <c r="AF125" s="2">
        <v>0.49</v>
      </c>
      <c r="AG125" s="14">
        <f t="shared" si="130"/>
        <v>2.4499999999999999E-3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1.4999999999999999E-2</v>
      </c>
      <c r="AR125" s="2">
        <v>0.5</v>
      </c>
      <c r="AS125" s="2">
        <f t="shared" si="131"/>
        <v>7.4999999999999997E-3</v>
      </c>
      <c r="AT125" s="1">
        <f t="shared" si="132"/>
        <v>1.2021485519285401E-2</v>
      </c>
      <c r="AU125" s="8">
        <f t="shared" si="133"/>
        <v>28.47</v>
      </c>
      <c r="AV125" s="1">
        <f t="shared" si="134"/>
        <v>0.33</v>
      </c>
      <c r="AW125" s="1">
        <f t="shared" si="135"/>
        <v>133333.33333333334</v>
      </c>
      <c r="AX125" s="1">
        <f t="shared" si="136"/>
        <v>100895799.01799953</v>
      </c>
      <c r="AZ125" s="1">
        <f t="shared" si="137"/>
        <v>14583.333333333334</v>
      </c>
      <c r="BA125" s="1">
        <f t="shared" si="138"/>
        <v>11035478.017593699</v>
      </c>
    </row>
    <row r="126" spans="1:53" x14ac:dyDescent="0.15">
      <c r="C126" s="7">
        <v>5</v>
      </c>
      <c r="D126" s="7">
        <v>24.890385845806399</v>
      </c>
      <c r="E126" s="9">
        <f t="shared" si="139"/>
        <v>18.974113708333299</v>
      </c>
      <c r="F126" s="7" t="s">
        <v>85</v>
      </c>
      <c r="G126" s="1">
        <v>6</v>
      </c>
      <c r="H126" s="8">
        <f t="shared" si="119"/>
        <v>24.890385845806399</v>
      </c>
      <c r="I126" s="8">
        <f t="shared" si="120"/>
        <v>298.04038584580638</v>
      </c>
      <c r="J126" s="8">
        <f t="shared" si="121"/>
        <v>0.34204134994947477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0.5598714583190918</v>
      </c>
      <c r="P126" s="8">
        <f t="shared" si="124"/>
        <v>0.19149918940164326</v>
      </c>
      <c r="Q126" s="12">
        <f t="shared" si="125"/>
        <v>6.3194732502542275E-2</v>
      </c>
      <c r="R126" s="8">
        <f t="shared" si="126"/>
        <v>9.3951000000000007E-2</v>
      </c>
      <c r="S126" s="13">
        <f t="shared" si="127"/>
        <v>0.67263501721687124</v>
      </c>
      <c r="T126" s="2">
        <f t="shared" si="128"/>
        <v>0.01</v>
      </c>
      <c r="U126" s="14">
        <f t="shared" si="129"/>
        <v>6.7263501721687123E-3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0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1"/>
        <v>0.01</v>
      </c>
      <c r="AT126" s="1">
        <f t="shared" si="132"/>
        <v>2.1626350172168712E-2</v>
      </c>
      <c r="AU126" s="8">
        <f t="shared" si="133"/>
        <v>28.47</v>
      </c>
      <c r="AV126" s="1">
        <f t="shared" si="134"/>
        <v>0.33</v>
      </c>
      <c r="AW126" s="1">
        <f t="shared" si="135"/>
        <v>133333.33333333334</v>
      </c>
      <c r="AX126" s="1">
        <f t="shared" si="136"/>
        <v>181509005.43560445</v>
      </c>
      <c r="AZ126" s="1">
        <f t="shared" si="137"/>
        <v>14583.333333333334</v>
      </c>
      <c r="BA126" s="1">
        <f t="shared" si="138"/>
        <v>19852547.469519235</v>
      </c>
    </row>
    <row r="127" spans="1:53" x14ac:dyDescent="0.15">
      <c r="C127" s="7">
        <v>6</v>
      </c>
      <c r="D127" s="7">
        <v>29.458271898333301</v>
      </c>
      <c r="E127" s="9">
        <f t="shared" si="139"/>
        <v>24.890385845806399</v>
      </c>
      <c r="F127" s="7" t="s">
        <v>83</v>
      </c>
      <c r="G127" s="1">
        <v>7</v>
      </c>
      <c r="H127" s="8">
        <f t="shared" si="119"/>
        <v>29.458271898333301</v>
      </c>
      <c r="I127" s="8">
        <f t="shared" si="120"/>
        <v>302.60827189833327</v>
      </c>
      <c r="J127" s="8">
        <f t="shared" si="121"/>
        <v>0.56007862786401941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0.65307226891744852</v>
      </c>
      <c r="P127" s="8">
        <f t="shared" si="124"/>
        <v>0.36577182027132643</v>
      </c>
      <c r="Q127" s="12">
        <f t="shared" si="125"/>
        <v>0.12070470068953773</v>
      </c>
      <c r="R127" s="8">
        <f t="shared" si="126"/>
        <v>9.3951000000000007E-2</v>
      </c>
      <c r="S127" s="13">
        <f t="shared" si="127"/>
        <v>1.28476227703311</v>
      </c>
      <c r="T127" s="2">
        <f t="shared" si="128"/>
        <v>0.01</v>
      </c>
      <c r="U127" s="14">
        <f t="shared" si="129"/>
        <v>1.2847622770331101E-2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0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1"/>
        <v>0.01</v>
      </c>
      <c r="AT127" s="1">
        <f t="shared" si="132"/>
        <v>2.7747622770331104E-2</v>
      </c>
      <c r="AU127" s="8">
        <f t="shared" si="133"/>
        <v>28.47</v>
      </c>
      <c r="AV127" s="1">
        <f t="shared" si="134"/>
        <v>0.33</v>
      </c>
      <c r="AW127" s="1">
        <f t="shared" si="135"/>
        <v>133333.33333333334</v>
      </c>
      <c r="AX127" s="1">
        <f t="shared" si="136"/>
        <v>232884577.0159871</v>
      </c>
      <c r="AZ127" s="1">
        <f t="shared" si="137"/>
        <v>14583.333333333334</v>
      </c>
      <c r="BA127" s="1">
        <f t="shared" si="138"/>
        <v>25471750.611123588</v>
      </c>
    </row>
    <row r="128" spans="1:53" x14ac:dyDescent="0.15">
      <c r="C128" s="7">
        <v>7</v>
      </c>
      <c r="D128" s="7">
        <v>30.272567960967699</v>
      </c>
      <c r="E128" s="9">
        <f t="shared" si="139"/>
        <v>29.458271898333301</v>
      </c>
      <c r="F128" s="7" t="s">
        <v>83</v>
      </c>
      <c r="G128" s="1">
        <v>8</v>
      </c>
      <c r="H128" s="8">
        <f t="shared" si="119"/>
        <v>30.272567960967699</v>
      </c>
      <c r="I128" s="8">
        <f t="shared" si="120"/>
        <v>303.42256796096768</v>
      </c>
      <c r="J128" s="8">
        <f t="shared" si="121"/>
        <v>0.61059176225361489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0.57200044864612209</v>
      </c>
      <c r="P128" s="8">
        <f t="shared" si="124"/>
        <v>0.34925876194869404</v>
      </c>
      <c r="Q128" s="12">
        <f t="shared" si="125"/>
        <v>0.11525539144306904</v>
      </c>
      <c r="R128" s="8">
        <f t="shared" si="126"/>
        <v>9.3951000000000007E-2</v>
      </c>
      <c r="S128" s="13">
        <f t="shared" si="127"/>
        <v>1.2267606671889499</v>
      </c>
      <c r="T128" s="2">
        <f t="shared" si="128"/>
        <v>0.01</v>
      </c>
      <c r="U128" s="14">
        <f t="shared" si="129"/>
        <v>1.2267606671889499E-2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0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1"/>
        <v>0.01</v>
      </c>
      <c r="AT128" s="1">
        <f t="shared" si="132"/>
        <v>2.7167606671889499E-2</v>
      </c>
      <c r="AU128" s="8">
        <f t="shared" si="133"/>
        <v>28.47</v>
      </c>
      <c r="AV128" s="1">
        <f t="shared" si="134"/>
        <v>0.33</v>
      </c>
      <c r="AW128" s="1">
        <f t="shared" si="135"/>
        <v>133333.33333333334</v>
      </c>
      <c r="AX128" s="1">
        <f t="shared" si="136"/>
        <v>228016527.42247504</v>
      </c>
      <c r="AZ128" s="1">
        <f t="shared" si="137"/>
        <v>14583.333333333334</v>
      </c>
      <c r="BA128" s="1">
        <f t="shared" si="138"/>
        <v>24939307.686833207</v>
      </c>
    </row>
    <row r="129" spans="1:54" x14ac:dyDescent="0.15">
      <c r="C129" s="7">
        <v>8</v>
      </c>
      <c r="D129" s="7">
        <v>29.3635002829032</v>
      </c>
      <c r="E129" s="9">
        <f t="shared" si="139"/>
        <v>30.272567960967699</v>
      </c>
      <c r="F129" s="7" t="s">
        <v>83</v>
      </c>
      <c r="G129" s="1">
        <v>9</v>
      </c>
      <c r="H129" s="8">
        <f t="shared" si="119"/>
        <v>29.3635002829032</v>
      </c>
      <c r="I129" s="8">
        <f t="shared" si="120"/>
        <v>302.51350028290318</v>
      </c>
      <c r="J129" s="8">
        <f t="shared" si="121"/>
        <v>0.55446129128167754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0.50744168669742806</v>
      </c>
      <c r="P129" s="8">
        <f t="shared" si="124"/>
        <v>0.28135677285640842</v>
      </c>
      <c r="Q129" s="12">
        <f t="shared" si="125"/>
        <v>9.2847735042614787E-2</v>
      </c>
      <c r="R129" s="8">
        <f t="shared" si="126"/>
        <v>9.3951000000000007E-2</v>
      </c>
      <c r="S129" s="13">
        <f t="shared" si="127"/>
        <v>0.98825701740923222</v>
      </c>
      <c r="T129" s="2">
        <f t="shared" si="128"/>
        <v>0.01</v>
      </c>
      <c r="U129" s="14">
        <f t="shared" si="129"/>
        <v>9.8825701740923224E-3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0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1"/>
        <v>0.01</v>
      </c>
      <c r="AT129" s="1">
        <f t="shared" si="132"/>
        <v>2.4782570174092321E-2</v>
      </c>
      <c r="AU129" s="8">
        <f t="shared" si="133"/>
        <v>28.47</v>
      </c>
      <c r="AV129" s="1">
        <f t="shared" si="134"/>
        <v>0.33</v>
      </c>
      <c r="AW129" s="1">
        <f t="shared" si="135"/>
        <v>133333.33333333334</v>
      </c>
      <c r="AX129" s="1">
        <f t="shared" si="136"/>
        <v>207999021.03806922</v>
      </c>
      <c r="AZ129" s="1">
        <f t="shared" si="137"/>
        <v>14583.333333333334</v>
      </c>
      <c r="BA129" s="1">
        <f t="shared" si="138"/>
        <v>22749892.92603882</v>
      </c>
    </row>
    <row r="130" spans="1:54" x14ac:dyDescent="0.15">
      <c r="C130" s="7">
        <v>9</v>
      </c>
      <c r="D130" s="7">
        <v>25.0582840136667</v>
      </c>
      <c r="E130" s="9">
        <f t="shared" si="139"/>
        <v>29.3635002829032</v>
      </c>
      <c r="F130" s="7" t="s">
        <v>83</v>
      </c>
      <c r="G130" s="1">
        <v>10</v>
      </c>
      <c r="H130" s="8">
        <f t="shared" si="119"/>
        <v>25.0582840136667</v>
      </c>
      <c r="I130" s="8">
        <f t="shared" si="120"/>
        <v>298.20828401366668</v>
      </c>
      <c r="J130" s="8">
        <f t="shared" si="121"/>
        <v>0.34839094101107421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0.51078491384101965</v>
      </c>
      <c r="P130" s="8">
        <f t="shared" si="124"/>
        <v>0.17795283678733329</v>
      </c>
      <c r="Q130" s="12">
        <f t="shared" si="125"/>
        <v>5.8724436139819987E-2</v>
      </c>
      <c r="R130" s="8">
        <f t="shared" si="126"/>
        <v>9.3951000000000007E-2</v>
      </c>
      <c r="S130" s="13">
        <f t="shared" si="127"/>
        <v>0.62505386999414569</v>
      </c>
      <c r="T130" s="2">
        <f t="shared" si="128"/>
        <v>0.01</v>
      </c>
      <c r="U130" s="14">
        <f t="shared" si="129"/>
        <v>6.2505386999414572E-3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0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1"/>
        <v>0.01</v>
      </c>
      <c r="AT130" s="1">
        <f t="shared" si="132"/>
        <v>2.1150538699941455E-2</v>
      </c>
      <c r="AU130" s="8">
        <f t="shared" si="133"/>
        <v>28.47</v>
      </c>
      <c r="AV130" s="1">
        <f t="shared" si="134"/>
        <v>0.33</v>
      </c>
      <c r="AW130" s="1">
        <f t="shared" si="135"/>
        <v>133333.33333333334</v>
      </c>
      <c r="AX130" s="1">
        <f t="shared" si="136"/>
        <v>177515540.68490586</v>
      </c>
      <c r="AZ130" s="1">
        <f t="shared" si="137"/>
        <v>14583.333333333334</v>
      </c>
      <c r="BA130" s="1">
        <f t="shared" si="138"/>
        <v>19415762.262411579</v>
      </c>
    </row>
    <row r="131" spans="1:54" x14ac:dyDescent="0.15">
      <c r="C131" s="7">
        <v>10</v>
      </c>
      <c r="D131" s="7">
        <v>18.902176306774201</v>
      </c>
      <c r="E131" s="9">
        <f t="shared" si="139"/>
        <v>25.0582840136667</v>
      </c>
      <c r="F131" s="7" t="s">
        <v>83</v>
      </c>
      <c r="G131" s="1">
        <v>11</v>
      </c>
      <c r="H131" s="8">
        <f t="shared" si="119"/>
        <v>18.902176306774201</v>
      </c>
      <c r="I131" s="8">
        <f t="shared" si="120"/>
        <v>292.05217630677419</v>
      </c>
      <c r="J131" s="8">
        <f t="shared" si="121"/>
        <v>0.1750518490234598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0.31619047320100202</v>
      </c>
      <c r="O131" s="8">
        <f t="shared" si="140"/>
        <v>0.30134160385268427</v>
      </c>
      <c r="P131" s="8">
        <f t="shared" si="124"/>
        <v>5.2750404942107317E-2</v>
      </c>
      <c r="Q131" s="12">
        <f t="shared" si="125"/>
        <v>1.7407633630895415E-2</v>
      </c>
      <c r="R131" s="8">
        <f t="shared" si="126"/>
        <v>9.3951000000000007E-2</v>
      </c>
      <c r="S131" s="13">
        <f t="shared" si="127"/>
        <v>0.18528417612261086</v>
      </c>
      <c r="T131" s="2">
        <f t="shared" si="128"/>
        <v>0.01</v>
      </c>
      <c r="U131" s="14">
        <f t="shared" si="129"/>
        <v>1.8528417612261087E-3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5.0000000000000001E-3</v>
      </c>
      <c r="AF131" s="2">
        <v>0.49</v>
      </c>
      <c r="AG131" s="14">
        <f t="shared" si="130"/>
        <v>2.4499999999999999E-3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1.4999999999999999E-2</v>
      </c>
      <c r="AR131" s="2">
        <v>0.5</v>
      </c>
      <c r="AS131" s="2">
        <f t="shared" si="131"/>
        <v>7.4999999999999997E-3</v>
      </c>
      <c r="AT131" s="1">
        <f t="shared" si="132"/>
        <v>1.1802841761226108E-2</v>
      </c>
      <c r="AU131" s="8">
        <f t="shared" si="133"/>
        <v>28.47</v>
      </c>
      <c r="AV131" s="1">
        <f t="shared" si="134"/>
        <v>0.33</v>
      </c>
      <c r="AW131" s="1">
        <f t="shared" si="135"/>
        <v>133333.33333333334</v>
      </c>
      <c r="AX131" s="1">
        <f t="shared" si="136"/>
        <v>99060731.576933235</v>
      </c>
      <c r="AZ131" s="1">
        <f t="shared" si="137"/>
        <v>14583.333333333334</v>
      </c>
      <c r="BA131" s="1">
        <f t="shared" si="138"/>
        <v>10834767.516227074</v>
      </c>
    </row>
    <row r="132" spans="1:54" x14ac:dyDescent="0.15">
      <c r="C132" s="7">
        <v>11</v>
      </c>
      <c r="D132" s="7">
        <v>10.2875509441667</v>
      </c>
      <c r="E132" s="9">
        <f t="shared" si="139"/>
        <v>18.902176306774201</v>
      </c>
      <c r="F132" s="7" t="s">
        <v>85</v>
      </c>
      <c r="G132" s="1">
        <v>12</v>
      </c>
      <c r="H132" s="8">
        <f t="shared" si="119"/>
        <v>10.2875509441667</v>
      </c>
      <c r="I132" s="8">
        <f t="shared" si="120"/>
        <v>283.43755094416667</v>
      </c>
      <c r="J132" s="8">
        <f t="shared" si="121"/>
        <v>6.3547704845293887E-2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0.53329119891057697</v>
      </c>
      <c r="P132" s="8">
        <f t="shared" si="124"/>
        <v>3.388943170496226E-2</v>
      </c>
      <c r="Q132" s="12">
        <f t="shared" si="125"/>
        <v>1.1183512462637546E-2</v>
      </c>
      <c r="R132" s="8">
        <f t="shared" si="126"/>
        <v>9.3951000000000007E-2</v>
      </c>
      <c r="S132" s="13">
        <f t="shared" si="127"/>
        <v>0.11903558730229104</v>
      </c>
      <c r="T132" s="2">
        <f t="shared" si="128"/>
        <v>0.01</v>
      </c>
      <c r="U132" s="14">
        <f t="shared" si="129"/>
        <v>1.1903558730229104E-3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6.6803558730229107E-3</v>
      </c>
      <c r="AU132" s="8">
        <f t="shared" si="133"/>
        <v>28.47</v>
      </c>
      <c r="AV132" s="1">
        <f t="shared" si="134"/>
        <v>0.33</v>
      </c>
      <c r="AW132" s="1">
        <f t="shared" si="135"/>
        <v>133333.33333333334</v>
      </c>
      <c r="AX132" s="1">
        <f t="shared" si="136"/>
        <v>56067932.906622887</v>
      </c>
      <c r="AY132" s="1">
        <f>SUM(AX121:AX132)</f>
        <v>1512439234.2492418</v>
      </c>
      <c r="AZ132" s="1">
        <f t="shared" si="137"/>
        <v>14583.333333333334</v>
      </c>
      <c r="BA132" s="1">
        <f t="shared" si="138"/>
        <v>6132430.1616618782</v>
      </c>
      <c r="BB132" s="1">
        <f>SUM(BA121:BA132)</f>
        <v>165423041.24601084</v>
      </c>
    </row>
    <row r="133" spans="1:54" x14ac:dyDescent="0.3">
      <c r="C133" s="7">
        <v>12</v>
      </c>
      <c r="D133" s="10">
        <v>5.5637192800322604</v>
      </c>
      <c r="E133" s="9">
        <f t="shared" si="139"/>
        <v>10.2875509441667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5</v>
      </c>
      <c r="E136" s="7"/>
      <c r="F136" s="7"/>
      <c r="G136" s="1">
        <v>1</v>
      </c>
      <c r="H136" s="8">
        <f t="shared" ref="H136:H147" si="141">E137</f>
        <v>5</v>
      </c>
      <c r="I136" s="8">
        <f t="shared" ref="I136:I147" si="142">H136+273.15</f>
        <v>278.14999999999998</v>
      </c>
      <c r="J136" s="8">
        <f t="shared" ref="J136:J147" si="143">EXP(($C$15*(I136-$C$13))/($C$16*I136*$C$13))</f>
        <v>3.3074406338125473E-2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2.5105059225940939E-2</v>
      </c>
      <c r="Q136" s="12">
        <f t="shared" ref="Q136:Q147" si="147">P136*$B$138</f>
        <v>6.5273153987446446E-3</v>
      </c>
      <c r="R136" s="8">
        <f t="shared" ref="R136:R147" si="148">L136*$B$138</f>
        <v>0.19735245833333334</v>
      </c>
      <c r="S136" s="13">
        <f t="shared" ref="S136:S147" si="149">Q136/R136</f>
        <v>3.307440633812548E-2</v>
      </c>
      <c r="T136" s="2">
        <f t="shared" ref="T136:T147" si="150">$B$137/100</f>
        <v>0.01</v>
      </c>
      <c r="U136" s="14">
        <f t="shared" ref="U136:U147" si="151">S136*T136</f>
        <v>3.3074406338125478E-4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5.8207440633812552E-3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13083.333333333334</v>
      </c>
      <c r="AX136" s="1">
        <f t="shared" ref="AX136:AX147" si="158">AW136*10000*AV136*0.67*AU136*AT136</f>
        <v>10069647.168623084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5.1963803986128996</v>
      </c>
      <c r="E137" s="9">
        <f t="shared" ref="E137:E148" si="159">D136</f>
        <v>5</v>
      </c>
      <c r="F137" s="7" t="s">
        <v>83</v>
      </c>
      <c r="G137" s="1">
        <v>2</v>
      </c>
      <c r="H137" s="8">
        <f t="shared" si="141"/>
        <v>5.1963803986128996</v>
      </c>
      <c r="I137" s="8">
        <f t="shared" si="142"/>
        <v>278.34638039861289</v>
      </c>
      <c r="J137" s="8">
        <f t="shared" si="143"/>
        <v>3.3901424986135187E-2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1.4929907741073924</v>
      </c>
      <c r="P137" s="8">
        <f t="shared" si="146"/>
        <v>5.0614514733393672E-2</v>
      </c>
      <c r="Q137" s="12">
        <f t="shared" si="147"/>
        <v>1.3159773830682356E-2</v>
      </c>
      <c r="R137" s="8">
        <f t="shared" si="148"/>
        <v>0.19735245833333334</v>
      </c>
      <c r="S137" s="13">
        <f t="shared" si="149"/>
        <v>6.6681580466837462E-2</v>
      </c>
      <c r="T137" s="2">
        <f t="shared" si="150"/>
        <v>0.01</v>
      </c>
      <c r="U137" s="14">
        <f t="shared" si="151"/>
        <v>6.6681580466837465E-4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6.1568158046683748E-3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13083.333333333334</v>
      </c>
      <c r="AX137" s="1">
        <f t="shared" si="158"/>
        <v>10651037.420669358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6.9209657355357104</v>
      </c>
      <c r="E138" s="9">
        <f t="shared" si="159"/>
        <v>5.1963803986128996</v>
      </c>
      <c r="F138" s="7" t="s">
        <v>83</v>
      </c>
      <c r="G138" s="1">
        <v>3</v>
      </c>
      <c r="H138" s="8">
        <f t="shared" si="141"/>
        <v>6.9209657355357104</v>
      </c>
      <c r="I138" s="8">
        <f t="shared" si="142"/>
        <v>280.07096573553571</v>
      </c>
      <c r="J138" s="8">
        <f t="shared" si="143"/>
        <v>4.204992437661545E-2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2.2014241760406654</v>
      </c>
      <c r="P138" s="8">
        <f t="shared" si="146"/>
        <v>9.2569720123362953E-2</v>
      </c>
      <c r="Q138" s="12">
        <f t="shared" si="147"/>
        <v>2.4068127232074368E-2</v>
      </c>
      <c r="R138" s="8">
        <f t="shared" si="148"/>
        <v>0.19735245833333334</v>
      </c>
      <c r="S138" s="13">
        <f t="shared" si="149"/>
        <v>0.121955041428583</v>
      </c>
      <c r="T138" s="2">
        <f t="shared" si="150"/>
        <v>0.01</v>
      </c>
      <c r="U138" s="14">
        <f t="shared" si="151"/>
        <v>1.2195504142858301E-3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6.7095504142858304E-3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13083.333333333334</v>
      </c>
      <c r="AX138" s="1">
        <f t="shared" si="158"/>
        <v>11607245.499246379</v>
      </c>
    </row>
    <row r="139" spans="1:54" x14ac:dyDescent="0.15">
      <c r="C139" s="7">
        <v>3</v>
      </c>
      <c r="D139" s="7">
        <v>12.2669600636774</v>
      </c>
      <c r="E139" s="9">
        <f t="shared" si="159"/>
        <v>6.9209657355357104</v>
      </c>
      <c r="F139" s="7" t="s">
        <v>83</v>
      </c>
      <c r="G139" s="1">
        <v>4</v>
      </c>
      <c r="H139" s="8">
        <f t="shared" si="141"/>
        <v>12.2669600636774</v>
      </c>
      <c r="I139" s="8">
        <f t="shared" si="142"/>
        <v>285.41696006367738</v>
      </c>
      <c r="J139" s="8">
        <f t="shared" si="143"/>
        <v>8.0642886643153916E-2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2.8679023725839694</v>
      </c>
      <c r="P139" s="8">
        <f t="shared" si="146"/>
        <v>0.23127592593592122</v>
      </c>
      <c r="Q139" s="12">
        <f t="shared" si="147"/>
        <v>6.0131740743339518E-2</v>
      </c>
      <c r="R139" s="8">
        <f t="shared" si="148"/>
        <v>0.19735245833333334</v>
      </c>
      <c r="S139" s="13">
        <f t="shared" si="149"/>
        <v>0.30469212925524075</v>
      </c>
      <c r="T139" s="2">
        <f t="shared" si="150"/>
        <v>0.01</v>
      </c>
      <c r="U139" s="14">
        <f t="shared" si="151"/>
        <v>3.0469212925524074E-3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8.5369212925524088E-3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13083.333333333334</v>
      </c>
      <c r="AX139" s="1">
        <f t="shared" si="158"/>
        <v>14768521.753621366</v>
      </c>
    </row>
    <row r="140" spans="1:54" x14ac:dyDescent="0.15">
      <c r="C140" s="7">
        <v>4</v>
      </c>
      <c r="D140" s="7">
        <v>18.974113708333299</v>
      </c>
      <c r="E140" s="9">
        <f t="shared" si="159"/>
        <v>12.2669600636774</v>
      </c>
      <c r="F140" s="7" t="s">
        <v>83</v>
      </c>
      <c r="G140" s="1">
        <v>5</v>
      </c>
      <c r="H140" s="8">
        <f t="shared" si="141"/>
        <v>18.974113708333299</v>
      </c>
      <c r="I140" s="8">
        <f t="shared" si="142"/>
        <v>292.12411370833325</v>
      </c>
      <c r="J140" s="8">
        <f t="shared" si="143"/>
        <v>0.17649493881857037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3.3956743633147148</v>
      </c>
      <c r="P140" s="8">
        <f t="shared" si="146"/>
        <v>0.59931933900101853</v>
      </c>
      <c r="Q140" s="12">
        <f t="shared" si="147"/>
        <v>0.15582302814026483</v>
      </c>
      <c r="R140" s="8">
        <f t="shared" si="148"/>
        <v>0.19735245833333334</v>
      </c>
      <c r="S140" s="13">
        <f t="shared" si="149"/>
        <v>0.78956720101796629</v>
      </c>
      <c r="T140" s="2">
        <f t="shared" si="150"/>
        <v>0.01</v>
      </c>
      <c r="U140" s="14">
        <f t="shared" si="151"/>
        <v>7.8956720101796638E-3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5.0000000000000001E-3</v>
      </c>
      <c r="AF140" s="2">
        <v>0.49</v>
      </c>
      <c r="AG140" s="14">
        <f t="shared" si="152"/>
        <v>2.4499999999999999E-3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1.4999999999999999E-2</v>
      </c>
      <c r="AR140" s="2">
        <v>0.5</v>
      </c>
      <c r="AS140" s="2">
        <f t="shared" si="153"/>
        <v>7.4999999999999997E-3</v>
      </c>
      <c r="AT140" s="1">
        <f t="shared" si="154"/>
        <v>1.7845672010179663E-2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13083.333333333334</v>
      </c>
      <c r="AX140" s="1">
        <f t="shared" si="158"/>
        <v>30872276.580581147</v>
      </c>
    </row>
    <row r="141" spans="1:54" x14ac:dyDescent="0.15">
      <c r="C141" s="7">
        <v>5</v>
      </c>
      <c r="D141" s="7">
        <v>24.890385845806399</v>
      </c>
      <c r="E141" s="9">
        <f t="shared" si="159"/>
        <v>18.974113708333299</v>
      </c>
      <c r="F141" s="7" t="s">
        <v>85</v>
      </c>
      <c r="G141" s="1">
        <v>6</v>
      </c>
      <c r="H141" s="8">
        <f t="shared" si="141"/>
        <v>24.890385845806399</v>
      </c>
      <c r="I141" s="8">
        <f t="shared" si="142"/>
        <v>298.04038584580638</v>
      </c>
      <c r="J141" s="8">
        <f t="shared" si="143"/>
        <v>0.34204134994947477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3.5554029409803629</v>
      </c>
      <c r="P141" s="8">
        <f t="shared" si="146"/>
        <v>1.216094821547256</v>
      </c>
      <c r="Q141" s="12">
        <f t="shared" si="147"/>
        <v>0.31618465360228659</v>
      </c>
      <c r="R141" s="8">
        <f t="shared" si="148"/>
        <v>0.19735245833333334</v>
      </c>
      <c r="S141" s="13">
        <f t="shared" si="149"/>
        <v>1.6021318217797047</v>
      </c>
      <c r="T141" s="2">
        <f t="shared" si="150"/>
        <v>0.01</v>
      </c>
      <c r="U141" s="14">
        <f t="shared" si="151"/>
        <v>1.6021318217797047E-2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3"/>
        <v>0.01</v>
      </c>
      <c r="AT141" s="1">
        <f t="shared" si="154"/>
        <v>3.0921318217797047E-2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13083.333333333334</v>
      </c>
      <c r="AX141" s="1">
        <f t="shared" si="158"/>
        <v>53492605.249690585</v>
      </c>
    </row>
    <row r="142" spans="1:54" x14ac:dyDescent="0.15">
      <c r="C142" s="7">
        <v>6</v>
      </c>
      <c r="D142" s="7">
        <v>29.458271898333301</v>
      </c>
      <c r="E142" s="9">
        <f t="shared" si="159"/>
        <v>24.890385845806399</v>
      </c>
      <c r="F142" s="7" t="s">
        <v>83</v>
      </c>
      <c r="G142" s="1">
        <v>7</v>
      </c>
      <c r="H142" s="8">
        <f t="shared" si="141"/>
        <v>29.458271898333301</v>
      </c>
      <c r="I142" s="8">
        <f t="shared" si="142"/>
        <v>302.60827189833327</v>
      </c>
      <c r="J142" s="8">
        <f t="shared" si="143"/>
        <v>0.56007862786401941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3.0983560360997737</v>
      </c>
      <c r="P142" s="8">
        <f t="shared" si="146"/>
        <v>1.7353229973329634</v>
      </c>
      <c r="Q142" s="12">
        <f t="shared" si="147"/>
        <v>0.4511839793065705</v>
      </c>
      <c r="R142" s="8">
        <f t="shared" si="148"/>
        <v>0.19735245833333334</v>
      </c>
      <c r="S142" s="13">
        <f t="shared" si="149"/>
        <v>2.2861837299462935</v>
      </c>
      <c r="T142" s="2">
        <f t="shared" si="150"/>
        <v>0.01</v>
      </c>
      <c r="U142" s="14">
        <f t="shared" si="151"/>
        <v>2.2861837299462937E-2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3"/>
        <v>0.01</v>
      </c>
      <c r="AT142" s="1">
        <f t="shared" si="154"/>
        <v>3.776183729946294E-2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13083.333333333334</v>
      </c>
      <c r="AX142" s="1">
        <f t="shared" si="158"/>
        <v>65326421.14205195</v>
      </c>
    </row>
    <row r="143" spans="1:54" x14ac:dyDescent="0.15">
      <c r="C143" s="7">
        <v>7</v>
      </c>
      <c r="D143" s="7">
        <v>30.272567960967699</v>
      </c>
      <c r="E143" s="9">
        <f t="shared" si="159"/>
        <v>29.458271898333301</v>
      </c>
      <c r="F143" s="7" t="s">
        <v>83</v>
      </c>
      <c r="G143" s="1">
        <v>8</v>
      </c>
      <c r="H143" s="8">
        <f t="shared" si="141"/>
        <v>30.272567960967699</v>
      </c>
      <c r="I143" s="8">
        <f t="shared" si="142"/>
        <v>303.42256796096768</v>
      </c>
      <c r="J143" s="8">
        <f t="shared" si="143"/>
        <v>0.61059176225361489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2.1220809554334772</v>
      </c>
      <c r="P143" s="8">
        <f t="shared" si="146"/>
        <v>1.2957251502229616</v>
      </c>
      <c r="Q143" s="12">
        <f t="shared" si="147"/>
        <v>0.33688853905797006</v>
      </c>
      <c r="R143" s="8">
        <f t="shared" si="148"/>
        <v>0.19735245833333334</v>
      </c>
      <c r="S143" s="13">
        <f t="shared" si="149"/>
        <v>1.707039992828246</v>
      </c>
      <c r="T143" s="2">
        <f t="shared" si="150"/>
        <v>0.01</v>
      </c>
      <c r="U143" s="14">
        <f t="shared" si="151"/>
        <v>1.7070399928282461E-2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3"/>
        <v>0.01</v>
      </c>
      <c r="AT143" s="1">
        <f t="shared" si="154"/>
        <v>3.1970399928282461E-2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13083.333333333334</v>
      </c>
      <c r="AX143" s="1">
        <f t="shared" si="158"/>
        <v>55307473.34226004</v>
      </c>
    </row>
    <row r="144" spans="1:54" x14ac:dyDescent="0.15">
      <c r="C144" s="7">
        <v>8</v>
      </c>
      <c r="D144" s="7">
        <v>29.3635002829032</v>
      </c>
      <c r="E144" s="9">
        <f t="shared" si="159"/>
        <v>30.272567960967699</v>
      </c>
      <c r="F144" s="7" t="s">
        <v>83</v>
      </c>
      <c r="G144" s="1">
        <v>9</v>
      </c>
      <c r="H144" s="8">
        <f t="shared" si="141"/>
        <v>29.3635002829032</v>
      </c>
      <c r="I144" s="8">
        <f t="shared" si="142"/>
        <v>302.51350028290318</v>
      </c>
      <c r="J144" s="8">
        <f t="shared" si="143"/>
        <v>0.55446129128167754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1.5854037218771824</v>
      </c>
      <c r="P144" s="8">
        <f t="shared" si="146"/>
        <v>0.87904499483480014</v>
      </c>
      <c r="Q144" s="12">
        <f t="shared" si="147"/>
        <v>0.22855169865704805</v>
      </c>
      <c r="R144" s="8">
        <f t="shared" si="148"/>
        <v>0.19735245833333334</v>
      </c>
      <c r="S144" s="13">
        <f t="shared" si="149"/>
        <v>1.1580889368553919</v>
      </c>
      <c r="T144" s="2">
        <f t="shared" si="150"/>
        <v>0.01</v>
      </c>
      <c r="U144" s="14">
        <f t="shared" si="151"/>
        <v>1.1580889368553919E-2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3"/>
        <v>0.01</v>
      </c>
      <c r="AT144" s="1">
        <f t="shared" si="154"/>
        <v>2.6480889368553917E-2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13083.333333333334</v>
      </c>
      <c r="AX144" s="1">
        <f t="shared" si="158"/>
        <v>45810846.474115878</v>
      </c>
    </row>
    <row r="145" spans="3:51" x14ac:dyDescent="0.15">
      <c r="C145" s="7">
        <v>9</v>
      </c>
      <c r="D145" s="7">
        <v>25.0582840136667</v>
      </c>
      <c r="E145" s="9">
        <f t="shared" si="159"/>
        <v>29.3635002829032</v>
      </c>
      <c r="F145" s="7" t="s">
        <v>83</v>
      </c>
      <c r="G145" s="1">
        <v>10</v>
      </c>
      <c r="H145" s="8">
        <f t="shared" si="141"/>
        <v>25.0582840136667</v>
      </c>
      <c r="I145" s="8">
        <f t="shared" si="142"/>
        <v>298.20828401366668</v>
      </c>
      <c r="J145" s="8">
        <f t="shared" si="143"/>
        <v>0.34839094101107421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1.4654066437090489</v>
      </c>
      <c r="P145" s="8">
        <f t="shared" si="146"/>
        <v>0.51053439956567548</v>
      </c>
      <c r="Q145" s="12">
        <f t="shared" si="147"/>
        <v>0.13273894388707563</v>
      </c>
      <c r="R145" s="8">
        <f t="shared" si="148"/>
        <v>0.19735245833333334</v>
      </c>
      <c r="S145" s="13">
        <f t="shared" si="149"/>
        <v>0.67259838062354493</v>
      </c>
      <c r="T145" s="2">
        <f t="shared" si="150"/>
        <v>0.01</v>
      </c>
      <c r="U145" s="14">
        <f t="shared" si="151"/>
        <v>6.7259838062354495E-3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3"/>
        <v>0.01</v>
      </c>
      <c r="AT145" s="1">
        <f t="shared" si="154"/>
        <v>2.1625983806235448E-2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13083.333333333334</v>
      </c>
      <c r="AX145" s="1">
        <f t="shared" si="158"/>
        <v>37412060.078904711</v>
      </c>
    </row>
    <row r="146" spans="3:51" x14ac:dyDescent="0.15">
      <c r="C146" s="7">
        <v>10</v>
      </c>
      <c r="D146" s="7">
        <v>18.902176306774201</v>
      </c>
      <c r="E146" s="9">
        <f t="shared" si="159"/>
        <v>25.0582840136667</v>
      </c>
      <c r="F146" s="7" t="s">
        <v>83</v>
      </c>
      <c r="G146" s="1">
        <v>11</v>
      </c>
      <c r="H146" s="8">
        <f t="shared" si="141"/>
        <v>18.902176306774201</v>
      </c>
      <c r="I146" s="8">
        <f t="shared" si="142"/>
        <v>292.05217630677419</v>
      </c>
      <c r="J146" s="8">
        <f t="shared" si="143"/>
        <v>0.1750518490234598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1.7139201608100403</v>
      </c>
      <c r="P146" s="8">
        <f t="shared" si="146"/>
        <v>0.3000248932283831</v>
      </c>
      <c r="Q146" s="12">
        <f t="shared" si="147"/>
        <v>7.8006472239379607E-2</v>
      </c>
      <c r="R146" s="8">
        <f t="shared" si="148"/>
        <v>0.19735245833333334</v>
      </c>
      <c r="S146" s="13">
        <f t="shared" si="149"/>
        <v>0.39526476081501188</v>
      </c>
      <c r="T146" s="2">
        <f t="shared" si="150"/>
        <v>0.01</v>
      </c>
      <c r="U146" s="14">
        <f t="shared" si="151"/>
        <v>3.9526476081501189E-3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5.0000000000000001E-3</v>
      </c>
      <c r="AF146" s="2">
        <v>0.49</v>
      </c>
      <c r="AG146" s="14">
        <f t="shared" si="152"/>
        <v>2.4499999999999999E-3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1.4999999999999999E-2</v>
      </c>
      <c r="AR146" s="2">
        <v>0.5</v>
      </c>
      <c r="AS146" s="2">
        <f t="shared" si="153"/>
        <v>7.4999999999999997E-3</v>
      </c>
      <c r="AT146" s="1">
        <f t="shared" si="154"/>
        <v>1.3902647608150118E-2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13083.333333333334</v>
      </c>
      <c r="AX146" s="1">
        <f t="shared" si="158"/>
        <v>24051006.984569382</v>
      </c>
    </row>
    <row r="147" spans="3:51" x14ac:dyDescent="0.15">
      <c r="C147" s="7">
        <v>11</v>
      </c>
      <c r="D147" s="7">
        <v>10.2875509441667</v>
      </c>
      <c r="E147" s="9">
        <f t="shared" si="159"/>
        <v>18.902176306774201</v>
      </c>
      <c r="F147" s="7" t="s">
        <v>85</v>
      </c>
      <c r="G147" s="1">
        <v>12</v>
      </c>
      <c r="H147" s="8">
        <f t="shared" si="141"/>
        <v>10.2875509441667</v>
      </c>
      <c r="I147" s="8">
        <f t="shared" si="142"/>
        <v>283.43755094416667</v>
      </c>
      <c r="J147" s="8">
        <f t="shared" si="143"/>
        <v>6.3547704845293887E-2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2.1729431842483242</v>
      </c>
      <c r="P147" s="8">
        <f t="shared" si="146"/>
        <v>0.13808555211820556</v>
      </c>
      <c r="Q147" s="12">
        <f t="shared" si="147"/>
        <v>3.5902243550733445E-2</v>
      </c>
      <c r="R147" s="8">
        <f t="shared" si="148"/>
        <v>0.19735245833333334</v>
      </c>
      <c r="S147" s="13">
        <f t="shared" si="149"/>
        <v>0.1819194138949799</v>
      </c>
      <c r="T147" s="2">
        <f t="shared" si="150"/>
        <v>0.01</v>
      </c>
      <c r="U147" s="14">
        <f t="shared" si="151"/>
        <v>1.819194138949799E-3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7.3091941389497993E-3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13083.333333333334</v>
      </c>
      <c r="AX147" s="1">
        <f t="shared" si="158"/>
        <v>12644604.412212837</v>
      </c>
      <c r="AY147" s="1">
        <f>SUM(AX136:AX147)</f>
        <v>372013746.1065467</v>
      </c>
    </row>
    <row r="148" spans="3:51" x14ac:dyDescent="0.3">
      <c r="C148" s="7">
        <v>12</v>
      </c>
      <c r="D148" s="10">
        <v>5.5637192800322604</v>
      </c>
      <c r="E148" s="9">
        <f t="shared" si="159"/>
        <v>10.2875509441667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09FAE-1EF0-41EC-8FD7-7EAA2130B24D}">
  <dimension ref="A1:BB148"/>
  <sheetViews>
    <sheetView tabSelected="1" topLeftCell="A16" workbookViewId="0">
      <selection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8.875" style="1"/>
    <col min="6" max="7" width="14.125" style="1" customWidth="1"/>
    <col min="8" max="8" width="18.625" style="1" customWidth="1"/>
    <col min="9" max="9" width="15.87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6" width="8.875" style="1"/>
    <col min="27" max="27" width="9" style="1" customWidth="1"/>
    <col min="28" max="29" width="8.875" style="1"/>
    <col min="30" max="30" width="10.25" style="1" customWidth="1"/>
    <col min="31" max="31" width="12.75" style="1" customWidth="1"/>
    <col min="32" max="32" width="8.25" style="1" customWidth="1"/>
    <col min="33" max="36" width="8.875" style="1"/>
    <col min="37" max="37" width="10.375" style="1" customWidth="1"/>
    <col min="38" max="38" width="8.875" style="1"/>
    <col min="39" max="39" width="12.7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8.875" style="1"/>
    <col min="46" max="46" width="16.25" style="1" customWidth="1"/>
    <col min="47" max="47" width="15.625" style="1" customWidth="1"/>
    <col min="48" max="51" width="8.875" style="1"/>
    <col min="52" max="52" width="9.625" style="1" customWidth="1"/>
    <col min="53" max="53" width="15.625" style="1" customWidth="1"/>
    <col min="54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 s="39"/>
      <c r="J1" s="39"/>
      <c r="K1" s="39"/>
      <c r="L1" s="39"/>
      <c r="M1" s="39"/>
      <c r="N1" s="39"/>
      <c r="O1" s="39"/>
      <c r="P1" s="39"/>
      <c r="Q1" s="39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 s="2">
        <v>8744</v>
      </c>
      <c r="F2" s="2">
        <v>1430.5445</v>
      </c>
      <c r="G2" s="2">
        <v>0.1</v>
      </c>
      <c r="H2" s="2">
        <v>34</v>
      </c>
      <c r="I2" s="39"/>
      <c r="J2" s="39"/>
      <c r="K2" s="39"/>
      <c r="L2" s="39"/>
      <c r="M2" s="39"/>
      <c r="N2" s="39"/>
      <c r="O2" s="39"/>
      <c r="P2" s="39"/>
      <c r="Q2" s="39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19967864</v>
      </c>
      <c r="F3" s="2">
        <v>1642.5</v>
      </c>
      <c r="G3" s="2">
        <v>0.24</v>
      </c>
      <c r="H3" s="2">
        <v>43</v>
      </c>
      <c r="I3" s="39"/>
      <c r="J3" s="39"/>
      <c r="K3" s="39"/>
      <c r="L3" s="39"/>
      <c r="M3" s="39"/>
      <c r="N3" s="39"/>
      <c r="O3" s="39"/>
      <c r="P3" s="39"/>
      <c r="Q3" s="39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2058542</v>
      </c>
      <c r="F4" s="2">
        <v>131.4</v>
      </c>
      <c r="G4" s="2">
        <v>0.18</v>
      </c>
      <c r="H4" s="2">
        <v>1</v>
      </c>
      <c r="I4" s="39"/>
      <c r="J4" s="39"/>
      <c r="K4" s="39"/>
      <c r="L4" s="39"/>
      <c r="M4" s="39"/>
      <c r="N4" s="39"/>
      <c r="O4" s="39"/>
      <c r="P4" s="39"/>
      <c r="Q4" s="39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19761336</v>
      </c>
      <c r="F5" s="2">
        <v>119.72</v>
      </c>
      <c r="G5" s="2">
        <v>0.19</v>
      </c>
      <c r="H5" s="2">
        <v>1</v>
      </c>
      <c r="I5" s="39"/>
      <c r="J5" s="39"/>
      <c r="K5" s="39"/>
      <c r="L5" s="39"/>
      <c r="M5" s="39"/>
      <c r="N5" s="39"/>
      <c r="O5" s="39"/>
      <c r="P5" s="39"/>
      <c r="Q5" s="39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17217860</v>
      </c>
      <c r="F6" s="2">
        <v>124.83</v>
      </c>
      <c r="G6" s="2">
        <v>0.45</v>
      </c>
      <c r="H6" s="2">
        <v>51</v>
      </c>
      <c r="I6" s="39"/>
      <c r="J6" s="39"/>
      <c r="K6" s="39"/>
      <c r="L6" s="39"/>
      <c r="M6" s="39"/>
      <c r="N6" s="39"/>
      <c r="O6" s="39"/>
      <c r="P6" s="39"/>
      <c r="Q6" s="39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1340601</v>
      </c>
      <c r="F7" s="2">
        <v>777.46825000000001</v>
      </c>
      <c r="G7" s="2">
        <v>0.3</v>
      </c>
      <c r="H7" s="2">
        <v>1</v>
      </c>
      <c r="I7" s="39"/>
      <c r="J7" s="39"/>
      <c r="K7" s="39"/>
      <c r="L7" s="39"/>
      <c r="M7" s="39"/>
      <c r="N7" s="39"/>
      <c r="O7" s="39"/>
      <c r="P7" s="39"/>
      <c r="Q7" s="39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>
        <v>17189</v>
      </c>
      <c r="F8" s="2">
        <v>341.64</v>
      </c>
      <c r="G8" s="2">
        <v>0.33</v>
      </c>
      <c r="H8" s="2">
        <v>1</v>
      </c>
      <c r="I8" s="39"/>
      <c r="J8" s="39"/>
      <c r="K8" s="39"/>
      <c r="L8" s="39"/>
      <c r="M8" s="39"/>
      <c r="N8" s="39"/>
      <c r="O8" s="39"/>
      <c r="P8" s="39"/>
      <c r="Q8" s="39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>
        <v>169</v>
      </c>
      <c r="F9" s="2">
        <v>341.64</v>
      </c>
      <c r="G9" s="2">
        <v>0.33</v>
      </c>
      <c r="H9" s="2">
        <v>1</v>
      </c>
      <c r="I9" s="39"/>
      <c r="J9" s="39"/>
      <c r="K9" s="39"/>
      <c r="L9" s="39"/>
      <c r="M9" s="39"/>
      <c r="N9" s="39"/>
      <c r="O9" s="39"/>
      <c r="P9" s="39"/>
      <c r="Q9" s="3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>
        <v>6497</v>
      </c>
      <c r="F10" s="2">
        <v>910.85749999999996</v>
      </c>
      <c r="G10" s="2">
        <v>0.26</v>
      </c>
      <c r="H10" s="2">
        <v>1</v>
      </c>
      <c r="I10" s="39"/>
      <c r="J10" s="39"/>
      <c r="K10" s="39"/>
      <c r="L10" s="39"/>
      <c r="M10" s="39"/>
      <c r="N10" s="39"/>
      <c r="O10" s="39"/>
      <c r="P10" s="39"/>
      <c r="Q10" s="39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35546924.630390853</v>
      </c>
      <c r="J13" s="6" t="s">
        <v>37</v>
      </c>
      <c r="K13" s="6">
        <f>I13/(10000*1000)</f>
        <v>3.5546924630390855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 s="39"/>
      <c r="G15" s="39"/>
      <c r="H15" s="39"/>
      <c r="I15" s="39"/>
      <c r="J15" s="39"/>
    </row>
    <row r="16" spans="1:41" x14ac:dyDescent="0.15">
      <c r="A16" s="1" t="s">
        <v>42</v>
      </c>
      <c r="B16" s="1" t="s">
        <v>43</v>
      </c>
      <c r="C16" s="1">
        <v>1.9870000000000001</v>
      </c>
      <c r="F16" s="39"/>
      <c r="G16" s="39"/>
      <c r="H16" s="39"/>
      <c r="I16" s="39"/>
      <c r="J16" s="39"/>
    </row>
    <row r="17" spans="1:47" x14ac:dyDescent="0.15">
      <c r="A17" s="1" t="s">
        <v>44</v>
      </c>
      <c r="B17" s="1" t="s">
        <v>45</v>
      </c>
      <c r="C17" s="1">
        <v>1</v>
      </c>
      <c r="F17" s="39"/>
      <c r="G17" s="39"/>
      <c r="H17" s="39"/>
      <c r="I17" s="39"/>
      <c r="J17" s="39"/>
    </row>
    <row r="18" spans="1:47" x14ac:dyDescent="0.15">
      <c r="A18" s="1" t="s">
        <v>46</v>
      </c>
      <c r="B18" s="1" t="s">
        <v>45</v>
      </c>
      <c r="C18" s="1">
        <v>3</v>
      </c>
      <c r="F18" s="39"/>
      <c r="G18" s="39"/>
      <c r="H18" s="39"/>
      <c r="I18" s="39"/>
      <c r="J18" s="39"/>
    </row>
    <row r="19" spans="1:47" x14ac:dyDescent="0.15">
      <c r="A19" s="1" t="s">
        <v>19</v>
      </c>
      <c r="B19" s="1" t="s">
        <v>47</v>
      </c>
      <c r="C19" s="1">
        <v>0.13</v>
      </c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35" t="s">
        <v>25</v>
      </c>
      <c r="T24" s="35"/>
      <c r="U24" s="35"/>
      <c r="V24" s="35" t="s">
        <v>54</v>
      </c>
      <c r="W24" s="35"/>
      <c r="X24" s="35"/>
      <c r="Y24" s="35" t="s">
        <v>55</v>
      </c>
      <c r="Z24" s="35"/>
      <c r="AA24" s="35"/>
      <c r="AB24" s="35" t="s">
        <v>56</v>
      </c>
      <c r="AC24" s="35"/>
      <c r="AD24" s="35"/>
      <c r="AE24" s="35" t="s">
        <v>57</v>
      </c>
      <c r="AF24" s="35"/>
      <c r="AG24" s="35"/>
      <c r="AH24" s="35" t="s">
        <v>58</v>
      </c>
      <c r="AI24" s="35"/>
      <c r="AJ24" s="35"/>
      <c r="AK24" s="38" t="s">
        <v>59</v>
      </c>
      <c r="AL24" s="37"/>
      <c r="AM24" s="36"/>
      <c r="AN24" s="35" t="s">
        <v>60</v>
      </c>
      <c r="AO24" s="35"/>
      <c r="AP24" s="35"/>
    </row>
    <row r="25" spans="1:47" x14ac:dyDescent="0.15">
      <c r="A25" s="34" t="s">
        <v>61</v>
      </c>
      <c r="B25" s="34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-23.9063963959868</v>
      </c>
      <c r="E26" s="7"/>
      <c r="F26" s="7"/>
      <c r="G26" s="1">
        <v>1</v>
      </c>
      <c r="H26" s="8">
        <f>E27</f>
        <v>-23.9063963959868</v>
      </c>
      <c r="I26" s="8">
        <f>H26+273.15</f>
        <v>249.24360360401317</v>
      </c>
      <c r="J26" s="8">
        <f>EXP(($C$15*(I26-$C$13))/($C$16*I26*$C$13))</f>
        <v>5.706045468020451E-4</v>
      </c>
      <c r="K26" s="8">
        <f>$B$26/12</f>
        <v>119.21204166666666</v>
      </c>
      <c r="L26" s="8">
        <f>K26*$B$27/100</f>
        <v>40.532094166666667</v>
      </c>
      <c r="M26" s="1" t="s">
        <v>83</v>
      </c>
      <c r="O26" s="8">
        <f>L26</f>
        <v>40.532094166666667</v>
      </c>
      <c r="P26" s="8">
        <f>O26*J26</f>
        <v>2.3127797222908648E-2</v>
      </c>
      <c r="Q26" s="12">
        <f>P26*$B$28</f>
        <v>2.3127797222908648E-3</v>
      </c>
      <c r="R26" s="8">
        <f>L26*$B$28</f>
        <v>4.0532094166666672</v>
      </c>
      <c r="S26" s="13">
        <f>Q26/R26</f>
        <v>5.70604546802045E-4</v>
      </c>
      <c r="T26" s="2">
        <f>$B$27/100</f>
        <v>0.34</v>
      </c>
      <c r="U26" s="14">
        <f>S26*T26</f>
        <v>1.9400554591269531E-4</v>
      </c>
      <c r="V26" s="13"/>
      <c r="W26" s="2"/>
      <c r="X26" s="14"/>
      <c r="Y26" s="2">
        <v>0.02</v>
      </c>
      <c r="Z26" s="2">
        <v>0.63</v>
      </c>
      <c r="AA26" s="2">
        <f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>AO26*AN26</f>
        <v>2.9999999999999997E-4</v>
      </c>
      <c r="AQ26" s="1">
        <f>(AP26+AM26+AD26+AA26+U26+X26+AG26+AJ26)</f>
        <v>1.3094005545912696E-2</v>
      </c>
      <c r="AR26" s="8">
        <f>$B$26/12</f>
        <v>119.21204166666666</v>
      </c>
      <c r="AS26" s="1">
        <f>$B$28</f>
        <v>0.1</v>
      </c>
      <c r="AT26" s="1">
        <f>$E$2/12</f>
        <v>728.66666666666663</v>
      </c>
      <c r="AU26" s="1">
        <f>AT26*10000*AS26*0.67*AR26*AQ26</f>
        <v>762072.60879262211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-23.471903886886</v>
      </c>
      <c r="E27" s="9">
        <f>D26</f>
        <v>-23.9063963959868</v>
      </c>
      <c r="F27" s="7" t="s">
        <v>83</v>
      </c>
      <c r="G27" s="1">
        <v>2</v>
      </c>
      <c r="H27" s="8">
        <f>E28</f>
        <v>-23.471903886886</v>
      </c>
      <c r="I27" s="8">
        <f>H27+273.15</f>
        <v>249.67809611311398</v>
      </c>
      <c r="J27" s="8">
        <f>EXP(($C$15*(I27-$C$13))/($C$16*I27*$C$13))</f>
        <v>6.1074428527615066E-4</v>
      </c>
      <c r="K27" s="8">
        <f>$B$26/12</f>
        <v>119.21204166666666</v>
      </c>
      <c r="L27" s="8">
        <f>K27*$B$27/100</f>
        <v>40.532094166666667</v>
      </c>
      <c r="M27" s="1" t="s">
        <v>83</v>
      </c>
      <c r="O27" s="8">
        <f>L27+O26-P26-N27</f>
        <v>81.041060536110422</v>
      </c>
      <c r="P27" s="8">
        <f>O27*J27</f>
        <v>4.9495364595148021E-2</v>
      </c>
      <c r="Q27" s="12">
        <f>P27*$B$28</f>
        <v>4.9495364595148021E-3</v>
      </c>
      <c r="R27" s="8">
        <f>L27*$B$28</f>
        <v>4.0532094166666672</v>
      </c>
      <c r="S27" s="13">
        <f>Q27/R27</f>
        <v>1.2211400770861893E-3</v>
      </c>
      <c r="T27" s="2">
        <f>$B$27/100</f>
        <v>0.34</v>
      </c>
      <c r="U27" s="14">
        <f>S27*T27</f>
        <v>4.1518762620930438E-4</v>
      </c>
      <c r="V27" s="13"/>
      <c r="W27" s="2"/>
      <c r="X27" s="14"/>
      <c r="Y27" s="2">
        <v>0.02</v>
      </c>
      <c r="Z27" s="2">
        <v>0.63</v>
      </c>
      <c r="AA27" s="2">
        <f>Y27*Z27</f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>AO27*AN27</f>
        <v>2.9999999999999997E-4</v>
      </c>
      <c r="AQ27" s="1">
        <f>(AP27+AM27+AD27+AA27+U27+X27+AG27+AJ27)</f>
        <v>1.3315187626209304E-2</v>
      </c>
      <c r="AR27" s="8">
        <f>$B$26/12</f>
        <v>119.21204166666666</v>
      </c>
      <c r="AS27" s="1">
        <f>$B$28</f>
        <v>0.1</v>
      </c>
      <c r="AT27" s="1">
        <f>$E$2/12</f>
        <v>728.66666666666663</v>
      </c>
      <c r="AU27" s="1">
        <f>AT27*10000*AS27*0.67*AR27*AQ27</f>
        <v>774945.43096753187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-24.119362962103999</v>
      </c>
      <c r="E28" s="9">
        <f>D27</f>
        <v>-23.471903886886</v>
      </c>
      <c r="F28" s="7" t="s">
        <v>83</v>
      </c>
      <c r="G28" s="1">
        <v>3</v>
      </c>
      <c r="H28" s="8">
        <f>E29</f>
        <v>-24.119362962103999</v>
      </c>
      <c r="I28" s="8">
        <f>H28+273.15</f>
        <v>249.03063703789599</v>
      </c>
      <c r="J28" s="8">
        <f>EXP(($C$15*(I28-$C$13))/($C$16*I28*$C$13))</f>
        <v>5.5185670145942547E-4</v>
      </c>
      <c r="K28" s="8">
        <f>$B$26/12</f>
        <v>119.21204166666666</v>
      </c>
      <c r="L28" s="8">
        <f>K28*$B$27/100</f>
        <v>40.532094166666667</v>
      </c>
      <c r="M28" s="1" t="s">
        <v>83</v>
      </c>
      <c r="O28" s="8">
        <f>L28+O27-P27-N28</f>
        <v>121.52365933818194</v>
      </c>
      <c r="P28" s="8">
        <f>O28*J28</f>
        <v>6.7063645791647988E-2</v>
      </c>
      <c r="Q28" s="12">
        <f>P28*$B$28</f>
        <v>6.7063645791647988E-3</v>
      </c>
      <c r="R28" s="8">
        <f>L28*$B$28</f>
        <v>4.0532094166666672</v>
      </c>
      <c r="S28" s="13">
        <f>Q28/R28</f>
        <v>1.6545813181002794E-3</v>
      </c>
      <c r="T28" s="2">
        <f>$B$27/100</f>
        <v>0.34</v>
      </c>
      <c r="U28" s="14">
        <f>S28*T28</f>
        <v>5.6255764815409505E-4</v>
      </c>
      <c r="V28" s="13"/>
      <c r="W28" s="2"/>
      <c r="X28" s="14"/>
      <c r="Y28" s="2">
        <v>0.02</v>
      </c>
      <c r="Z28" s="2">
        <v>0.63</v>
      </c>
      <c r="AA28" s="2">
        <f>Y28*Z28</f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>AO28*AN28</f>
        <v>2.9999999999999997E-4</v>
      </c>
      <c r="AQ28" s="1">
        <f>(AP28+AM28+AD28+AA28+U28+X28+AG28+AJ28)</f>
        <v>1.3462557648154095E-2</v>
      </c>
      <c r="AR28" s="8">
        <f>$B$26/12</f>
        <v>119.21204166666666</v>
      </c>
      <c r="AS28" s="1">
        <f>$B$28</f>
        <v>0.1</v>
      </c>
      <c r="AT28" s="1">
        <f>$E$2/12</f>
        <v>728.66666666666663</v>
      </c>
      <c r="AU28" s="1">
        <f>AT28*10000*AS28*0.67*AR28*AQ28</f>
        <v>783522.38296953775</v>
      </c>
    </row>
    <row r="29" spans="1:47" x14ac:dyDescent="0.15">
      <c r="C29" s="7">
        <v>3</v>
      </c>
      <c r="D29" s="7">
        <v>-11.429812466594599</v>
      </c>
      <c r="E29" s="9">
        <f>D28</f>
        <v>-24.119362962103999</v>
      </c>
      <c r="F29" s="7" t="s">
        <v>83</v>
      </c>
      <c r="G29" s="1">
        <v>4</v>
      </c>
      <c r="H29" s="8">
        <f>E30</f>
        <v>-11.429812466594599</v>
      </c>
      <c r="I29" s="8">
        <f>H29+273.15</f>
        <v>261.72018753340535</v>
      </c>
      <c r="J29" s="8">
        <f>EXP(($C$15*(I29-$C$13))/($C$16*I29*$C$13))</f>
        <v>3.6738625289906754E-3</v>
      </c>
      <c r="K29" s="8">
        <f>$B$26/12</f>
        <v>119.21204166666666</v>
      </c>
      <c r="L29" s="8">
        <f>K29*$B$27/100</f>
        <v>40.532094166666667</v>
      </c>
      <c r="M29" s="1" t="s">
        <v>83</v>
      </c>
      <c r="O29" s="8">
        <f>L29+O28-P28-N29</f>
        <v>161.98868985905696</v>
      </c>
      <c r="P29" s="8">
        <f>O29*J29</f>
        <v>0.59512417779348115</v>
      </c>
      <c r="Q29" s="12">
        <f>P29*$B$28</f>
        <v>5.9512417779348119E-2</v>
      </c>
      <c r="R29" s="8">
        <f>L29*$B$28</f>
        <v>4.0532094166666672</v>
      </c>
      <c r="S29" s="13">
        <f>Q29/R29</f>
        <v>1.468278878822174E-2</v>
      </c>
      <c r="T29" s="2">
        <f>$B$27/100</f>
        <v>0.34</v>
      </c>
      <c r="U29" s="14">
        <f>S29*T29</f>
        <v>4.9921481879953919E-3</v>
      </c>
      <c r="V29" s="13"/>
      <c r="W29" s="2"/>
      <c r="X29" s="14"/>
      <c r="Y29" s="2">
        <v>0.02</v>
      </c>
      <c r="Z29" s="2">
        <v>0.63</v>
      </c>
      <c r="AA29" s="2">
        <f>Y29*Z29</f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>AO29*AN29</f>
        <v>2.9999999999999997E-4</v>
      </c>
      <c r="AQ29" s="1">
        <f>(AP29+AM29+AD29+AA29+U29+X29+AG29+AJ29)</f>
        <v>1.7892148187995394E-2</v>
      </c>
      <c r="AR29" s="8">
        <f>$B$26/12</f>
        <v>119.21204166666666</v>
      </c>
      <c r="AS29" s="1">
        <f>$B$28</f>
        <v>0.1</v>
      </c>
      <c r="AT29" s="1">
        <f>$E$2/12</f>
        <v>728.66666666666663</v>
      </c>
      <c r="AU29" s="1">
        <f>AT29*10000*AS29*0.67*AR29*AQ29</f>
        <v>1041325.0550963795</v>
      </c>
    </row>
    <row r="30" spans="1:47" x14ac:dyDescent="0.15">
      <c r="C30" s="7">
        <v>4</v>
      </c>
      <c r="D30" s="7">
        <v>-2.54218019826147</v>
      </c>
      <c r="E30" s="9">
        <f>D29</f>
        <v>-11.429812466594599</v>
      </c>
      <c r="F30" s="7" t="s">
        <v>83</v>
      </c>
      <c r="G30" s="1">
        <v>5</v>
      </c>
      <c r="H30" s="8">
        <f>E31</f>
        <v>-2.54218019826147</v>
      </c>
      <c r="I30" s="8">
        <f>H30+273.15</f>
        <v>270.60781980173851</v>
      </c>
      <c r="J30" s="8">
        <f>EXP(($C$15*(I30-$C$13))/($C$16*I30*$C$13))</f>
        <v>1.2467328815585573E-2</v>
      </c>
      <c r="K30" s="8">
        <f>$B$26/12</f>
        <v>119.21204166666666</v>
      </c>
      <c r="L30" s="8">
        <f>K30*$B$27/100</f>
        <v>40.532094166666667</v>
      </c>
      <c r="M30" s="1" t="s">
        <v>85</v>
      </c>
      <c r="N30" s="8">
        <f>(O29-P29)*C21/100</f>
        <v>153.32388739720031</v>
      </c>
      <c r="O30" s="8">
        <f>L30+O29-P29-N30</f>
        <v>48.60177245072984</v>
      </c>
      <c r="P30" s="8">
        <f>O30*J30</f>
        <v>0.60593427816351719</v>
      </c>
      <c r="Q30" s="12">
        <f>P30*$B$28</f>
        <v>6.0593427816351721E-2</v>
      </c>
      <c r="R30" s="8">
        <f>L30*$B$28</f>
        <v>4.0532094166666672</v>
      </c>
      <c r="S30" s="13">
        <f>Q30/R30</f>
        <v>1.4949493496978836E-2</v>
      </c>
      <c r="T30" s="2">
        <f>$B$27/100</f>
        <v>0.34</v>
      </c>
      <c r="U30" s="14">
        <f>S30*T30</f>
        <v>5.0828277889728045E-3</v>
      </c>
      <c r="V30" s="13"/>
      <c r="W30" s="2"/>
      <c r="X30" s="14"/>
      <c r="Y30" s="2">
        <v>0.02</v>
      </c>
      <c r="Z30" s="2">
        <v>0.63</v>
      </c>
      <c r="AA30" s="2">
        <f>Y30*Z30</f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>AO30*AN30</f>
        <v>2.9999999999999997E-4</v>
      </c>
      <c r="AQ30" s="1">
        <f>(AP30+AM30+AD30+AA30+U30+X30+AG30+AJ30)</f>
        <v>1.7982827788972804E-2</v>
      </c>
      <c r="AR30" s="8">
        <f>$B$26/12</f>
        <v>119.21204166666666</v>
      </c>
      <c r="AS30" s="1">
        <f>$B$28</f>
        <v>0.1</v>
      </c>
      <c r="AT30" s="1">
        <f>$E$2/12</f>
        <v>728.66666666666663</v>
      </c>
      <c r="AU30" s="1">
        <f>AT30*10000*AS30*0.67*AR30*AQ30</f>
        <v>1046602.6181643668</v>
      </c>
    </row>
    <row r="31" spans="1:47" x14ac:dyDescent="0.15">
      <c r="C31" s="7">
        <v>5</v>
      </c>
      <c r="D31" s="7">
        <v>4.8946469221257898</v>
      </c>
      <c r="E31" s="9">
        <f>D30</f>
        <v>-2.54218019826147</v>
      </c>
      <c r="F31" s="7" t="s">
        <v>85</v>
      </c>
      <c r="G31" s="1">
        <v>6</v>
      </c>
      <c r="H31" s="8">
        <f>E32</f>
        <v>4.8946469221257898</v>
      </c>
      <c r="I31" s="8">
        <f>H31+273.15</f>
        <v>278.04464692212576</v>
      </c>
      <c r="J31" s="8">
        <f>EXP(($C$15*(I31-$C$13))/($C$16*I31*$C$13))</f>
        <v>3.2638609149519868E-2</v>
      </c>
      <c r="K31" s="8">
        <f>$B$26/12</f>
        <v>119.21204166666666</v>
      </c>
      <c r="L31" s="8">
        <f>K31*$B$27/100</f>
        <v>40.532094166666667</v>
      </c>
      <c r="M31" s="1" t="s">
        <v>83</v>
      </c>
      <c r="O31" s="8">
        <f>L31+O30-P30-N31</f>
        <v>88.52793233923299</v>
      </c>
      <c r="P31" s="8">
        <f>O31*J31</f>
        <v>2.8894285824353658</v>
      </c>
      <c r="Q31" s="12">
        <f>P31*$B$28</f>
        <v>0.2889428582435366</v>
      </c>
      <c r="R31" s="8">
        <f>L31*$B$28</f>
        <v>4.0532094166666672</v>
      </c>
      <c r="S31" s="13">
        <f>Q31/R31</f>
        <v>7.1287423999217225E-2</v>
      </c>
      <c r="T31" s="2">
        <f>$B$27/100</f>
        <v>0.34</v>
      </c>
      <c r="U31" s="14">
        <f>S31*T31</f>
        <v>2.4237724159733857E-2</v>
      </c>
      <c r="V31" s="13"/>
      <c r="W31" s="2"/>
      <c r="X31" s="14"/>
      <c r="Y31" s="2">
        <v>0.02</v>
      </c>
      <c r="Z31" s="2">
        <v>0.63</v>
      </c>
      <c r="AA31" s="2">
        <f>Y31*Z31</f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>AO31*AN31</f>
        <v>2.9999999999999997E-4</v>
      </c>
      <c r="AQ31" s="1">
        <f>(AP31+AM31+AD31+AA31+U31+X31+AG31+AJ31)</f>
        <v>3.7137724159733855E-2</v>
      </c>
      <c r="AR31" s="8">
        <f>$B$26/12</f>
        <v>119.21204166666666</v>
      </c>
      <c r="AS31" s="1">
        <f>$B$28</f>
        <v>0.1</v>
      </c>
      <c r="AT31" s="1">
        <f>$E$2/12</f>
        <v>728.66666666666663</v>
      </c>
      <c r="AU31" s="1">
        <f>AT31*10000*AS31*0.67*AR31*AQ31</f>
        <v>2161419.760805245</v>
      </c>
    </row>
    <row r="32" spans="1:47" x14ac:dyDescent="0.15">
      <c r="C32" s="7">
        <v>6</v>
      </c>
      <c r="D32" s="7">
        <v>13.013998698609401</v>
      </c>
      <c r="E32" s="9">
        <f>D31</f>
        <v>4.8946469221257898</v>
      </c>
      <c r="F32" s="7" t="s">
        <v>83</v>
      </c>
      <c r="G32" s="1">
        <v>7</v>
      </c>
      <c r="H32" s="8">
        <f>E33</f>
        <v>13.013998698609401</v>
      </c>
      <c r="I32" s="8">
        <f>H32+273.15</f>
        <v>286.16399869860936</v>
      </c>
      <c r="J32" s="8">
        <f>EXP(($C$15*(I32-$C$13))/($C$16*I32*$C$13))</f>
        <v>8.8154131695278651E-2</v>
      </c>
      <c r="K32" s="8">
        <f>$B$26/12</f>
        <v>119.21204166666666</v>
      </c>
      <c r="L32" s="8">
        <f>K32*$B$27/100</f>
        <v>40.532094166666667</v>
      </c>
      <c r="M32" s="1" t="s">
        <v>83</v>
      </c>
      <c r="O32" s="8">
        <f>L32+O31-P31-N32</f>
        <v>126.17059792346429</v>
      </c>
      <c r="P32" s="8">
        <f>O32*J32</f>
        <v>11.122459505417122</v>
      </c>
      <c r="Q32" s="12">
        <f>P32*$B$28</f>
        <v>1.1122459505417124</v>
      </c>
      <c r="R32" s="8">
        <f>L32*$B$28</f>
        <v>4.0532094166666672</v>
      </c>
      <c r="S32" s="13">
        <f>Q32/R32</f>
        <v>0.27441117302456486</v>
      </c>
      <c r="T32" s="2">
        <f>$B$27/100</f>
        <v>0.34</v>
      </c>
      <c r="U32" s="14">
        <f>S32*T32</f>
        <v>9.3299798828352057E-2</v>
      </c>
      <c r="V32" s="13"/>
      <c r="W32" s="2"/>
      <c r="X32" s="14"/>
      <c r="Y32" s="2">
        <v>0.02</v>
      </c>
      <c r="Z32" s="2">
        <v>0.63</v>
      </c>
      <c r="AA32" s="2">
        <f>Y32*Z32</f>
        <v>1.26E-2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0.01</v>
      </c>
      <c r="AO32" s="2">
        <v>0.03</v>
      </c>
      <c r="AP32" s="2">
        <f>AO32*AN32</f>
        <v>2.9999999999999997E-4</v>
      </c>
      <c r="AQ32" s="1">
        <f>(AP32+AM32+AD32+AA32+U32+X32+AG32+AJ32)</f>
        <v>0.10619979882835205</v>
      </c>
      <c r="AR32" s="8">
        <f>$B$26/12</f>
        <v>119.21204166666666</v>
      </c>
      <c r="AS32" s="1">
        <f>$B$28</f>
        <v>0.1</v>
      </c>
      <c r="AT32" s="1">
        <f>$E$2/12</f>
        <v>728.66666666666663</v>
      </c>
      <c r="AU32" s="1">
        <f>AT32*10000*AS32*0.67*AR32*AQ32</f>
        <v>6180840.3442777582</v>
      </c>
    </row>
    <row r="33" spans="1:48" x14ac:dyDescent="0.15">
      <c r="C33" s="7">
        <v>7</v>
      </c>
      <c r="D33" s="7">
        <v>15.642195286882201</v>
      </c>
      <c r="E33" s="9">
        <f>D32</f>
        <v>13.013998698609401</v>
      </c>
      <c r="F33" s="7" t="s">
        <v>83</v>
      </c>
      <c r="G33" s="1">
        <v>8</v>
      </c>
      <c r="H33" s="8">
        <f>E34</f>
        <v>15.642195286882201</v>
      </c>
      <c r="I33" s="8">
        <f>H33+273.15</f>
        <v>288.79219528688219</v>
      </c>
      <c r="J33" s="8">
        <f>EXP(($C$15*(I33-$C$13))/($C$16*I33*$C$13))</f>
        <v>0.12014967552915731</v>
      </c>
      <c r="K33" s="8">
        <f>$B$26/12</f>
        <v>119.21204166666666</v>
      </c>
      <c r="L33" s="8">
        <f>K33*$B$27/100</f>
        <v>40.532094166666667</v>
      </c>
      <c r="M33" s="1" t="s">
        <v>83</v>
      </c>
      <c r="O33" s="8">
        <f>L33+O32-P32-N33</f>
        <v>155.58023258471383</v>
      </c>
      <c r="P33" s="8">
        <f>O33*J33</f>
        <v>18.692914463804193</v>
      </c>
      <c r="Q33" s="12">
        <f>P33*$B$28</f>
        <v>1.8692914463804193</v>
      </c>
      <c r="R33" s="8">
        <f>L33*$B$28</f>
        <v>4.0532094166666672</v>
      </c>
      <c r="S33" s="13">
        <f>Q33/R33</f>
        <v>0.46118797580355775</v>
      </c>
      <c r="T33" s="2">
        <f>$B$27/100</f>
        <v>0.34</v>
      </c>
      <c r="U33" s="14">
        <f>S33*T33</f>
        <v>0.15680391177320965</v>
      </c>
      <c r="V33" s="13"/>
      <c r="W33" s="2"/>
      <c r="X33" s="14"/>
      <c r="Y33" s="2">
        <v>0.04</v>
      </c>
      <c r="Z33" s="2">
        <v>0.63</v>
      </c>
      <c r="AA33" s="2">
        <f>Y33*Z33</f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>AO33*AN33</f>
        <v>4.4999999999999999E-4</v>
      </c>
      <c r="AQ33" s="1">
        <f>(AP33+AM33+AD33+AA33+U33+X33+AG33+AJ33)</f>
        <v>0.18245391177320966</v>
      </c>
      <c r="AR33" s="8">
        <f>$B$26/12</f>
        <v>119.21204166666666</v>
      </c>
      <c r="AS33" s="1">
        <f>$B$28</f>
        <v>0.1</v>
      </c>
      <c r="AT33" s="1">
        <f>$E$2/12</f>
        <v>728.66666666666663</v>
      </c>
      <c r="AU33" s="1">
        <f>AT33*10000*AS33*0.67*AR33*AQ33</f>
        <v>10618838.371641841</v>
      </c>
    </row>
    <row r="34" spans="1:48" x14ac:dyDescent="0.15">
      <c r="C34" s="7">
        <v>8</v>
      </c>
      <c r="D34" s="7">
        <v>12.3582299801445</v>
      </c>
      <c r="E34" s="9">
        <f>D33</f>
        <v>15.642195286882201</v>
      </c>
      <c r="F34" s="7" t="s">
        <v>83</v>
      </c>
      <c r="G34" s="1">
        <v>9</v>
      </c>
      <c r="H34" s="8">
        <f>E35</f>
        <v>12.3582299801445</v>
      </c>
      <c r="I34" s="8">
        <f>H34+273.15</f>
        <v>285.50822998014451</v>
      </c>
      <c r="J34" s="8">
        <f>EXP(($C$15*(I34-$C$13))/($C$16*I34*$C$13))</f>
        <v>8.1527149378022107E-2</v>
      </c>
      <c r="K34" s="8">
        <f>$B$26/12</f>
        <v>119.21204166666666</v>
      </c>
      <c r="L34" s="8">
        <f>K34*$B$27/100</f>
        <v>40.532094166666667</v>
      </c>
      <c r="M34" s="1" t="s">
        <v>83</v>
      </c>
      <c r="O34" s="8">
        <f>L34+O33-P33-N34</f>
        <v>177.41941228757631</v>
      </c>
      <c r="P34" s="8">
        <f>O34*J34</f>
        <v>14.464498928130125</v>
      </c>
      <c r="Q34" s="12">
        <f>P34*$B$28</f>
        <v>1.4464498928130125</v>
      </c>
      <c r="R34" s="8">
        <f>L34*$B$28</f>
        <v>4.0532094166666672</v>
      </c>
      <c r="S34" s="13">
        <f>Q34/R34</f>
        <v>0.35686532427001105</v>
      </c>
      <c r="T34" s="2">
        <f>$B$27/100</f>
        <v>0.34</v>
      </c>
      <c r="U34" s="14">
        <f>S34*T34</f>
        <v>0.12133421025180377</v>
      </c>
      <c r="V34" s="13"/>
      <c r="W34" s="2"/>
      <c r="X34" s="14"/>
      <c r="Y34" s="2">
        <v>0.02</v>
      </c>
      <c r="Z34" s="2">
        <v>0.63</v>
      </c>
      <c r="AA34" s="2">
        <f>Y34*Z34</f>
        <v>1.26E-2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0.01</v>
      </c>
      <c r="AO34" s="2">
        <v>0.03</v>
      </c>
      <c r="AP34" s="2">
        <f>AO34*AN34</f>
        <v>2.9999999999999997E-4</v>
      </c>
      <c r="AQ34" s="1">
        <f>(AP34+AM34+AD34+AA34+U34+X34+AG34+AJ34)</f>
        <v>0.13423421025180376</v>
      </c>
      <c r="AR34" s="8">
        <f>$B$26/12</f>
        <v>119.21204166666666</v>
      </c>
      <c r="AS34" s="1">
        <f>$B$28</f>
        <v>0.1</v>
      </c>
      <c r="AT34" s="1">
        <f>$E$2/12</f>
        <v>728.66666666666663</v>
      </c>
      <c r="AU34" s="1">
        <f>AT34*10000*AS34*0.67*AR34*AQ34</f>
        <v>7812446.2707090639</v>
      </c>
    </row>
    <row r="35" spans="1:48" x14ac:dyDescent="0.15">
      <c r="C35" s="7">
        <v>9</v>
      </c>
      <c r="D35" s="7">
        <v>5.9822161413466999</v>
      </c>
      <c r="E35" s="9">
        <f>D34</f>
        <v>12.3582299801445</v>
      </c>
      <c r="F35" s="7" t="s">
        <v>83</v>
      </c>
      <c r="G35" s="1">
        <v>10</v>
      </c>
      <c r="H35" s="8">
        <f>E36</f>
        <v>5.9822161413466999</v>
      </c>
      <c r="I35" s="8">
        <f>H35+273.15</f>
        <v>279.1322161413467</v>
      </c>
      <c r="J35" s="8">
        <f>EXP(($C$15*(I35-$C$13))/($C$16*I35*$C$13))</f>
        <v>3.7409996197355307E-2</v>
      </c>
      <c r="K35" s="8">
        <f>$B$26/12</f>
        <v>119.21204166666666</v>
      </c>
      <c r="L35" s="8">
        <f>K35*$B$27/100</f>
        <v>40.532094166666667</v>
      </c>
      <c r="M35" s="1" t="s">
        <v>83</v>
      </c>
      <c r="O35" s="8">
        <f>L35+O34-P34-N35</f>
        <v>203.48700752611285</v>
      </c>
      <c r="P35" s="8">
        <f>O35*J35</f>
        <v>7.6124481777630919</v>
      </c>
      <c r="Q35" s="12">
        <f>P35*$B$28</f>
        <v>0.76124481777630926</v>
      </c>
      <c r="R35" s="8">
        <f>L35*$B$28</f>
        <v>4.0532094166666672</v>
      </c>
      <c r="S35" s="13">
        <f>Q35/R35</f>
        <v>0.18781285137799567</v>
      </c>
      <c r="T35" s="2">
        <f>$B$27/100</f>
        <v>0.34</v>
      </c>
      <c r="U35" s="14">
        <f>S35*T35</f>
        <v>6.3856369468518526E-2</v>
      </c>
      <c r="V35" s="13"/>
      <c r="W35" s="2"/>
      <c r="X35" s="14"/>
      <c r="Y35" s="2">
        <v>0.02</v>
      </c>
      <c r="Z35" s="2">
        <v>0.63</v>
      </c>
      <c r="AA35" s="2">
        <f>Y35*Z35</f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>AO35*AN35</f>
        <v>2.9999999999999997E-4</v>
      </c>
      <c r="AQ35" s="1">
        <f>(AP35+AM35+AD35+AA35+U35+X35+AG35+AJ35)</f>
        <v>7.675636946851852E-2</v>
      </c>
      <c r="AR35" s="8">
        <f>$B$26/12</f>
        <v>119.21204166666666</v>
      </c>
      <c r="AS35" s="1">
        <f>$B$28</f>
        <v>0.1</v>
      </c>
      <c r="AT35" s="1">
        <f>$E$2/12</f>
        <v>728.66666666666663</v>
      </c>
      <c r="AU35" s="1">
        <f>AT35*10000*AS35*0.67*AR35*AQ35</f>
        <v>4467229.4140415424</v>
      </c>
    </row>
    <row r="36" spans="1:48" x14ac:dyDescent="0.15">
      <c r="C36" s="7">
        <v>10</v>
      </c>
      <c r="D36" s="7">
        <v>-2.1690517303856498</v>
      </c>
      <c r="E36" s="9">
        <f>D35</f>
        <v>5.9822161413466999</v>
      </c>
      <c r="F36" s="7" t="s">
        <v>83</v>
      </c>
      <c r="G36" s="1">
        <v>11</v>
      </c>
      <c r="H36" s="8">
        <f>E37</f>
        <v>-2.1690517303856498</v>
      </c>
      <c r="I36" s="8">
        <f>H36+273.15</f>
        <v>270.98094826961432</v>
      </c>
      <c r="J36" s="8">
        <f>EXP(($C$15*(I36-$C$13))/($C$16*I36*$C$13))</f>
        <v>1.3100573162873205E-2</v>
      </c>
      <c r="K36" s="8">
        <f>$B$26/12</f>
        <v>119.21204166666666</v>
      </c>
      <c r="L36" s="8">
        <f>K36*$B$27/100</f>
        <v>40.532094166666667</v>
      </c>
      <c r="M36" s="1" t="s">
        <v>85</v>
      </c>
      <c r="N36" s="8">
        <f>(O35-P35)*C21/100</f>
        <v>186.08083138093224</v>
      </c>
      <c r="O36" s="8">
        <f>L36+O35-P35-N36</f>
        <v>50.325822134084177</v>
      </c>
      <c r="P36" s="8">
        <f>O36*J36</f>
        <v>0.65929711484931353</v>
      </c>
      <c r="Q36" s="12">
        <f>P36*$B$28</f>
        <v>6.5929711484931361E-2</v>
      </c>
      <c r="R36" s="8">
        <f>L36*$B$28</f>
        <v>4.0532094166666672</v>
      </c>
      <c r="S36" s="13">
        <f>Q36/R36</f>
        <v>1.6266051098625819E-2</v>
      </c>
      <c r="T36" s="2">
        <f>$B$27/100</f>
        <v>0.34</v>
      </c>
      <c r="U36" s="14">
        <f>S36*T36</f>
        <v>5.5304573735327793E-3</v>
      </c>
      <c r="V36" s="13"/>
      <c r="W36" s="2"/>
      <c r="X36" s="14"/>
      <c r="Y36" s="2">
        <v>0.02</v>
      </c>
      <c r="Z36" s="2">
        <v>0.63</v>
      </c>
      <c r="AA36" s="2">
        <f>Y36*Z36</f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>AO36*AN36</f>
        <v>2.9999999999999997E-4</v>
      </c>
      <c r="AQ36" s="1">
        <f>(AP36+AM36+AD36+AA36+U36+X36+AG36+AJ36)</f>
        <v>1.8430457373532778E-2</v>
      </c>
      <c r="AR36" s="8">
        <f>$B$26/12</f>
        <v>119.21204166666666</v>
      </c>
      <c r="AS36" s="1">
        <f>$B$28</f>
        <v>0.1</v>
      </c>
      <c r="AT36" s="1">
        <f>$E$2/12</f>
        <v>728.66666666666663</v>
      </c>
      <c r="AU36" s="1">
        <f>AT36*10000*AS36*0.67*AR36*AQ36</f>
        <v>1072654.7107866171</v>
      </c>
    </row>
    <row r="37" spans="1:48" x14ac:dyDescent="0.15">
      <c r="C37" s="7">
        <v>11</v>
      </c>
      <c r="D37" s="7">
        <v>-15.729816561067601</v>
      </c>
      <c r="E37" s="9">
        <f>D36</f>
        <v>-2.1690517303856498</v>
      </c>
      <c r="F37" s="7" t="s">
        <v>85</v>
      </c>
      <c r="G37" s="1">
        <v>12</v>
      </c>
      <c r="H37" s="8">
        <f>E38</f>
        <v>-15.729816561067601</v>
      </c>
      <c r="I37" s="8">
        <f>H37+273.15</f>
        <v>257.42018343893238</v>
      </c>
      <c r="J37" s="8">
        <f>EXP(($C$15*(I37-$C$13))/($C$16*I37*$C$13))</f>
        <v>1.9734741928273498E-3</v>
      </c>
      <c r="K37" s="8">
        <f>$B$26/12</f>
        <v>119.21204166666666</v>
      </c>
      <c r="L37" s="8">
        <f>K37*$B$27/100</f>
        <v>40.532094166666667</v>
      </c>
      <c r="M37" s="1" t="s">
        <v>83</v>
      </c>
      <c r="O37" s="8">
        <f>L37+O36-P36-N37</f>
        <v>90.198619185901535</v>
      </c>
      <c r="P37" s="8">
        <f>O37*J37</f>
        <v>0.17800464719203854</v>
      </c>
      <c r="Q37" s="12">
        <f>P37*$B$28</f>
        <v>1.7800464719203855E-2</v>
      </c>
      <c r="R37" s="8">
        <f>L37*$B$28</f>
        <v>4.0532094166666672</v>
      </c>
      <c r="S37" s="13">
        <f>Q37/R37</f>
        <v>4.391696280485512E-3</v>
      </c>
      <c r="T37" s="2">
        <f>$B$27/100</f>
        <v>0.34</v>
      </c>
      <c r="U37" s="14">
        <f>S37*T37</f>
        <v>1.4931767353650741E-3</v>
      </c>
      <c r="V37" s="13"/>
      <c r="W37" s="2"/>
      <c r="X37" s="14"/>
      <c r="Y37" s="2">
        <v>0.02</v>
      </c>
      <c r="Z37" s="2">
        <v>0.63</v>
      </c>
      <c r="AA37" s="2">
        <f>Y37*Z37</f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>AO37*AN37</f>
        <v>2.9999999999999997E-4</v>
      </c>
      <c r="AQ37" s="1">
        <f>(AP37+AM37+AD37+AA37+U37+X37+AG37+AJ37)</f>
        <v>1.4393176735365075E-2</v>
      </c>
      <c r="AR37" s="8">
        <f>$B$26/12</f>
        <v>119.21204166666666</v>
      </c>
      <c r="AS37" s="1">
        <f>$B$28</f>
        <v>0.1</v>
      </c>
      <c r="AT37" s="1">
        <f>$E$2/12</f>
        <v>728.66666666666663</v>
      </c>
      <c r="AU37" s="1">
        <f>AT37*10000*AS37*0.67*AR37*AQ37</f>
        <v>837684.5194598845</v>
      </c>
      <c r="AV37" s="1">
        <f>SUM(AU26:AU37)</f>
        <v>37559581.487712391</v>
      </c>
    </row>
    <row r="38" spans="1:48" x14ac:dyDescent="0.15">
      <c r="C38" s="7">
        <v>12</v>
      </c>
      <c r="D38" s="7">
        <v>-19.3762012746034</v>
      </c>
      <c r="E38" s="9">
        <f>D37</f>
        <v>-15.729816561067601</v>
      </c>
      <c r="F38" s="7" t="s">
        <v>83</v>
      </c>
    </row>
    <row r="40" spans="1:48" x14ac:dyDescent="0.15">
      <c r="S40" s="35" t="s">
        <v>25</v>
      </c>
      <c r="T40" s="35"/>
      <c r="U40" s="35"/>
      <c r="V40" s="35" t="s">
        <v>54</v>
      </c>
      <c r="W40" s="35"/>
      <c r="X40" s="35"/>
      <c r="Y40" s="35" t="s">
        <v>55</v>
      </c>
      <c r="Z40" s="35"/>
      <c r="AA40" s="35"/>
      <c r="AB40" s="35" t="s">
        <v>56</v>
      </c>
      <c r="AC40" s="35"/>
      <c r="AD40" s="35"/>
      <c r="AE40" s="35" t="s">
        <v>57</v>
      </c>
      <c r="AF40" s="35"/>
      <c r="AG40" s="35"/>
      <c r="AH40" s="35" t="s">
        <v>58</v>
      </c>
      <c r="AI40" s="35"/>
      <c r="AJ40" s="35"/>
      <c r="AK40" s="38" t="s">
        <v>59</v>
      </c>
      <c r="AL40" s="37"/>
      <c r="AM40" s="36"/>
      <c r="AN40" s="35" t="s">
        <v>60</v>
      </c>
      <c r="AO40" s="35"/>
      <c r="AP40" s="35"/>
    </row>
    <row r="41" spans="1:48" x14ac:dyDescent="0.15">
      <c r="A41" s="34" t="s">
        <v>30</v>
      </c>
      <c r="B41" s="34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-23.9063963959868</v>
      </c>
      <c r="E42" s="7"/>
      <c r="F42" s="7"/>
      <c r="G42" s="1">
        <v>1</v>
      </c>
      <c r="H42" s="8">
        <f>E43</f>
        <v>-23.9063963959868</v>
      </c>
      <c r="I42" s="8">
        <f>H42+273.15</f>
        <v>249.24360360401317</v>
      </c>
      <c r="J42" s="8">
        <f>EXP(($C$15*(I42-$C$13))/($C$16*I42*$C$13))</f>
        <v>5.706045468020451E-4</v>
      </c>
      <c r="K42" s="8">
        <f>$B$42/12</f>
        <v>136.875</v>
      </c>
      <c r="L42" s="8">
        <f>K42*$B$43/100</f>
        <v>58.856250000000003</v>
      </c>
      <c r="M42" s="1" t="s">
        <v>83</v>
      </c>
      <c r="O42" s="8">
        <f>L42</f>
        <v>58.856250000000003</v>
      </c>
      <c r="P42" s="8">
        <f>O42*J42</f>
        <v>3.3583643857717865E-2</v>
      </c>
      <c r="Q42" s="12">
        <f>P42*$B$44</f>
        <v>8.0600745258522875E-3</v>
      </c>
      <c r="R42" s="8">
        <f>L42*$B$44</f>
        <v>14.125500000000001</v>
      </c>
      <c r="S42" s="13">
        <f>Q42/R42</f>
        <v>5.70604546802045E-4</v>
      </c>
      <c r="T42" s="2">
        <f>$B$43/100</f>
        <v>0.43</v>
      </c>
      <c r="U42" s="14">
        <f>S42*T42</f>
        <v>2.4535995512487937E-4</v>
      </c>
      <c r="V42" s="13"/>
      <c r="W42" s="2"/>
      <c r="X42" s="14"/>
      <c r="Y42" s="2">
        <v>0.02</v>
      </c>
      <c r="Z42" s="2">
        <v>0.28999999999999998</v>
      </c>
      <c r="AA42" s="2">
        <f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>AO42*AN42</f>
        <v>2.6000000000000003E-3</v>
      </c>
      <c r="AQ42" s="1">
        <f>(AP42+AM42+AD42+AA42+U42+X42+AG42+AJ42)</f>
        <v>8.6653599551248777E-3</v>
      </c>
      <c r="AR42" s="8">
        <f>$B$42/12</f>
        <v>136.875</v>
      </c>
      <c r="AS42" s="1">
        <f>$B$44</f>
        <v>0.24</v>
      </c>
      <c r="AT42" s="1">
        <f>$E$3/12</f>
        <v>1663988.6666666667</v>
      </c>
      <c r="AU42" s="1">
        <f>AT42*10000*AS42*0.67*AR42*AQ42</f>
        <v>3173563177.5132957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>D27</f>
        <v>-23.471903886886</v>
      </c>
      <c r="E43" s="9">
        <f>D42</f>
        <v>-23.9063963959868</v>
      </c>
      <c r="F43" s="7" t="s">
        <v>83</v>
      </c>
      <c r="G43" s="1">
        <v>2</v>
      </c>
      <c r="H43" s="8">
        <f>E44</f>
        <v>-23.471903886886</v>
      </c>
      <c r="I43" s="8">
        <f>H43+273.15</f>
        <v>249.67809611311398</v>
      </c>
      <c r="J43" s="8">
        <f>EXP(($C$15*(I43-$C$13))/($C$16*I43*$C$13))</f>
        <v>6.1074428527615066E-4</v>
      </c>
      <c r="K43" s="8">
        <f>$B$42/12</f>
        <v>136.875</v>
      </c>
      <c r="L43" s="8">
        <f>K43*$B$43/100</f>
        <v>58.856250000000003</v>
      </c>
      <c r="M43" s="1" t="s">
        <v>83</v>
      </c>
      <c r="O43" s="8">
        <f>L43+O42-P42-N43</f>
        <v>117.67891635614228</v>
      </c>
      <c r="P43" s="8">
        <f>O43*J43</f>
        <v>7.1871725662004032E-2</v>
      </c>
      <c r="Q43" s="12">
        <f>P43*$B$44</f>
        <v>1.7249214158880966E-2</v>
      </c>
      <c r="R43" s="8">
        <f>L43*$B$44</f>
        <v>14.125500000000001</v>
      </c>
      <c r="S43" s="13">
        <f>Q43/R43</f>
        <v>1.2211400770861891E-3</v>
      </c>
      <c r="T43" s="2">
        <f>$B$43/100</f>
        <v>0.43</v>
      </c>
      <c r="U43" s="14">
        <f>S43*T43</f>
        <v>5.2509023314706131E-4</v>
      </c>
      <c r="V43" s="13"/>
      <c r="W43" s="2"/>
      <c r="X43" s="14"/>
      <c r="Y43" s="2">
        <v>0.02</v>
      </c>
      <c r="Z43" s="2">
        <v>0.28999999999999998</v>
      </c>
      <c r="AA43" s="2">
        <f>Y43*Z43</f>
        <v>5.7999999999999996E-3</v>
      </c>
      <c r="AB43" s="2"/>
      <c r="AC43" s="2"/>
      <c r="AD43" s="2"/>
      <c r="AE43" s="13">
        <v>1E-3</v>
      </c>
      <c r="AF43" s="2">
        <v>0.02</v>
      </c>
      <c r="AG43" s="16">
        <f>AE43*AF43</f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>AO43*AN43</f>
        <v>2.6000000000000003E-3</v>
      </c>
      <c r="AQ43" s="1">
        <f>(AP43+AM43+AD43+AA43+U43+X43+AG43+AJ43)</f>
        <v>8.94509023314706E-3</v>
      </c>
      <c r="AR43" s="8">
        <f>$B$42/12</f>
        <v>136.875</v>
      </c>
      <c r="AS43" s="1">
        <f>$B$44</f>
        <v>0.24</v>
      </c>
      <c r="AT43" s="1">
        <f>$E$3/12</f>
        <v>1663988.6666666667</v>
      </c>
      <c r="AU43" s="1">
        <f>AT43*10000*AS43*0.67*AR43*AQ43</f>
        <v>3276010359.6920033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>D28</f>
        <v>-24.119362962103999</v>
      </c>
      <c r="E44" s="9">
        <f>D43</f>
        <v>-23.471903886886</v>
      </c>
      <c r="F44" s="7" t="s">
        <v>83</v>
      </c>
      <c r="G44" s="1">
        <v>3</v>
      </c>
      <c r="H44" s="8">
        <f>E45</f>
        <v>-24.119362962103999</v>
      </c>
      <c r="I44" s="8">
        <f>H44+273.15</f>
        <v>249.03063703789599</v>
      </c>
      <c r="J44" s="8">
        <f>EXP(($C$15*(I44-$C$13))/($C$16*I44*$C$13))</f>
        <v>5.5185670145942547E-4</v>
      </c>
      <c r="K44" s="8">
        <f>$B$42/12</f>
        <v>136.875</v>
      </c>
      <c r="L44" s="8">
        <f>K44*$B$43/100</f>
        <v>58.856250000000003</v>
      </c>
      <c r="M44" s="1" t="s">
        <v>83</v>
      </c>
      <c r="O44" s="8">
        <f>L44+O43-P43-N44</f>
        <v>176.46329463048028</v>
      </c>
      <c r="P44" s="8">
        <f>O44*J44</f>
        <v>9.7382451703439593E-2</v>
      </c>
      <c r="Q44" s="12">
        <f>P44*$B$44</f>
        <v>2.3371788408825502E-2</v>
      </c>
      <c r="R44" s="8">
        <f>L44*$B$44</f>
        <v>14.125500000000001</v>
      </c>
      <c r="S44" s="13">
        <f>Q44/R44</f>
        <v>1.6545813181002796E-3</v>
      </c>
      <c r="T44" s="2">
        <f>$B$43/100</f>
        <v>0.43</v>
      </c>
      <c r="U44" s="14">
        <f>S44*T44</f>
        <v>7.114699667831202E-4</v>
      </c>
      <c r="V44" s="13"/>
      <c r="W44" s="2"/>
      <c r="X44" s="14"/>
      <c r="Y44" s="2">
        <v>0.02</v>
      </c>
      <c r="Z44" s="2">
        <v>0.28999999999999998</v>
      </c>
      <c r="AA44" s="2">
        <f>Y44*Z44</f>
        <v>5.7999999999999996E-3</v>
      </c>
      <c r="AB44" s="2"/>
      <c r="AC44" s="2"/>
      <c r="AD44" s="2"/>
      <c r="AE44" s="13">
        <v>1E-3</v>
      </c>
      <c r="AF44" s="2">
        <v>0.02</v>
      </c>
      <c r="AG44" s="16">
        <f>AE44*AF44</f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>AO44*AN44</f>
        <v>2.6000000000000003E-3</v>
      </c>
      <c r="AQ44" s="1">
        <f>(AP44+AM44+AD44+AA44+U44+X44+AG44+AJ44)</f>
        <v>9.1314699667831185E-3</v>
      </c>
      <c r="AR44" s="8">
        <f>$B$42/12</f>
        <v>136.875</v>
      </c>
      <c r="AS44" s="1">
        <f>$B$44</f>
        <v>0.24</v>
      </c>
      <c r="AT44" s="1">
        <f>$E$3/12</f>
        <v>1663988.6666666667</v>
      </c>
      <c r="AU44" s="1">
        <f>AT44*10000*AS44*0.67*AR44*AQ44</f>
        <v>3344269250.5823131</v>
      </c>
    </row>
    <row r="45" spans="1:48" x14ac:dyDescent="0.15">
      <c r="C45" s="7">
        <v>3</v>
      </c>
      <c r="D45" s="7">
        <f>D29</f>
        <v>-11.429812466594599</v>
      </c>
      <c r="E45" s="9">
        <f>D44</f>
        <v>-24.119362962103999</v>
      </c>
      <c r="F45" s="7" t="s">
        <v>83</v>
      </c>
      <c r="G45" s="1">
        <v>4</v>
      </c>
      <c r="H45" s="8">
        <f>E46</f>
        <v>-11.429812466594599</v>
      </c>
      <c r="I45" s="8">
        <f>H45+273.15</f>
        <v>261.72018753340535</v>
      </c>
      <c r="J45" s="8">
        <f>EXP(($C$15*(I45-$C$13))/($C$16*I45*$C$13))</f>
        <v>3.6738625289906754E-3</v>
      </c>
      <c r="K45" s="8">
        <f>$B$42/12</f>
        <v>136.875</v>
      </c>
      <c r="L45" s="8">
        <f>K45*$B$43/100</f>
        <v>58.856250000000003</v>
      </c>
      <c r="M45" s="1" t="s">
        <v>83</v>
      </c>
      <c r="O45" s="8">
        <f>L45+O44-P44-N45</f>
        <v>235.22216217877681</v>
      </c>
      <c r="P45" s="8">
        <f>O45*J45</f>
        <v>0.86417388761677583</v>
      </c>
      <c r="Q45" s="12">
        <f>P45*$B$44</f>
        <v>0.2074017330280262</v>
      </c>
      <c r="R45" s="8">
        <f>L45*$B$44</f>
        <v>14.125500000000001</v>
      </c>
      <c r="S45" s="13">
        <f>Q45/R45</f>
        <v>1.468278878822174E-2</v>
      </c>
      <c r="T45" s="2">
        <f>$B$43/100</f>
        <v>0.43</v>
      </c>
      <c r="U45" s="14">
        <f>S45*T45</f>
        <v>6.3135991789353479E-3</v>
      </c>
      <c r="V45" s="13"/>
      <c r="W45" s="2"/>
      <c r="X45" s="14"/>
      <c r="Y45" s="2">
        <v>0.02</v>
      </c>
      <c r="Z45" s="2">
        <v>0.28999999999999998</v>
      </c>
      <c r="AA45" s="2">
        <f>Y45*Z45</f>
        <v>5.7999999999999996E-3</v>
      </c>
      <c r="AB45" s="2"/>
      <c r="AC45" s="2"/>
      <c r="AD45" s="2"/>
      <c r="AE45" s="13">
        <v>1E-3</v>
      </c>
      <c r="AF45" s="2">
        <v>0.02</v>
      </c>
      <c r="AG45" s="16">
        <f>AE45*AF45</f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>AO45*AN45</f>
        <v>2.6000000000000003E-3</v>
      </c>
      <c r="AQ45" s="1">
        <f>(AP45+AM45+AD45+AA45+U45+X45+AG45+AJ45)</f>
        <v>1.4733599178935346E-2</v>
      </c>
      <c r="AR45" s="8">
        <f>$B$42/12</f>
        <v>136.875</v>
      </c>
      <c r="AS45" s="1">
        <f>$B$44</f>
        <v>0.24</v>
      </c>
      <c r="AT45" s="1">
        <f>$E$3/12</f>
        <v>1663988.6666666667</v>
      </c>
      <c r="AU45" s="1">
        <f>AT45*10000*AS45*0.67*AR45*AQ45</f>
        <v>5395968323.1457291</v>
      </c>
    </row>
    <row r="46" spans="1:48" x14ac:dyDescent="0.15">
      <c r="C46" s="7">
        <v>4</v>
      </c>
      <c r="D46" s="7">
        <f>D30</f>
        <v>-2.54218019826147</v>
      </c>
      <c r="E46" s="9">
        <f>D45</f>
        <v>-11.429812466594599</v>
      </c>
      <c r="F46" s="7" t="s">
        <v>83</v>
      </c>
      <c r="G46" s="1">
        <v>5</v>
      </c>
      <c r="H46" s="8">
        <f>E47</f>
        <v>-2.54218019826147</v>
      </c>
      <c r="I46" s="8">
        <f>H46+273.15</f>
        <v>270.60781980173851</v>
      </c>
      <c r="J46" s="8">
        <f>EXP(($C$15*(I46-$C$13))/($C$16*I46*$C$13))</f>
        <v>1.2467328815585573E-2</v>
      </c>
      <c r="K46" s="8">
        <f>$B$42/12</f>
        <v>136.875</v>
      </c>
      <c r="L46" s="8">
        <f>K46*$B$43/100</f>
        <v>58.856250000000003</v>
      </c>
      <c r="M46" s="1" t="s">
        <v>85</v>
      </c>
      <c r="N46" s="8">
        <f>(O45-P45)*$C$21/100</f>
        <v>222.64008887660202</v>
      </c>
      <c r="O46" s="8">
        <f>L46+O45-P45-N46</f>
        <v>70.574149414558008</v>
      </c>
      <c r="P46" s="8">
        <f>O46*J46</f>
        <v>0.87987112663156075</v>
      </c>
      <c r="Q46" s="12">
        <f>P46*$B$44</f>
        <v>0.21116907039157456</v>
      </c>
      <c r="R46" s="8">
        <f>L46*$B$44</f>
        <v>14.125500000000001</v>
      </c>
      <c r="S46" s="13">
        <f>Q46/R46</f>
        <v>1.4949493496978836E-2</v>
      </c>
      <c r="T46" s="2">
        <f>$B$43/100</f>
        <v>0.43</v>
      </c>
      <c r="U46" s="14">
        <f>S46*T46</f>
        <v>6.4282822037008995E-3</v>
      </c>
      <c r="V46" s="13"/>
      <c r="W46" s="2"/>
      <c r="X46" s="14"/>
      <c r="Y46" s="2">
        <v>0.02</v>
      </c>
      <c r="Z46" s="2">
        <v>0.28999999999999998</v>
      </c>
      <c r="AA46" s="2">
        <f>Y46*Z46</f>
        <v>5.7999999999999996E-3</v>
      </c>
      <c r="AB46" s="2"/>
      <c r="AC46" s="2"/>
      <c r="AD46" s="2"/>
      <c r="AE46" s="13">
        <v>1E-3</v>
      </c>
      <c r="AF46" s="2">
        <v>0.02</v>
      </c>
      <c r="AG46" s="16">
        <f>AE46*AF46</f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>AO46*AN46</f>
        <v>2.6000000000000003E-3</v>
      </c>
      <c r="AQ46" s="1">
        <f>(AP46+AM46+AD46+AA46+U46+X46+AG46+AJ46)</f>
        <v>1.4848282203700897E-2</v>
      </c>
      <c r="AR46" s="8">
        <f>$B$42/12</f>
        <v>136.875</v>
      </c>
      <c r="AS46" s="1">
        <f>$B$44</f>
        <v>0.24</v>
      </c>
      <c r="AT46" s="1">
        <f>$E$3/12</f>
        <v>1663988.6666666667</v>
      </c>
      <c r="AU46" s="1">
        <f>AT46*10000*AS46*0.67*AR46*AQ46</f>
        <v>5437969327.8779736</v>
      </c>
    </row>
    <row r="47" spans="1:48" x14ac:dyDescent="0.15">
      <c r="C47" s="7">
        <v>5</v>
      </c>
      <c r="D47" s="7">
        <f>D31</f>
        <v>4.8946469221257898</v>
      </c>
      <c r="E47" s="9">
        <f>D46</f>
        <v>-2.54218019826147</v>
      </c>
      <c r="F47" s="7" t="s">
        <v>85</v>
      </c>
      <c r="G47" s="1">
        <v>6</v>
      </c>
      <c r="H47" s="8">
        <f>E48</f>
        <v>4.8946469221257898</v>
      </c>
      <c r="I47" s="8">
        <f>H47+273.15</f>
        <v>278.04464692212576</v>
      </c>
      <c r="J47" s="8">
        <f>EXP(($C$15*(I47-$C$13))/($C$16*I47*$C$13))</f>
        <v>3.2638609149519868E-2</v>
      </c>
      <c r="K47" s="8">
        <f>$B$42/12</f>
        <v>136.875</v>
      </c>
      <c r="L47" s="8">
        <f>K47*$B$43/100</f>
        <v>58.856250000000003</v>
      </c>
      <c r="M47" s="1" t="s">
        <v>83</v>
      </c>
      <c r="O47" s="8">
        <f>L47+O46-P46-N47</f>
        <v>128.55052828792643</v>
      </c>
      <c r="P47" s="8">
        <f>O47*J47</f>
        <v>4.1957104487539283</v>
      </c>
      <c r="Q47" s="12">
        <f>P47*$B$44</f>
        <v>1.0069705077009428</v>
      </c>
      <c r="R47" s="8">
        <f>L47*$B$44</f>
        <v>14.125500000000001</v>
      </c>
      <c r="S47" s="13">
        <f>Q47/R47</f>
        <v>7.1287423999217212E-2</v>
      </c>
      <c r="T47" s="2">
        <f>$B$43/100</f>
        <v>0.43</v>
      </c>
      <c r="U47" s="14">
        <f>S47*T47</f>
        <v>3.06535923196634E-2</v>
      </c>
      <c r="V47" s="13"/>
      <c r="W47" s="2"/>
      <c r="X47" s="14"/>
      <c r="Y47" s="2">
        <v>0.02</v>
      </c>
      <c r="Z47" s="2">
        <v>0.28999999999999998</v>
      </c>
      <c r="AA47" s="2">
        <f>Y47*Z47</f>
        <v>5.7999999999999996E-3</v>
      </c>
      <c r="AB47" s="2"/>
      <c r="AC47" s="2"/>
      <c r="AD47" s="2"/>
      <c r="AE47" s="13">
        <v>1E-3</v>
      </c>
      <c r="AF47" s="2">
        <v>0.02</v>
      </c>
      <c r="AG47" s="16">
        <f>AE47*AF47</f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>AO47*AN47</f>
        <v>2.6000000000000003E-3</v>
      </c>
      <c r="AQ47" s="1">
        <f>(AP47+AM47+AD47+AA47+U47+X47+AG47+AJ47)</f>
        <v>3.9073592319663397E-2</v>
      </c>
      <c r="AR47" s="8">
        <f>$B$42/12</f>
        <v>136.875</v>
      </c>
      <c r="AS47" s="1">
        <f>$B$44</f>
        <v>0.24</v>
      </c>
      <c r="AT47" s="1">
        <f>$E$3/12</f>
        <v>1663988.6666666667</v>
      </c>
      <c r="AU47" s="1">
        <f>AT47*10000*AS47*0.67*AR47*AQ47</f>
        <v>14310139964.29685</v>
      </c>
    </row>
    <row r="48" spans="1:48" x14ac:dyDescent="0.15">
      <c r="C48" s="7">
        <v>6</v>
      </c>
      <c r="D48" s="7">
        <f>D32</f>
        <v>13.013998698609401</v>
      </c>
      <c r="E48" s="9">
        <f>D47</f>
        <v>4.8946469221257898</v>
      </c>
      <c r="F48" s="7" t="s">
        <v>83</v>
      </c>
      <c r="G48" s="1">
        <v>7</v>
      </c>
      <c r="H48" s="8">
        <f>E49</f>
        <v>13.013998698609401</v>
      </c>
      <c r="I48" s="8">
        <f>H48+273.15</f>
        <v>286.16399869860936</v>
      </c>
      <c r="J48" s="8">
        <f>EXP(($C$15*(I48-$C$13))/($C$16*I48*$C$13))</f>
        <v>8.8154131695278651E-2</v>
      </c>
      <c r="K48" s="8">
        <f>$B$42/12</f>
        <v>136.875</v>
      </c>
      <c r="L48" s="8">
        <f>K48*$B$43/100</f>
        <v>58.856250000000003</v>
      </c>
      <c r="M48" s="1" t="s">
        <v>83</v>
      </c>
      <c r="O48" s="8">
        <f>L48+O47-P47-N48</f>
        <v>183.21106783917253</v>
      </c>
      <c r="P48" s="8">
        <f>O48*J48</f>
        <v>16.150812602327047</v>
      </c>
      <c r="Q48" s="12">
        <f>P48*$B$44</f>
        <v>3.8761950245584913</v>
      </c>
      <c r="R48" s="8">
        <f>L48*$B$44</f>
        <v>14.125500000000001</v>
      </c>
      <c r="S48" s="13">
        <f>Q48/R48</f>
        <v>0.27441117302456486</v>
      </c>
      <c r="T48" s="2">
        <f>$B$43/100</f>
        <v>0.43</v>
      </c>
      <c r="U48" s="14">
        <f>S48*T48</f>
        <v>0.11799680440056289</v>
      </c>
      <c r="V48" s="13"/>
      <c r="W48" s="2"/>
      <c r="X48" s="14"/>
      <c r="Y48" s="2">
        <v>0.02</v>
      </c>
      <c r="Z48" s="2">
        <v>0.28999999999999998</v>
      </c>
      <c r="AA48" s="2">
        <f>Y48*Z48</f>
        <v>5.7999999999999996E-3</v>
      </c>
      <c r="AB48" s="2"/>
      <c r="AC48" s="2"/>
      <c r="AD48" s="2"/>
      <c r="AE48" s="13">
        <v>1E-3</v>
      </c>
      <c r="AF48" s="2">
        <v>0.02</v>
      </c>
      <c r="AG48" s="16">
        <f>AE48*AF48</f>
        <v>2.0000000000000002E-5</v>
      </c>
      <c r="AH48" s="13"/>
      <c r="AI48" s="2"/>
      <c r="AJ48" s="14"/>
      <c r="AL48" s="2"/>
      <c r="AM48" s="2"/>
      <c r="AN48" s="2">
        <v>0.01</v>
      </c>
      <c r="AO48" s="2">
        <v>0.26</v>
      </c>
      <c r="AP48" s="2">
        <f>AO48*AN48</f>
        <v>2.6000000000000003E-3</v>
      </c>
      <c r="AQ48" s="1">
        <f>(AP48+AM48+AD48+AA48+U48+X48+AG48+AJ48)</f>
        <v>0.12641680440056288</v>
      </c>
      <c r="AR48" s="8">
        <f>$B$42/12</f>
        <v>136.875</v>
      </c>
      <c r="AS48" s="1">
        <f>$B$44</f>
        <v>0.24</v>
      </c>
      <c r="AT48" s="1">
        <f>$E$3/12</f>
        <v>1663988.6666666667</v>
      </c>
      <c r="AU48" s="1">
        <f>AT48*10000*AS48*0.67*AR48*AQ48</f>
        <v>46298332388.056633</v>
      </c>
    </row>
    <row r="49" spans="1:48" x14ac:dyDescent="0.15">
      <c r="C49" s="7">
        <v>7</v>
      </c>
      <c r="D49" s="7">
        <f>D33</f>
        <v>15.642195286882201</v>
      </c>
      <c r="E49" s="9">
        <f>D48</f>
        <v>13.013998698609401</v>
      </c>
      <c r="F49" s="7" t="s">
        <v>83</v>
      </c>
      <c r="G49" s="1">
        <v>8</v>
      </c>
      <c r="H49" s="8">
        <f>E50</f>
        <v>15.642195286882201</v>
      </c>
      <c r="I49" s="8">
        <f>H49+273.15</f>
        <v>288.79219528688219</v>
      </c>
      <c r="J49" s="8">
        <f>EXP(($C$15*(I49-$C$13))/($C$16*I49*$C$13))</f>
        <v>0.12014967552915731</v>
      </c>
      <c r="K49" s="8">
        <f>$B$42/12</f>
        <v>136.875</v>
      </c>
      <c r="L49" s="8">
        <f>K49*$B$43/100</f>
        <v>58.856250000000003</v>
      </c>
      <c r="M49" s="1" t="s">
        <v>83</v>
      </c>
      <c r="O49" s="8">
        <f>L49+O48-P48-N49</f>
        <v>225.91650523684547</v>
      </c>
      <c r="P49" s="8">
        <f>O49*J49</f>
        <v>27.143794800888152</v>
      </c>
      <c r="Q49" s="12">
        <f>P49*$B$44</f>
        <v>6.5145107522131562</v>
      </c>
      <c r="R49" s="8">
        <f>L49*$B$44</f>
        <v>14.125500000000001</v>
      </c>
      <c r="S49" s="13">
        <f>Q49/R49</f>
        <v>0.4611879758035578</v>
      </c>
      <c r="T49" s="2">
        <f>$B$43/100</f>
        <v>0.43</v>
      </c>
      <c r="U49" s="14">
        <f>S49*T49</f>
        <v>0.19831082959552984</v>
      </c>
      <c r="V49" s="13"/>
      <c r="W49" s="2"/>
      <c r="X49" s="14"/>
      <c r="Y49" s="2">
        <v>0.04</v>
      </c>
      <c r="Z49" s="2">
        <v>0.28999999999999998</v>
      </c>
      <c r="AA49" s="2">
        <f>Y49*Z49</f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>AE49*AF49</f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>AO49*AN49</f>
        <v>3.8999999999999998E-3</v>
      </c>
      <c r="AQ49" s="1">
        <f>(AP49+AM49+AD49+AA49+U49+X49+AG49+AJ49)</f>
        <v>0.21391082959552982</v>
      </c>
      <c r="AR49" s="8">
        <f>$B$42/12</f>
        <v>136.875</v>
      </c>
      <c r="AS49" s="1">
        <f>$B$44</f>
        <v>0.24</v>
      </c>
      <c r="AT49" s="1">
        <f>$E$3/12</f>
        <v>1663988.6666666667</v>
      </c>
      <c r="AU49" s="1">
        <f>AT49*10000*AS49*0.67*AR49*AQ49</f>
        <v>78341757940.961563</v>
      </c>
    </row>
    <row r="50" spans="1:48" x14ac:dyDescent="0.15">
      <c r="C50" s="7">
        <v>8</v>
      </c>
      <c r="D50" s="7">
        <f>D34</f>
        <v>12.3582299801445</v>
      </c>
      <c r="E50" s="9">
        <f>D49</f>
        <v>15.642195286882201</v>
      </c>
      <c r="F50" s="7" t="s">
        <v>83</v>
      </c>
      <c r="G50" s="1">
        <v>9</v>
      </c>
      <c r="H50" s="8">
        <f>E51</f>
        <v>12.3582299801445</v>
      </c>
      <c r="I50" s="8">
        <f>H50+273.15</f>
        <v>285.50822998014451</v>
      </c>
      <c r="J50" s="8">
        <f>EXP(($C$15*(I50-$C$13))/($C$16*I50*$C$13))</f>
        <v>8.1527149378022107E-2</v>
      </c>
      <c r="K50" s="8">
        <f>$B$42/12</f>
        <v>136.875</v>
      </c>
      <c r="L50" s="8">
        <f>K50*$B$43/100</f>
        <v>58.856250000000003</v>
      </c>
      <c r="M50" s="1" t="s">
        <v>83</v>
      </c>
      <c r="O50" s="8">
        <f>L50+O49-P49-N50</f>
        <v>257.62896043595731</v>
      </c>
      <c r="P50" s="8">
        <f>O50*J50</f>
        <v>21.003754741566841</v>
      </c>
      <c r="Q50" s="12">
        <f>P50*$B$44</f>
        <v>5.040901137976042</v>
      </c>
      <c r="R50" s="8">
        <f>L50*$B$44</f>
        <v>14.125500000000001</v>
      </c>
      <c r="S50" s="13">
        <f>Q50/R50</f>
        <v>0.35686532427001111</v>
      </c>
      <c r="T50" s="2">
        <f>$B$43/100</f>
        <v>0.43</v>
      </c>
      <c r="U50" s="14">
        <f>S50*T50</f>
        <v>0.15345208943610478</v>
      </c>
      <c r="V50" s="13"/>
      <c r="W50" s="2"/>
      <c r="X50" s="14"/>
      <c r="Y50" s="2">
        <v>0.02</v>
      </c>
      <c r="Z50" s="2">
        <v>0.28999999999999998</v>
      </c>
      <c r="AA50" s="2">
        <f>Y50*Z50</f>
        <v>5.7999999999999996E-3</v>
      </c>
      <c r="AB50" s="2"/>
      <c r="AC50" s="2"/>
      <c r="AD50" s="2"/>
      <c r="AE50" s="13">
        <v>1E-3</v>
      </c>
      <c r="AF50" s="2">
        <v>0.02</v>
      </c>
      <c r="AG50" s="16">
        <f>AE50*AF50</f>
        <v>2.0000000000000002E-5</v>
      </c>
      <c r="AH50" s="13"/>
      <c r="AI50" s="2"/>
      <c r="AJ50" s="14"/>
      <c r="AL50" s="2"/>
      <c r="AM50" s="2"/>
      <c r="AN50" s="2">
        <v>0.01</v>
      </c>
      <c r="AO50" s="2">
        <v>0.26</v>
      </c>
      <c r="AP50" s="2">
        <f>AO50*AN50</f>
        <v>2.6000000000000003E-3</v>
      </c>
      <c r="AQ50" s="1">
        <f>(AP50+AM50+AD50+AA50+U50+X50+AG50+AJ50)</f>
        <v>0.16187208943610476</v>
      </c>
      <c r="AR50" s="8">
        <f>$B$42/12</f>
        <v>136.875</v>
      </c>
      <c r="AS50" s="1">
        <f>$B$44</f>
        <v>0.24</v>
      </c>
      <c r="AT50" s="1">
        <f>$E$3/12</f>
        <v>1663988.6666666667</v>
      </c>
      <c r="AU50" s="1">
        <f>AT50*10000*AS50*0.67*AR50*AQ50</f>
        <v>59283319465.308678</v>
      </c>
    </row>
    <row r="51" spans="1:48" x14ac:dyDescent="0.15">
      <c r="C51" s="7">
        <v>9</v>
      </c>
      <c r="D51" s="7">
        <f>D35</f>
        <v>5.9822161413466999</v>
      </c>
      <c r="E51" s="9">
        <f>D50</f>
        <v>12.3582299801445</v>
      </c>
      <c r="F51" s="7" t="s">
        <v>83</v>
      </c>
      <c r="G51" s="1">
        <v>10</v>
      </c>
      <c r="H51" s="8">
        <f>E52</f>
        <v>5.9822161413466999</v>
      </c>
      <c r="I51" s="8">
        <f>H51+273.15</f>
        <v>279.1322161413467</v>
      </c>
      <c r="J51" s="8">
        <f>EXP(($C$15*(I51-$C$13))/($C$16*I51*$C$13))</f>
        <v>3.7409996197355307E-2</v>
      </c>
      <c r="K51" s="8">
        <f>$B$42/12</f>
        <v>136.875</v>
      </c>
      <c r="L51" s="8">
        <f>K51*$B$43/100</f>
        <v>58.856250000000003</v>
      </c>
      <c r="M51" s="1" t="s">
        <v>83</v>
      </c>
      <c r="O51" s="8">
        <f>L51+O50-P50-N51</f>
        <v>295.48145569439043</v>
      </c>
      <c r="P51" s="8">
        <f>O51*J51</f>
        <v>11.053960133916156</v>
      </c>
      <c r="Q51" s="12">
        <f>P51*$B$44</f>
        <v>2.6529504321398774</v>
      </c>
      <c r="R51" s="8">
        <f>L51*$B$44</f>
        <v>14.125500000000001</v>
      </c>
      <c r="S51" s="13">
        <f>Q51/R51</f>
        <v>0.18781285137799564</v>
      </c>
      <c r="T51" s="2">
        <f>$B$43/100</f>
        <v>0.43</v>
      </c>
      <c r="U51" s="14">
        <f>S51*T51</f>
        <v>8.0759526092538128E-2</v>
      </c>
      <c r="V51" s="13"/>
      <c r="W51" s="2"/>
      <c r="X51" s="14"/>
      <c r="Y51" s="2">
        <v>0.02</v>
      </c>
      <c r="Z51" s="2">
        <v>0.28999999999999998</v>
      </c>
      <c r="AA51" s="2">
        <f>Y51*Z51</f>
        <v>5.7999999999999996E-3</v>
      </c>
      <c r="AB51" s="2"/>
      <c r="AC51" s="2"/>
      <c r="AD51" s="2"/>
      <c r="AE51" s="13">
        <v>1E-3</v>
      </c>
      <c r="AF51" s="2">
        <v>0.02</v>
      </c>
      <c r="AG51" s="16">
        <f>AE51*AF51</f>
        <v>2.0000000000000002E-5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>AO51*AN51</f>
        <v>2.6000000000000003E-3</v>
      </c>
      <c r="AQ51" s="1">
        <f>(AP51+AM51+AD51+AA51+U51+X51+AG51+AJ51)</f>
        <v>8.9179526092538139E-2</v>
      </c>
      <c r="AR51" s="8">
        <f>$B$42/12</f>
        <v>136.875</v>
      </c>
      <c r="AS51" s="1">
        <f>$B$44</f>
        <v>0.24</v>
      </c>
      <c r="AT51" s="1">
        <f>$E$3/12</f>
        <v>1663988.6666666667</v>
      </c>
      <c r="AU51" s="1">
        <f>AT51*10000*AS51*0.67*AR51*AQ51</f>
        <v>32660715961.139389</v>
      </c>
    </row>
    <row r="52" spans="1:48" x14ac:dyDescent="0.15">
      <c r="C52" s="7">
        <v>10</v>
      </c>
      <c r="D52" s="7">
        <f>D36</f>
        <v>-2.1690517303856498</v>
      </c>
      <c r="E52" s="9">
        <f>D51</f>
        <v>5.9822161413466999</v>
      </c>
      <c r="F52" s="7" t="s">
        <v>83</v>
      </c>
      <c r="G52" s="1">
        <v>11</v>
      </c>
      <c r="H52" s="8">
        <f>E53</f>
        <v>-2.1690517303856498</v>
      </c>
      <c r="I52" s="8">
        <f>H52+273.15</f>
        <v>270.98094826961432</v>
      </c>
      <c r="J52" s="8">
        <f>EXP(($C$15*(I52-$C$13))/($C$16*I52*$C$13))</f>
        <v>1.3100573162873205E-2</v>
      </c>
      <c r="K52" s="8">
        <f>$B$42/12</f>
        <v>136.875</v>
      </c>
      <c r="L52" s="8">
        <f>K52*$B$43/100</f>
        <v>58.856250000000003</v>
      </c>
      <c r="M52" s="1" t="s">
        <v>85</v>
      </c>
      <c r="N52" s="8">
        <f>(O51-P51)*$C$21/100</f>
        <v>270.20612078245051</v>
      </c>
      <c r="O52" s="8">
        <f>L52+O51-P51-N52</f>
        <v>73.077624778023733</v>
      </c>
      <c r="P52" s="8">
        <f>O52*J52</f>
        <v>0.95735876997349567</v>
      </c>
      <c r="Q52" s="12">
        <f>P52*$B$44</f>
        <v>0.22976610479363896</v>
      </c>
      <c r="R52" s="8">
        <f>L52*$B$44</f>
        <v>14.125500000000001</v>
      </c>
      <c r="S52" s="13">
        <f>Q52/R52</f>
        <v>1.6266051098625816E-2</v>
      </c>
      <c r="T52" s="2">
        <f>$B$43/100</f>
        <v>0.43</v>
      </c>
      <c r="U52" s="14">
        <f>S52*T52</f>
        <v>6.9944019724091011E-3</v>
      </c>
      <c r="V52" s="13"/>
      <c r="W52" s="2"/>
      <c r="X52" s="14"/>
      <c r="Y52" s="2">
        <v>0.02</v>
      </c>
      <c r="Z52" s="2">
        <v>0.28999999999999998</v>
      </c>
      <c r="AA52" s="2">
        <f>Y52*Z52</f>
        <v>5.7999999999999996E-3</v>
      </c>
      <c r="AB52" s="2"/>
      <c r="AC52" s="2"/>
      <c r="AD52" s="2"/>
      <c r="AE52" s="13">
        <v>1E-3</v>
      </c>
      <c r="AF52" s="2">
        <v>0.02</v>
      </c>
      <c r="AG52" s="16">
        <f>AE52*AF52</f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>AO52*AN52</f>
        <v>2.6000000000000003E-3</v>
      </c>
      <c r="AQ52" s="1">
        <f>(AP52+AM52+AD52+AA52+U52+X52+AG52+AJ52)</f>
        <v>1.5414401972409099E-2</v>
      </c>
      <c r="AR52" s="8">
        <f>$B$42/12</f>
        <v>136.875</v>
      </c>
      <c r="AS52" s="1">
        <f>$B$44</f>
        <v>0.24</v>
      </c>
      <c r="AT52" s="1">
        <f>$E$3/12</f>
        <v>1663988.6666666667</v>
      </c>
      <c r="AU52" s="1">
        <f>AT52*10000*AS52*0.67*AR52*AQ52</f>
        <v>5645302532.8848972</v>
      </c>
    </row>
    <row r="53" spans="1:48" x14ac:dyDescent="0.15">
      <c r="C53" s="7">
        <v>11</v>
      </c>
      <c r="D53" s="7">
        <f>D37</f>
        <v>-15.729816561067601</v>
      </c>
      <c r="E53" s="9">
        <f>D52</f>
        <v>-2.1690517303856498</v>
      </c>
      <c r="F53" s="7" t="s">
        <v>85</v>
      </c>
      <c r="G53" s="1">
        <v>12</v>
      </c>
      <c r="H53" s="8">
        <f>E54</f>
        <v>-15.729816561067601</v>
      </c>
      <c r="I53" s="8">
        <f>H53+273.15</f>
        <v>257.42018343893238</v>
      </c>
      <c r="J53" s="8">
        <f>EXP(($C$15*(I53-$C$13))/($C$16*I53*$C$13))</f>
        <v>1.9734741928273498E-3</v>
      </c>
      <c r="K53" s="8">
        <f>$B$42/12</f>
        <v>136.875</v>
      </c>
      <c r="L53" s="8">
        <f>K53*$B$43/100</f>
        <v>58.856250000000003</v>
      </c>
      <c r="M53" s="1" t="s">
        <v>83</v>
      </c>
      <c r="O53" s="8">
        <f>L53+O52-P52-N53</f>
        <v>130.97651600805023</v>
      </c>
      <c r="P53" s="8">
        <f>O53*J53</f>
        <v>0.25847877420832538</v>
      </c>
      <c r="Q53" s="12">
        <f>P53*$B$44</f>
        <v>6.2034905809998091E-2</v>
      </c>
      <c r="R53" s="8">
        <f>L53*$B$44</f>
        <v>14.125500000000001</v>
      </c>
      <c r="S53" s="13">
        <f>Q53/R53</f>
        <v>4.3916962804855112E-3</v>
      </c>
      <c r="T53" s="2">
        <f>$B$43/100</f>
        <v>0.43</v>
      </c>
      <c r="U53" s="14">
        <f>S53*T53</f>
        <v>1.8884294006087697E-3</v>
      </c>
      <c r="V53" s="13"/>
      <c r="W53" s="2"/>
      <c r="X53" s="14"/>
      <c r="Y53" s="2">
        <v>0.02</v>
      </c>
      <c r="Z53" s="2">
        <v>0.28999999999999998</v>
      </c>
      <c r="AA53" s="2">
        <f>Y53*Z53</f>
        <v>5.7999999999999996E-3</v>
      </c>
      <c r="AB53" s="2"/>
      <c r="AC53" s="2"/>
      <c r="AD53" s="2"/>
      <c r="AE53" s="13">
        <v>1E-3</v>
      </c>
      <c r="AF53" s="2">
        <v>0.02</v>
      </c>
      <c r="AG53" s="16">
        <f>AE53*AF53</f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>AO53*AN53</f>
        <v>2.6000000000000003E-3</v>
      </c>
      <c r="AQ53" s="1">
        <f>(AP53+AM53+AD53+AA53+U53+X53+AG53+AJ53)</f>
        <v>1.0308429400608769E-2</v>
      </c>
      <c r="AR53" s="8">
        <f>$B$42/12</f>
        <v>136.875</v>
      </c>
      <c r="AS53" s="1">
        <f>$B$44</f>
        <v>0.24</v>
      </c>
      <c r="AT53" s="1">
        <f>$E$3/12</f>
        <v>1663988.6666666667</v>
      </c>
      <c r="AU53" s="1">
        <f>AT53*10000*AS53*0.67*AR53*AQ53</f>
        <v>3775313678.0451255</v>
      </c>
      <c r="AV53" s="1">
        <f>SUM(AU42:AU53)</f>
        <v>260942662369.50443</v>
      </c>
    </row>
    <row r="54" spans="1:48" x14ac:dyDescent="0.15">
      <c r="C54" s="7">
        <v>12</v>
      </c>
      <c r="D54" s="7">
        <f>D38</f>
        <v>-19.3762012746034</v>
      </c>
      <c r="E54" s="9">
        <f>D53</f>
        <v>-15.729816561067601</v>
      </c>
      <c r="F54" s="7" t="s">
        <v>83</v>
      </c>
    </row>
    <row r="56" spans="1:48" x14ac:dyDescent="0.15">
      <c r="S56" s="35" t="s">
        <v>25</v>
      </c>
      <c r="T56" s="35"/>
      <c r="U56" s="35"/>
      <c r="V56" s="35" t="s">
        <v>54</v>
      </c>
      <c r="W56" s="35"/>
      <c r="X56" s="35"/>
      <c r="Y56" s="35" t="s">
        <v>55</v>
      </c>
      <c r="Z56" s="35"/>
      <c r="AA56" s="35"/>
      <c r="AB56" s="35" t="s">
        <v>56</v>
      </c>
      <c r="AC56" s="35"/>
      <c r="AD56" s="35"/>
      <c r="AE56" s="35" t="s">
        <v>57</v>
      </c>
      <c r="AF56" s="35"/>
      <c r="AG56" s="35"/>
      <c r="AH56" s="35" t="s">
        <v>58</v>
      </c>
      <c r="AI56" s="35"/>
      <c r="AJ56" s="35"/>
      <c r="AK56" s="38" t="s">
        <v>59</v>
      </c>
      <c r="AL56" s="37"/>
      <c r="AM56" s="36"/>
      <c r="AN56" s="35" t="s">
        <v>60</v>
      </c>
      <c r="AO56" s="35"/>
      <c r="AP56" s="35"/>
    </row>
    <row r="57" spans="1:48" x14ac:dyDescent="0.15">
      <c r="A57" s="34" t="s">
        <v>31</v>
      </c>
      <c r="B57" s="34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-23.9063963959868</v>
      </c>
      <c r="E58" s="7"/>
      <c r="F58" s="7"/>
      <c r="G58" s="1">
        <v>1</v>
      </c>
      <c r="H58" s="8">
        <f>E59</f>
        <v>-23.9063963959868</v>
      </c>
      <c r="I58" s="8">
        <f>H58+273.15</f>
        <v>249.24360360401317</v>
      </c>
      <c r="J58" s="8">
        <f>EXP(($C$15*(I58-$C$13))/($C$16*I58*$C$13))</f>
        <v>5.706045468020451E-4</v>
      </c>
      <c r="K58" s="8">
        <f>$B$58/12</f>
        <v>9.9766666666666666</v>
      </c>
      <c r="L58" s="8">
        <f>K58*$B$59/100</f>
        <v>9.976666666666667E-2</v>
      </c>
      <c r="M58" s="1" t="s">
        <v>83</v>
      </c>
      <c r="O58" s="8">
        <f>L58</f>
        <v>9.976666666666667E-2</v>
      </c>
      <c r="P58" s="8">
        <f>O58*J58</f>
        <v>5.6927313619284038E-5</v>
      </c>
      <c r="Q58" s="12">
        <f>P58*$B$60</f>
        <v>1.0816189587663967E-5</v>
      </c>
      <c r="R58" s="8">
        <f>L58*$B$60</f>
        <v>1.8955666666666669E-2</v>
      </c>
      <c r="S58" s="13">
        <f>Q58/R58</f>
        <v>5.706045468020451E-4</v>
      </c>
      <c r="T58" s="2">
        <f>$B$59/100</f>
        <v>0.01</v>
      </c>
      <c r="U58" s="14">
        <f>S58*T58</f>
        <v>5.706045468020451E-6</v>
      </c>
      <c r="V58" s="13"/>
      <c r="W58" s="2"/>
      <c r="X58" s="14"/>
      <c r="Y58" s="2">
        <v>0.02</v>
      </c>
      <c r="Z58" s="2">
        <v>0.21</v>
      </c>
      <c r="AA58" s="2">
        <f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>AO58*AN58</f>
        <v>7.8000000000000005E-3</v>
      </c>
      <c r="AQ58" s="1">
        <f>(AP58+AM58+AD58+AA58+U58+X58+AG58+AJ58)</f>
        <v>1.2005706045468021E-2</v>
      </c>
      <c r="AR58" s="8">
        <f>$B$58/12</f>
        <v>9.9766666666666666</v>
      </c>
      <c r="AS58" s="1">
        <f>$B$60</f>
        <v>0.19</v>
      </c>
      <c r="AT58" s="1">
        <f>$E$5/12</f>
        <v>1646778</v>
      </c>
      <c r="AU58" s="1">
        <f>AT58*10000*AS58*0.67*AR58*AQ58</f>
        <v>251094169.21216059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>D27</f>
        <v>-23.471903886886</v>
      </c>
      <c r="E59" s="9">
        <f>D58</f>
        <v>-23.9063963959868</v>
      </c>
      <c r="F59" s="7" t="s">
        <v>83</v>
      </c>
      <c r="G59" s="1">
        <v>2</v>
      </c>
      <c r="H59" s="8">
        <f>E60</f>
        <v>-23.471903886886</v>
      </c>
      <c r="I59" s="8">
        <f>H59+273.15</f>
        <v>249.67809611311398</v>
      </c>
      <c r="J59" s="8">
        <f>EXP(($C$15*(I59-$C$13))/($C$16*I59*$C$13))</f>
        <v>6.1074428527615066E-4</v>
      </c>
      <c r="K59" s="8">
        <f>$B$58/12</f>
        <v>9.9766666666666666</v>
      </c>
      <c r="L59" s="8">
        <f>K59*$B$59/100</f>
        <v>9.976666666666667E-2</v>
      </c>
      <c r="M59" s="1" t="s">
        <v>83</v>
      </c>
      <c r="O59" s="8">
        <f>L59+O58-P58-N59</f>
        <v>0.19947640601971406</v>
      </c>
      <c r="P59" s="8">
        <f>O59*J59</f>
        <v>1.218290750239655E-4</v>
      </c>
      <c r="Q59" s="12">
        <f>P59*$B$60</f>
        <v>2.3147524254553445E-5</v>
      </c>
      <c r="R59" s="8">
        <f>L59*$B$60</f>
        <v>1.8955666666666669E-2</v>
      </c>
      <c r="S59" s="13">
        <f>Q59/R59</f>
        <v>1.2211400770861893E-3</v>
      </c>
      <c r="T59" s="2">
        <f>$B$59/100</f>
        <v>0.01</v>
      </c>
      <c r="U59" s="14">
        <f>S59*T59</f>
        <v>1.2211400770861893E-5</v>
      </c>
      <c r="V59" s="13"/>
      <c r="W59" s="2"/>
      <c r="X59" s="14"/>
      <c r="Y59" s="2">
        <v>0.02</v>
      </c>
      <c r="Z59" s="2">
        <v>0.21</v>
      </c>
      <c r="AA59" s="2">
        <f>Y59*Z59</f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>AO59*AN59</f>
        <v>7.8000000000000005E-3</v>
      </c>
      <c r="AQ59" s="1">
        <f>(AP59+AM59+AD59+AA59+U59+X59+AG59+AJ59)</f>
        <v>1.2012211400770863E-2</v>
      </c>
      <c r="AR59" s="8">
        <f>$B$58/12</f>
        <v>9.9766666666666666</v>
      </c>
      <c r="AS59" s="1">
        <f>$B$60</f>
        <v>0.19</v>
      </c>
      <c r="AT59" s="1">
        <f>$E$5/12</f>
        <v>1646778</v>
      </c>
      <c r="AU59" s="1">
        <f>AT59*10000*AS59*0.67*AR59*AQ59</f>
        <v>251230225.91544905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>D28</f>
        <v>-24.119362962103999</v>
      </c>
      <c r="E60" s="9">
        <f>D59</f>
        <v>-23.471903886886</v>
      </c>
      <c r="F60" s="7" t="s">
        <v>83</v>
      </c>
      <c r="G60" s="1">
        <v>3</v>
      </c>
      <c r="H60" s="8">
        <f>E61</f>
        <v>-24.119362962103999</v>
      </c>
      <c r="I60" s="8">
        <f>H60+273.15</f>
        <v>249.03063703789599</v>
      </c>
      <c r="J60" s="8">
        <f>EXP(($C$15*(I60-$C$13))/($C$16*I60*$C$13))</f>
        <v>5.5185670145942547E-4</v>
      </c>
      <c r="K60" s="8">
        <f>$B$58/12</f>
        <v>9.9766666666666666</v>
      </c>
      <c r="L60" s="8">
        <f>K60*$B$59/100</f>
        <v>9.976666666666667E-2</v>
      </c>
      <c r="M60" s="1" t="s">
        <v>83</v>
      </c>
      <c r="O60" s="8">
        <f>L60+O59-P59-N60</f>
        <v>0.29912124361135678</v>
      </c>
      <c r="P60" s="8">
        <f>O60*J60</f>
        <v>1.6507206283580459E-4</v>
      </c>
      <c r="Q60" s="12">
        <f>P60*$B$60</f>
        <v>3.136369193880287E-5</v>
      </c>
      <c r="R60" s="8">
        <f>L60*$B$60</f>
        <v>1.8955666666666669E-2</v>
      </c>
      <c r="S60" s="13">
        <f>Q60/R60</f>
        <v>1.6545813181002796E-3</v>
      </c>
      <c r="T60" s="2">
        <f>$B$59/100</f>
        <v>0.01</v>
      </c>
      <c r="U60" s="14">
        <f>S60*T60</f>
        <v>1.6545813181002798E-5</v>
      </c>
      <c r="V60" s="13"/>
      <c r="W60" s="2"/>
      <c r="X60" s="14"/>
      <c r="Y60" s="2">
        <v>0.02</v>
      </c>
      <c r="Z60" s="2">
        <v>0.21</v>
      </c>
      <c r="AA60" s="2">
        <f>Y60*Z60</f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>AO60*AN60</f>
        <v>7.8000000000000005E-3</v>
      </c>
      <c r="AQ60" s="1">
        <f>(AP60+AM60+AD60+AA60+U60+X60+AG60+AJ60)</f>
        <v>1.2016545813181003E-2</v>
      </c>
      <c r="AR60" s="8">
        <f>$B$58/12</f>
        <v>9.9766666666666666</v>
      </c>
      <c r="AS60" s="1">
        <f>$B$60</f>
        <v>0.19</v>
      </c>
      <c r="AT60" s="1">
        <f>$E$5/12</f>
        <v>1646778</v>
      </c>
      <c r="AU60" s="1">
        <f>AT60*10000*AS60*0.67*AR60*AQ60</f>
        <v>251320878.28350016</v>
      </c>
    </row>
    <row r="61" spans="1:48" x14ac:dyDescent="0.15">
      <c r="C61" s="7">
        <v>3</v>
      </c>
      <c r="D61" s="7">
        <f>D29</f>
        <v>-11.429812466594599</v>
      </c>
      <c r="E61" s="9">
        <f>D60</f>
        <v>-24.119362962103999</v>
      </c>
      <c r="F61" s="7" t="s">
        <v>83</v>
      </c>
      <c r="G61" s="1">
        <v>4</v>
      </c>
      <c r="H61" s="8">
        <f>E62</f>
        <v>-11.429812466594599</v>
      </c>
      <c r="I61" s="8">
        <f>H61+273.15</f>
        <v>261.72018753340535</v>
      </c>
      <c r="J61" s="8">
        <f>EXP(($C$15*(I61-$C$13))/($C$16*I61*$C$13))</f>
        <v>3.6738625289906754E-3</v>
      </c>
      <c r="K61" s="8">
        <f>$B$58/12</f>
        <v>9.9766666666666666</v>
      </c>
      <c r="L61" s="8">
        <f>K61*$B$59/100</f>
        <v>9.976666666666667E-2</v>
      </c>
      <c r="M61" s="1" t="s">
        <v>83</v>
      </c>
      <c r="O61" s="8">
        <f>L61+O60-P60-N61</f>
        <v>0.39872283821518767</v>
      </c>
      <c r="P61" s="8">
        <f>O61*J61</f>
        <v>1.4648528947715893E-3</v>
      </c>
      <c r="Q61" s="12">
        <f>P61*$B$60</f>
        <v>2.7832205000660195E-4</v>
      </c>
      <c r="R61" s="8">
        <f>L61*$B$60</f>
        <v>1.8955666666666669E-2</v>
      </c>
      <c r="S61" s="13">
        <f>Q61/R61</f>
        <v>1.468278878822174E-2</v>
      </c>
      <c r="T61" s="2">
        <f>$B$59/100</f>
        <v>0.01</v>
      </c>
      <c r="U61" s="14">
        <f>S61*T61</f>
        <v>1.4682788788221741E-4</v>
      </c>
      <c r="V61" s="13"/>
      <c r="W61" s="2"/>
      <c r="X61" s="14"/>
      <c r="Y61" s="2">
        <v>0.02</v>
      </c>
      <c r="Z61" s="2">
        <v>0.21</v>
      </c>
      <c r="AA61" s="2">
        <f>Y61*Z61</f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>AO61*AN61</f>
        <v>7.8000000000000005E-3</v>
      </c>
      <c r="AQ61" s="1">
        <f>(AP61+AM61+AD61+AA61+U61+X61+AG61+AJ61)</f>
        <v>1.2146827887882218E-2</v>
      </c>
      <c r="AR61" s="8">
        <f>$B$58/12</f>
        <v>9.9766666666666666</v>
      </c>
      <c r="AS61" s="1">
        <f>$B$60</f>
        <v>0.19</v>
      </c>
      <c r="AT61" s="1">
        <f>$E$5/12</f>
        <v>1646778</v>
      </c>
      <c r="AU61" s="1">
        <f>AT61*10000*AS61*0.67*AR61*AQ61</f>
        <v>254045671.74308074</v>
      </c>
    </row>
    <row r="62" spans="1:48" x14ac:dyDescent="0.15">
      <c r="C62" s="7">
        <v>4</v>
      </c>
      <c r="D62" s="7">
        <f>D30</f>
        <v>-2.54218019826147</v>
      </c>
      <c r="E62" s="9">
        <f>D61</f>
        <v>-11.429812466594599</v>
      </c>
      <c r="F62" s="7" t="s">
        <v>83</v>
      </c>
      <c r="G62" s="1">
        <v>5</v>
      </c>
      <c r="H62" s="8">
        <f>E63</f>
        <v>-2.54218019826147</v>
      </c>
      <c r="I62" s="8">
        <f>H62+273.15</f>
        <v>270.60781980173851</v>
      </c>
      <c r="J62" s="8">
        <f>EXP(($C$15*(I62-$C$13))/($C$16*I62*$C$13))</f>
        <v>1.2467328815585573E-2</v>
      </c>
      <c r="K62" s="8">
        <f>$B$58/12</f>
        <v>9.9766666666666666</v>
      </c>
      <c r="L62" s="8">
        <f>K62*$B$59/100</f>
        <v>9.976666666666667E-2</v>
      </c>
      <c r="M62" s="1" t="s">
        <v>85</v>
      </c>
      <c r="N62" s="8">
        <f>(O61-P61)*$C$21/100</f>
        <v>0.37739508605439526</v>
      </c>
      <c r="O62" s="8">
        <f>L62+O61-P61-N62</f>
        <v>0.11962956593268748</v>
      </c>
      <c r="P62" s="8">
        <f>O62*J62</f>
        <v>1.4914611345485888E-3</v>
      </c>
      <c r="Q62" s="12">
        <f>P62*$B$60</f>
        <v>2.8337761556423188E-4</v>
      </c>
      <c r="R62" s="8">
        <f>L62*$B$60</f>
        <v>1.8955666666666669E-2</v>
      </c>
      <c r="S62" s="13">
        <f>Q62/R62</f>
        <v>1.4949493496978838E-2</v>
      </c>
      <c r="T62" s="2">
        <f>$B$59/100</f>
        <v>0.01</v>
      </c>
      <c r="U62" s="14">
        <f>S62*T62</f>
        <v>1.4949493496978837E-4</v>
      </c>
      <c r="V62" s="13"/>
      <c r="W62" s="2"/>
      <c r="X62" s="14"/>
      <c r="Y62" s="2">
        <v>0.02</v>
      </c>
      <c r="Z62" s="2">
        <v>0.21</v>
      </c>
      <c r="AA62" s="2">
        <f>Y62*Z62</f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>AO62*AN62</f>
        <v>7.8000000000000005E-3</v>
      </c>
      <c r="AQ62" s="1">
        <f>(AP62+AM62+AD62+AA62+U62+X62+AG62+AJ62)</f>
        <v>1.2149494934969789E-2</v>
      </c>
      <c r="AR62" s="8">
        <f>$B$58/12</f>
        <v>9.9766666666666666</v>
      </c>
      <c r="AS62" s="1">
        <f>$B$60</f>
        <v>0.19</v>
      </c>
      <c r="AT62" s="1">
        <f>$E$5/12</f>
        <v>1646778</v>
      </c>
      <c r="AU62" s="1">
        <f>AT62*10000*AS62*0.67*AR62*AQ62</f>
        <v>254101451.88380441</v>
      </c>
    </row>
    <row r="63" spans="1:48" x14ac:dyDescent="0.15">
      <c r="C63" s="7">
        <v>5</v>
      </c>
      <c r="D63" s="7">
        <f>D31</f>
        <v>4.8946469221257898</v>
      </c>
      <c r="E63" s="9">
        <f>D62</f>
        <v>-2.54218019826147</v>
      </c>
      <c r="F63" s="7" t="s">
        <v>85</v>
      </c>
      <c r="G63" s="1">
        <v>6</v>
      </c>
      <c r="H63" s="8">
        <f>E64</f>
        <v>4.8946469221257898</v>
      </c>
      <c r="I63" s="8">
        <f>H63+273.15</f>
        <v>278.04464692212576</v>
      </c>
      <c r="J63" s="8">
        <f>EXP(($C$15*(I63-$C$13))/($C$16*I63*$C$13))</f>
        <v>3.2638609149519868E-2</v>
      </c>
      <c r="K63" s="8">
        <f>$B$58/12</f>
        <v>9.9766666666666666</v>
      </c>
      <c r="L63" s="8">
        <f>K63*$B$59/100</f>
        <v>9.976666666666667E-2</v>
      </c>
      <c r="M63" s="1" t="s">
        <v>83</v>
      </c>
      <c r="O63" s="8">
        <f>L63+O62-P62-N63</f>
        <v>0.21790477146480555</v>
      </c>
      <c r="P63" s="8">
        <f>O63*J63</f>
        <v>7.1121086676552382E-3</v>
      </c>
      <c r="Q63" s="12">
        <f>P63*$B$60</f>
        <v>1.3513006468544953E-3</v>
      </c>
      <c r="R63" s="8">
        <f>L63*$B$60</f>
        <v>1.8955666666666669E-2</v>
      </c>
      <c r="S63" s="13">
        <f>Q63/R63</f>
        <v>7.1287423999217212E-2</v>
      </c>
      <c r="T63" s="2">
        <f>$B$59/100</f>
        <v>0.01</v>
      </c>
      <c r="U63" s="14">
        <f>S63*T63</f>
        <v>7.1287423999217214E-4</v>
      </c>
      <c r="V63" s="13"/>
      <c r="W63" s="2"/>
      <c r="X63" s="14"/>
      <c r="Y63" s="2">
        <v>0.02</v>
      </c>
      <c r="Z63" s="2">
        <v>0.21</v>
      </c>
      <c r="AA63" s="2">
        <f>Y63*Z63</f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>AO63*AN63</f>
        <v>7.8000000000000005E-3</v>
      </c>
      <c r="AQ63" s="1">
        <f>(AP63+AM63+AD63+AA63+U63+X63+AG63+AJ63)</f>
        <v>1.2712874239992173E-2</v>
      </c>
      <c r="AR63" s="8">
        <f>$B$58/12</f>
        <v>9.9766666666666666</v>
      </c>
      <c r="AS63" s="1">
        <f>$B$60</f>
        <v>0.19</v>
      </c>
      <c r="AT63" s="1">
        <f>$E$5/12</f>
        <v>1646778</v>
      </c>
      <c r="AU63" s="1">
        <f>AT63*10000*AS63*0.67*AR63*AQ63</f>
        <v>265884287.31307259</v>
      </c>
    </row>
    <row r="64" spans="1:48" x14ac:dyDescent="0.15">
      <c r="C64" s="7">
        <v>6</v>
      </c>
      <c r="D64" s="7">
        <f>D32</f>
        <v>13.013998698609401</v>
      </c>
      <c r="E64" s="9">
        <f>D63</f>
        <v>4.8946469221257898</v>
      </c>
      <c r="F64" s="7" t="s">
        <v>83</v>
      </c>
      <c r="G64" s="1">
        <v>7</v>
      </c>
      <c r="H64" s="8">
        <f>E65</f>
        <v>13.013998698609401</v>
      </c>
      <c r="I64" s="8">
        <f>H64+273.15</f>
        <v>286.16399869860936</v>
      </c>
      <c r="J64" s="8">
        <f>EXP(($C$15*(I64-$C$13))/($C$16*I64*$C$13))</f>
        <v>8.8154131695278651E-2</v>
      </c>
      <c r="K64" s="8">
        <f>$B$58/12</f>
        <v>9.9766666666666666</v>
      </c>
      <c r="L64" s="8">
        <f>K64*$B$59/100</f>
        <v>9.976666666666667E-2</v>
      </c>
      <c r="M64" s="1" t="s">
        <v>83</v>
      </c>
      <c r="O64" s="8">
        <f>L64+O63-P63-N64</f>
        <v>0.31055932946381704</v>
      </c>
      <c r="P64" s="8">
        <f>O64*J64</f>
        <v>2.737708802875076E-2</v>
      </c>
      <c r="Q64" s="12">
        <f>P64*$B$60</f>
        <v>5.2016467254626447E-3</v>
      </c>
      <c r="R64" s="8">
        <f>L64*$B$60</f>
        <v>1.8955666666666669E-2</v>
      </c>
      <c r="S64" s="13">
        <f>Q64/R64</f>
        <v>0.27441117302456491</v>
      </c>
      <c r="T64" s="2">
        <f>$B$59/100</f>
        <v>0.01</v>
      </c>
      <c r="U64" s="14">
        <f>S64*T64</f>
        <v>2.7441117302456491E-3</v>
      </c>
      <c r="V64" s="13"/>
      <c r="W64" s="2"/>
      <c r="X64" s="14"/>
      <c r="Y64" s="2">
        <v>0.02</v>
      </c>
      <c r="Z64" s="2">
        <v>0.21</v>
      </c>
      <c r="AA64" s="2">
        <f>Y64*Z64</f>
        <v>4.1999999999999997E-3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0.01</v>
      </c>
      <c r="AO64" s="2">
        <v>0.78</v>
      </c>
      <c r="AP64" s="2">
        <f>AO64*AN64</f>
        <v>7.8000000000000005E-3</v>
      </c>
      <c r="AQ64" s="1">
        <f>(AP64+AM64+AD64+AA64+U64+X64+AG64+AJ64)</f>
        <v>1.4744111730245649E-2</v>
      </c>
      <c r="AR64" s="8">
        <f>$B$58/12</f>
        <v>9.9766666666666666</v>
      </c>
      <c r="AS64" s="1">
        <f>$B$60</f>
        <v>0.19</v>
      </c>
      <c r="AT64" s="1">
        <f>$E$5/12</f>
        <v>1646778</v>
      </c>
      <c r="AU64" s="1">
        <f>AT64*10000*AS64*0.67*AR64*AQ64</f>
        <v>308366744.25114834</v>
      </c>
    </row>
    <row r="65" spans="1:48" x14ac:dyDescent="0.15">
      <c r="C65" s="7">
        <v>7</v>
      </c>
      <c r="D65" s="7">
        <f>D33</f>
        <v>15.642195286882201</v>
      </c>
      <c r="E65" s="9">
        <f>D64</f>
        <v>13.013998698609401</v>
      </c>
      <c r="F65" s="7" t="s">
        <v>83</v>
      </c>
      <c r="G65" s="1">
        <v>8</v>
      </c>
      <c r="H65" s="8">
        <f>E66</f>
        <v>15.642195286882201</v>
      </c>
      <c r="I65" s="8">
        <f>H65+273.15</f>
        <v>288.79219528688219</v>
      </c>
      <c r="J65" s="8">
        <f>EXP(($C$15*(I65-$C$13))/($C$16*I65*$C$13))</f>
        <v>0.12014967552915731</v>
      </c>
      <c r="K65" s="8">
        <f>$B$58/12</f>
        <v>9.9766666666666666</v>
      </c>
      <c r="L65" s="8">
        <f>K65*$B$59/100</f>
        <v>9.976666666666667E-2</v>
      </c>
      <c r="M65" s="1" t="s">
        <v>83</v>
      </c>
      <c r="O65" s="8">
        <f>L65+O64-P64-N65</f>
        <v>0.38294890810173293</v>
      </c>
      <c r="P65" s="8">
        <f>O65*J65</f>
        <v>4.6011187052668295E-2</v>
      </c>
      <c r="Q65" s="12">
        <f>P65*$B$60</f>
        <v>8.7421255400069765E-3</v>
      </c>
      <c r="R65" s="8">
        <f>L65*$B$60</f>
        <v>1.8955666666666669E-2</v>
      </c>
      <c r="S65" s="13">
        <f>Q65/R65</f>
        <v>0.46118797580355786</v>
      </c>
      <c r="T65" s="2">
        <f>$B$59/100</f>
        <v>0.01</v>
      </c>
      <c r="U65" s="14">
        <f>S65*T65</f>
        <v>4.6118797580355789E-3</v>
      </c>
      <c r="V65" s="13"/>
      <c r="W65" s="2"/>
      <c r="X65" s="14"/>
      <c r="Y65" s="2">
        <v>0.04</v>
      </c>
      <c r="Z65" s="2">
        <v>0.21</v>
      </c>
      <c r="AA65" s="2">
        <f>Y65*Z65</f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>AO65*AN65</f>
        <v>1.17E-2</v>
      </c>
      <c r="AQ65" s="1">
        <f>(AP65+AM65+AD65+AA65+U65+X65+AG65+AJ65)</f>
        <v>2.4711879758035578E-2</v>
      </c>
      <c r="AR65" s="8">
        <f>$B$58/12</f>
        <v>9.9766666666666666</v>
      </c>
      <c r="AS65" s="1">
        <f>$B$60</f>
        <v>0.19</v>
      </c>
      <c r="AT65" s="1">
        <f>$E$5/12</f>
        <v>1646778</v>
      </c>
      <c r="AU65" s="1">
        <f>AT65*10000*AS65*0.67*AR65*AQ65</f>
        <v>516838317.88110882</v>
      </c>
    </row>
    <row r="66" spans="1:48" x14ac:dyDescent="0.15">
      <c r="C66" s="7">
        <v>8</v>
      </c>
      <c r="D66" s="7">
        <f>D34</f>
        <v>12.3582299801445</v>
      </c>
      <c r="E66" s="9">
        <f>D65</f>
        <v>15.642195286882201</v>
      </c>
      <c r="F66" s="7" t="s">
        <v>83</v>
      </c>
      <c r="G66" s="1">
        <v>9</v>
      </c>
      <c r="H66" s="8">
        <f>E67</f>
        <v>12.3582299801445</v>
      </c>
      <c r="I66" s="8">
        <f>H66+273.15</f>
        <v>285.50822998014451</v>
      </c>
      <c r="J66" s="8">
        <f>EXP(($C$15*(I66-$C$13))/($C$16*I66*$C$13))</f>
        <v>8.1527149378022107E-2</v>
      </c>
      <c r="K66" s="8">
        <f>$B$58/12</f>
        <v>9.9766666666666666</v>
      </c>
      <c r="L66" s="8">
        <f>K66*$B$59/100</f>
        <v>9.976666666666667E-2</v>
      </c>
      <c r="M66" s="1" t="s">
        <v>83</v>
      </c>
      <c r="O66" s="8">
        <f>L66+O65-P65-N66</f>
        <v>0.43670438771573128</v>
      </c>
      <c r="P66" s="8">
        <f>O66*J66</f>
        <v>3.5603263851338107E-2</v>
      </c>
      <c r="Q66" s="12">
        <f>P66*$B$60</f>
        <v>6.7646201317542402E-3</v>
      </c>
      <c r="R66" s="8">
        <f>L66*$B$60</f>
        <v>1.8955666666666669E-2</v>
      </c>
      <c r="S66" s="13">
        <f>Q66/R66</f>
        <v>0.35686532427001105</v>
      </c>
      <c r="T66" s="2">
        <f>$B$59/100</f>
        <v>0.01</v>
      </c>
      <c r="U66" s="14">
        <f>S66*T66</f>
        <v>3.5686532427001106E-3</v>
      </c>
      <c r="V66" s="13"/>
      <c r="W66" s="2"/>
      <c r="X66" s="14"/>
      <c r="Y66" s="2">
        <v>0.02</v>
      </c>
      <c r="Z66" s="2">
        <v>0.21</v>
      </c>
      <c r="AA66" s="2">
        <f>Y66*Z66</f>
        <v>4.1999999999999997E-3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0.01</v>
      </c>
      <c r="AO66" s="2">
        <v>0.78</v>
      </c>
      <c r="AP66" s="2">
        <f>AO66*AN66</f>
        <v>7.8000000000000005E-3</v>
      </c>
      <c r="AQ66" s="1">
        <f>(AP66+AM66+AD66+AA66+U66+X66+AG66+AJ66)</f>
        <v>1.5568653242700112E-2</v>
      </c>
      <c r="AR66" s="8">
        <f>$B$58/12</f>
        <v>9.9766666666666666</v>
      </c>
      <c r="AS66" s="1">
        <f>$B$60</f>
        <v>0.19</v>
      </c>
      <c r="AT66" s="1">
        <f>$E$5/12</f>
        <v>1646778</v>
      </c>
      <c r="AU66" s="1">
        <f>AT66*10000*AS66*0.67*AR66*AQ66</f>
        <v>325611674.72559094</v>
      </c>
    </row>
    <row r="67" spans="1:48" x14ac:dyDescent="0.15">
      <c r="C67" s="7">
        <v>9</v>
      </c>
      <c r="D67" s="7">
        <f>D35</f>
        <v>5.9822161413466999</v>
      </c>
      <c r="E67" s="9">
        <f>D66</f>
        <v>12.3582299801445</v>
      </c>
      <c r="F67" s="7" t="s">
        <v>83</v>
      </c>
      <c r="G67" s="1">
        <v>10</v>
      </c>
      <c r="H67" s="8">
        <f>E68</f>
        <v>5.9822161413466999</v>
      </c>
      <c r="I67" s="8">
        <f>H67+273.15</f>
        <v>279.1322161413467</v>
      </c>
      <c r="J67" s="8">
        <f>EXP(($C$15*(I67-$C$13))/($C$16*I67*$C$13))</f>
        <v>3.7409996197355307E-2</v>
      </c>
      <c r="K67" s="8">
        <f>$B$58/12</f>
        <v>9.9766666666666666</v>
      </c>
      <c r="L67" s="8">
        <f>K67*$B$59/100</f>
        <v>9.976666666666667E-2</v>
      </c>
      <c r="M67" s="1" t="s">
        <v>83</v>
      </c>
      <c r="O67" s="8">
        <f>L67+O66-P66-N67</f>
        <v>0.5008677905310599</v>
      </c>
      <c r="P67" s="8">
        <f>O67*J67</f>
        <v>1.8737462139144706E-2</v>
      </c>
      <c r="Q67" s="12">
        <f>P67*$B$60</f>
        <v>3.5601178064374943E-3</v>
      </c>
      <c r="R67" s="8">
        <f>L67*$B$60</f>
        <v>1.8955666666666669E-2</v>
      </c>
      <c r="S67" s="13">
        <f>Q67/R67</f>
        <v>0.18781285137799569</v>
      </c>
      <c r="T67" s="2">
        <f>$B$59/100</f>
        <v>0.01</v>
      </c>
      <c r="U67" s="14">
        <f>S67*T67</f>
        <v>1.8781285137799569E-3</v>
      </c>
      <c r="V67" s="13"/>
      <c r="W67" s="2"/>
      <c r="X67" s="14"/>
      <c r="Y67" s="2">
        <v>0.02</v>
      </c>
      <c r="Z67" s="2">
        <v>0.21</v>
      </c>
      <c r="AA67" s="2">
        <f>Y67*Z67</f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>AO67*AN67</f>
        <v>7.8000000000000005E-3</v>
      </c>
      <c r="AQ67" s="1">
        <f>(AP67+AM67+AD67+AA67+U67+X67+AG67+AJ67)</f>
        <v>1.3878128513779958E-2</v>
      </c>
      <c r="AR67" s="8">
        <f>$B$58/12</f>
        <v>9.9766666666666666</v>
      </c>
      <c r="AS67" s="1">
        <f>$B$60</f>
        <v>0.19</v>
      </c>
      <c r="AT67" s="1">
        <f>$E$5/12</f>
        <v>1646778</v>
      </c>
      <c r="AU67" s="1">
        <f>AT67*10000*AS67*0.67*AR67*AQ67</f>
        <v>290255078.39271188</v>
      </c>
    </row>
    <row r="68" spans="1:48" x14ac:dyDescent="0.15">
      <c r="C68" s="7">
        <v>10</v>
      </c>
      <c r="D68" s="7">
        <f>D36</f>
        <v>-2.1690517303856498</v>
      </c>
      <c r="E68" s="9">
        <f>D67</f>
        <v>5.9822161413466999</v>
      </c>
      <c r="F68" s="7" t="s">
        <v>83</v>
      </c>
      <c r="G68" s="1">
        <v>11</v>
      </c>
      <c r="H68" s="8">
        <f>E69</f>
        <v>-2.1690517303856498</v>
      </c>
      <c r="I68" s="8">
        <f>H68+273.15</f>
        <v>270.98094826961432</v>
      </c>
      <c r="J68" s="8">
        <f>EXP(($C$15*(I68-$C$13))/($C$16*I68*$C$13))</f>
        <v>1.3100573162873205E-2</v>
      </c>
      <c r="K68" s="8">
        <f>$B$58/12</f>
        <v>9.9766666666666666</v>
      </c>
      <c r="L68" s="8">
        <f>K68*$B$59/100</f>
        <v>9.976666666666667E-2</v>
      </c>
      <c r="M68" s="1" t="s">
        <v>85</v>
      </c>
      <c r="N68" s="8">
        <f>(O67-P67)*$C$21/100</f>
        <v>0.45802381197231939</v>
      </c>
      <c r="O68" s="8">
        <f>L68+O67-P67-N68</f>
        <v>0.12387318308626244</v>
      </c>
      <c r="P68" s="8">
        <f>O68*J68</f>
        <v>1.6228096979395688E-3</v>
      </c>
      <c r="Q68" s="12">
        <f>P68*$B$60</f>
        <v>3.0833384260851805E-4</v>
      </c>
      <c r="R68" s="8">
        <f>L68*$B$60</f>
        <v>1.8955666666666669E-2</v>
      </c>
      <c r="S68" s="13">
        <f>Q68/R68</f>
        <v>1.6266051098625812E-2</v>
      </c>
      <c r="T68" s="2">
        <f>$B$59/100</f>
        <v>0.01</v>
      </c>
      <c r="U68" s="14">
        <f>S68*T68</f>
        <v>1.6266051098625813E-4</v>
      </c>
      <c r="V68" s="13"/>
      <c r="W68" s="2"/>
      <c r="X68" s="14"/>
      <c r="Y68" s="2">
        <v>0.02</v>
      </c>
      <c r="Z68" s="2">
        <v>0.21</v>
      </c>
      <c r="AA68" s="2">
        <f>Y68*Z68</f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>AO68*AN68</f>
        <v>7.8000000000000005E-3</v>
      </c>
      <c r="AQ68" s="1">
        <f>(AP68+AM68+AD68+AA68+U68+X68+AG68+AJ68)</f>
        <v>1.2162660510986259E-2</v>
      </c>
      <c r="AR68" s="8">
        <f>$B$58/12</f>
        <v>9.9766666666666666</v>
      </c>
      <c r="AS68" s="1">
        <f>$B$60</f>
        <v>0.19</v>
      </c>
      <c r="AT68" s="1">
        <f>$E$5/12</f>
        <v>1646778</v>
      </c>
      <c r="AU68" s="1">
        <f>AT68*10000*AS68*0.67*AR68*AQ68</f>
        <v>254376804.23372328</v>
      </c>
    </row>
    <row r="69" spans="1:48" x14ac:dyDescent="0.15">
      <c r="C69" s="7">
        <v>11</v>
      </c>
      <c r="D69" s="7">
        <f>D37</f>
        <v>-15.729816561067601</v>
      </c>
      <c r="E69" s="9">
        <f>D68</f>
        <v>-2.1690517303856498</v>
      </c>
      <c r="F69" s="7" t="s">
        <v>85</v>
      </c>
      <c r="G69" s="1">
        <v>12</v>
      </c>
      <c r="H69" s="8">
        <f>E70</f>
        <v>-15.729816561067601</v>
      </c>
      <c r="I69" s="8">
        <f>H69+273.15</f>
        <v>257.42018343893238</v>
      </c>
      <c r="J69" s="8">
        <f>EXP(($C$15*(I69-$C$13))/($C$16*I69*$C$13))</f>
        <v>1.9734741928273498E-3</v>
      </c>
      <c r="K69" s="8">
        <f>$B$58/12</f>
        <v>9.9766666666666666</v>
      </c>
      <c r="L69" s="8">
        <f>K69*$B$59/100</f>
        <v>9.976666666666667E-2</v>
      </c>
      <c r="M69" s="1" t="s">
        <v>83</v>
      </c>
      <c r="O69" s="8">
        <f>L69+O68-P68-N69</f>
        <v>0.22201704005498954</v>
      </c>
      <c r="P69" s="8">
        <f>O69*J69</f>
        <v>4.3814489891643788E-4</v>
      </c>
      <c r="Q69" s="12">
        <f>P69*$B$60</f>
        <v>8.3247530794123198E-5</v>
      </c>
      <c r="R69" s="8">
        <f>L69*$B$60</f>
        <v>1.8955666666666669E-2</v>
      </c>
      <c r="S69" s="13">
        <f>Q69/R69</f>
        <v>4.3916962804855112E-3</v>
      </c>
      <c r="T69" s="2">
        <f>$B$59/100</f>
        <v>0.01</v>
      </c>
      <c r="U69" s="14">
        <f>S69*T69</f>
        <v>4.3916962804855114E-5</v>
      </c>
      <c r="V69" s="13"/>
      <c r="W69" s="2"/>
      <c r="X69" s="14"/>
      <c r="Y69" s="2">
        <v>0.02</v>
      </c>
      <c r="Z69" s="2">
        <v>0.21</v>
      </c>
      <c r="AA69" s="2">
        <f>Y69*Z69</f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>AO69*AN69</f>
        <v>7.8000000000000005E-3</v>
      </c>
      <c r="AQ69" s="1">
        <f>(AP69+AM69+AD69+AA69+U69+X69+AG69+AJ69)</f>
        <v>1.2043916962804855E-2</v>
      </c>
      <c r="AR69" s="8">
        <f>$B$58/12</f>
        <v>9.9766666666666666</v>
      </c>
      <c r="AS69" s="1">
        <f>$B$60</f>
        <v>0.19</v>
      </c>
      <c r="AT69" s="1">
        <f>$E$5/12</f>
        <v>1646778</v>
      </c>
      <c r="AU69" s="1">
        <f>AT69*10000*AS69*0.67*AR69*AQ69</f>
        <v>251893334.0848628</v>
      </c>
      <c r="AV69" s="1">
        <f>SUM(AU58:AU69)</f>
        <v>3475018637.9202132</v>
      </c>
    </row>
    <row r="70" spans="1:48" x14ac:dyDescent="0.15">
      <c r="C70" s="7">
        <v>12</v>
      </c>
      <c r="D70" s="7">
        <f>D38</f>
        <v>-19.3762012746034</v>
      </c>
      <c r="E70" s="9">
        <f>D69</f>
        <v>-15.729816561067601</v>
      </c>
      <c r="F70" s="7" t="s">
        <v>83</v>
      </c>
    </row>
    <row r="71" spans="1:48" x14ac:dyDescent="0.15">
      <c r="S71" s="35" t="s">
        <v>25</v>
      </c>
      <c r="T71" s="35"/>
      <c r="U71" s="35"/>
      <c r="V71" s="35" t="s">
        <v>54</v>
      </c>
      <c r="W71" s="35"/>
      <c r="X71" s="35"/>
      <c r="Y71" s="35" t="s">
        <v>55</v>
      </c>
      <c r="Z71" s="35"/>
      <c r="AA71" s="35"/>
      <c r="AB71" s="35" t="s">
        <v>56</v>
      </c>
      <c r="AC71" s="35"/>
      <c r="AD71" s="35"/>
      <c r="AE71" s="35" t="s">
        <v>57</v>
      </c>
      <c r="AF71" s="35"/>
      <c r="AG71" s="35"/>
      <c r="AH71" s="35" t="s">
        <v>58</v>
      </c>
      <c r="AI71" s="35"/>
      <c r="AJ71" s="35"/>
      <c r="AK71" s="38" t="s">
        <v>59</v>
      </c>
      <c r="AL71" s="37"/>
      <c r="AM71" s="36"/>
      <c r="AN71" s="35" t="s">
        <v>60</v>
      </c>
      <c r="AO71" s="35"/>
      <c r="AP71" s="35"/>
    </row>
    <row r="72" spans="1:48" x14ac:dyDescent="0.15">
      <c r="A72" s="34" t="s">
        <v>32</v>
      </c>
      <c r="B72" s="34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-23.9063963959868</v>
      </c>
      <c r="E73" s="7"/>
      <c r="F73" s="7"/>
      <c r="G73" s="1">
        <v>1</v>
      </c>
      <c r="H73" s="8">
        <f>E74</f>
        <v>-23.9063963959868</v>
      </c>
      <c r="I73" s="8">
        <f>H73+273.15</f>
        <v>249.24360360401317</v>
      </c>
      <c r="J73" s="8">
        <f>EXP(($C$15*(I73-$C$13))/($C$16*I73*$C$13))</f>
        <v>5.706045468020451E-4</v>
      </c>
      <c r="K73" s="8">
        <f>$B$73/12</f>
        <v>10.950000000000001</v>
      </c>
      <c r="L73" s="8">
        <f>K73*$B$74/100</f>
        <v>0.10950000000000001</v>
      </c>
      <c r="M73" s="1" t="s">
        <v>83</v>
      </c>
      <c r="O73" s="8">
        <f>L73</f>
        <v>0.10950000000000001</v>
      </c>
      <c r="P73" s="8">
        <f>O73*J73</f>
        <v>6.2481197874823948E-5</v>
      </c>
      <c r="Q73" s="12">
        <f>P73*$B$75</f>
        <v>1.124661561746831E-5</v>
      </c>
      <c r="R73" s="8">
        <f>L73*$B$75</f>
        <v>1.9710000000000002E-2</v>
      </c>
      <c r="S73" s="13">
        <f>Q73/R73</f>
        <v>5.706045468020451E-4</v>
      </c>
      <c r="T73" s="2">
        <f>$B$74/100</f>
        <v>0.01</v>
      </c>
      <c r="U73" s="14">
        <f>S73*T73</f>
        <v>5.706045468020451E-6</v>
      </c>
      <c r="V73" s="13"/>
      <c r="W73" s="2"/>
      <c r="X73" s="14"/>
      <c r="Y73" s="2">
        <v>0.02</v>
      </c>
      <c r="Z73" s="2">
        <v>0.27</v>
      </c>
      <c r="AA73" s="2">
        <f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>AO73*AN73</f>
        <v>7.1999999999999998E-3</v>
      </c>
      <c r="AQ73" s="1">
        <f>(AP73+AM73+AD73+AA73+U73+X73+AG73+AJ73)</f>
        <v>1.2605706045468021E-2</v>
      </c>
      <c r="AR73" s="8">
        <f>$B$73/12</f>
        <v>10.950000000000001</v>
      </c>
      <c r="AS73" s="1">
        <f>$B$75</f>
        <v>0.18</v>
      </c>
      <c r="AT73" s="1">
        <f>$E$4/12</f>
        <v>171545.16666666666</v>
      </c>
      <c r="AU73" s="1">
        <f>AT73*10000*AS73*0.67*AR73*AQ73</f>
        <v>28556638.820958581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>D59</f>
        <v>-23.471903886886</v>
      </c>
      <c r="E74" s="9">
        <f>D73</f>
        <v>-23.9063963959868</v>
      </c>
      <c r="F74" s="7" t="s">
        <v>83</v>
      </c>
      <c r="G74" s="1">
        <v>2</v>
      </c>
      <c r="H74" s="8">
        <f>E75</f>
        <v>-23.471903886886</v>
      </c>
      <c r="I74" s="8">
        <f>H74+273.15</f>
        <v>249.67809611311398</v>
      </c>
      <c r="J74" s="8">
        <f>EXP(($C$15*(I74-$C$13))/($C$16*I74*$C$13))</f>
        <v>6.1074428527615066E-4</v>
      </c>
      <c r="K74" s="8">
        <f>$B$73/12</f>
        <v>10.950000000000001</v>
      </c>
      <c r="L74" s="8">
        <f>K74*$B$74/100</f>
        <v>0.10950000000000001</v>
      </c>
      <c r="M74" s="1" t="s">
        <v>83</v>
      </c>
      <c r="O74" s="8">
        <f>L74+O73-P73-N74</f>
        <v>0.2189375188021252</v>
      </c>
      <c r="P74" s="8">
        <f>O74*J74</f>
        <v>1.3371483844093775E-4</v>
      </c>
      <c r="Q74" s="12">
        <f>P74*$B$75</f>
        <v>2.4068670919368792E-5</v>
      </c>
      <c r="R74" s="8">
        <f>L74*$B$75</f>
        <v>1.9710000000000002E-2</v>
      </c>
      <c r="S74" s="13">
        <f>Q74/R74</f>
        <v>1.2211400770861893E-3</v>
      </c>
      <c r="T74" s="2">
        <f>$B$74/100</f>
        <v>0.01</v>
      </c>
      <c r="U74" s="14">
        <f>S74*T74</f>
        <v>1.2211400770861893E-5</v>
      </c>
      <c r="V74" s="13"/>
      <c r="W74" s="2"/>
      <c r="X74" s="14"/>
      <c r="Y74" s="2">
        <v>0.02</v>
      </c>
      <c r="Z74" s="2">
        <v>0.27</v>
      </c>
      <c r="AA74" s="2">
        <f>Y74*Z74</f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>AO74*AN74</f>
        <v>7.1999999999999998E-3</v>
      </c>
      <c r="AQ74" s="1">
        <f>(AP74+AM74+AD74+AA74+U74+X74+AG74+AJ74)</f>
        <v>1.2612211400770863E-2</v>
      </c>
      <c r="AR74" s="8">
        <f>$B$73/12</f>
        <v>10.950000000000001</v>
      </c>
      <c r="AS74" s="1">
        <f>$B$75</f>
        <v>0.18</v>
      </c>
      <c r="AT74" s="1">
        <f>$E$4/12</f>
        <v>171545.16666666666</v>
      </c>
      <c r="AU74" s="1">
        <f>AT74*10000*AS74*0.67*AR74*AQ74</f>
        <v>28571375.883770864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>D60</f>
        <v>-24.119362962103999</v>
      </c>
      <c r="E75" s="9">
        <f>D74</f>
        <v>-23.471903886886</v>
      </c>
      <c r="F75" s="7" t="s">
        <v>83</v>
      </c>
      <c r="G75" s="1">
        <v>3</v>
      </c>
      <c r="H75" s="8">
        <f>E76</f>
        <v>-24.119362962103999</v>
      </c>
      <c r="I75" s="8">
        <f>H75+273.15</f>
        <v>249.03063703789599</v>
      </c>
      <c r="J75" s="8">
        <f>EXP(($C$15*(I75-$C$13))/($C$16*I75*$C$13))</f>
        <v>5.5185670145942547E-4</v>
      </c>
      <c r="K75" s="8">
        <f>$B$73/12</f>
        <v>10.950000000000001</v>
      </c>
      <c r="L75" s="8">
        <f>K75*$B$74/100</f>
        <v>0.10950000000000001</v>
      </c>
      <c r="M75" s="1" t="s">
        <v>83</v>
      </c>
      <c r="O75" s="8">
        <f>L75+O74-P74-N75</f>
        <v>0.3283038039636843</v>
      </c>
      <c r="P75" s="8">
        <f>O75*J75</f>
        <v>1.8117665433198068E-4</v>
      </c>
      <c r="Q75" s="12">
        <f>P75*$B$75</f>
        <v>3.2611797779756519E-5</v>
      </c>
      <c r="R75" s="8">
        <f>L75*$B$75</f>
        <v>1.9710000000000002E-2</v>
      </c>
      <c r="S75" s="13">
        <f>Q75/R75</f>
        <v>1.6545813181002799E-3</v>
      </c>
      <c r="T75" s="2">
        <f>$B$74/100</f>
        <v>0.01</v>
      </c>
      <c r="U75" s="14">
        <f>S75*T75</f>
        <v>1.6545813181002798E-5</v>
      </c>
      <c r="V75" s="13"/>
      <c r="W75" s="2"/>
      <c r="X75" s="14"/>
      <c r="Y75" s="2">
        <v>0.02</v>
      </c>
      <c r="Z75" s="2">
        <v>0.27</v>
      </c>
      <c r="AA75" s="2">
        <f>Y75*Z75</f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>AO75*AN75</f>
        <v>7.1999999999999998E-3</v>
      </c>
      <c r="AQ75" s="1">
        <f>(AP75+AM75+AD75+AA75+U75+X75+AG75+AJ75)</f>
        <v>1.2616545813181003E-2</v>
      </c>
      <c r="AR75" s="8">
        <f>$B$73/12</f>
        <v>10.950000000000001</v>
      </c>
      <c r="AS75" s="1">
        <f>$B$75</f>
        <v>0.18</v>
      </c>
      <c r="AT75" s="1">
        <f>$E$4/12</f>
        <v>171545.16666666666</v>
      </c>
      <c r="AU75" s="1">
        <f>AT75*10000*AS75*0.67*AR75*AQ75</f>
        <v>28581194.948982365</v>
      </c>
    </row>
    <row r="76" spans="1:48" x14ac:dyDescent="0.15">
      <c r="C76" s="7">
        <v>3</v>
      </c>
      <c r="D76" s="7">
        <f>D61</f>
        <v>-11.429812466594599</v>
      </c>
      <c r="E76" s="9">
        <f>D75</f>
        <v>-24.119362962103999</v>
      </c>
      <c r="F76" s="7" t="s">
        <v>83</v>
      </c>
      <c r="G76" s="1">
        <v>4</v>
      </c>
      <c r="H76" s="8">
        <f>E77</f>
        <v>-11.429812466594599</v>
      </c>
      <c r="I76" s="8">
        <f>H76+273.15</f>
        <v>261.72018753340535</v>
      </c>
      <c r="J76" s="8">
        <f>EXP(($C$15*(I76-$C$13))/($C$16*I76*$C$13))</f>
        <v>3.6738625289906754E-3</v>
      </c>
      <c r="K76" s="8">
        <f>$B$73/12</f>
        <v>10.950000000000001</v>
      </c>
      <c r="L76" s="8">
        <f>K76*$B$74/100</f>
        <v>0.10950000000000001</v>
      </c>
      <c r="M76" s="1" t="s">
        <v>83</v>
      </c>
      <c r="O76" s="8">
        <f>L76+O75-P75-N76</f>
        <v>0.43762262730935236</v>
      </c>
      <c r="P76" s="8">
        <f>O76*J76</f>
        <v>1.6077653723102811E-3</v>
      </c>
      <c r="Q76" s="12">
        <f>P76*$B$75</f>
        <v>2.8939776701585057E-4</v>
      </c>
      <c r="R76" s="8">
        <f>L76*$B$75</f>
        <v>1.9710000000000002E-2</v>
      </c>
      <c r="S76" s="13">
        <f>Q76/R76</f>
        <v>1.4682788788221742E-2</v>
      </c>
      <c r="T76" s="2">
        <f>$B$74/100</f>
        <v>0.01</v>
      </c>
      <c r="U76" s="14">
        <f>S76*T76</f>
        <v>1.4682788788221741E-4</v>
      </c>
      <c r="V76" s="13"/>
      <c r="W76" s="2"/>
      <c r="X76" s="14"/>
      <c r="Y76" s="2">
        <v>0.02</v>
      </c>
      <c r="Z76" s="2">
        <v>0.27</v>
      </c>
      <c r="AA76" s="2">
        <f>Y76*Z76</f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>AO76*AN76</f>
        <v>7.1999999999999998E-3</v>
      </c>
      <c r="AQ76" s="1">
        <f>(AP76+AM76+AD76+AA76+U76+X76+AG76+AJ76)</f>
        <v>1.2746827887882218E-2</v>
      </c>
      <c r="AR76" s="8">
        <f>$B$73/12</f>
        <v>10.950000000000001</v>
      </c>
      <c r="AS76" s="1">
        <f>$B$75</f>
        <v>0.18</v>
      </c>
      <c r="AT76" s="1">
        <f>$E$4/12</f>
        <v>171545.16666666666</v>
      </c>
      <c r="AU76" s="1">
        <f>AT76*10000*AS76*0.67*AR76*AQ76</f>
        <v>28876332.574647158</v>
      </c>
    </row>
    <row r="77" spans="1:48" x14ac:dyDescent="0.15">
      <c r="C77" s="7">
        <v>4</v>
      </c>
      <c r="D77" s="7">
        <f>D62</f>
        <v>-2.54218019826147</v>
      </c>
      <c r="E77" s="9">
        <f>D76</f>
        <v>-11.429812466594599</v>
      </c>
      <c r="F77" s="7" t="s">
        <v>83</v>
      </c>
      <c r="G77" s="1">
        <v>5</v>
      </c>
      <c r="H77" s="8">
        <f>E78</f>
        <v>-2.54218019826147</v>
      </c>
      <c r="I77" s="8">
        <f>H77+273.15</f>
        <v>270.60781980173851</v>
      </c>
      <c r="J77" s="8">
        <f>EXP(($C$15*(I77-$C$13))/($C$16*I77*$C$13))</f>
        <v>1.2467328815585573E-2</v>
      </c>
      <c r="K77" s="8">
        <f>$B$73/12</f>
        <v>10.950000000000001</v>
      </c>
      <c r="L77" s="8">
        <f>K77*$B$74/100</f>
        <v>0.10950000000000001</v>
      </c>
      <c r="M77" s="1" t="s">
        <v>85</v>
      </c>
      <c r="N77" s="8">
        <f>(O76-P76)*$C$21/100</f>
        <v>0.41421411884018999</v>
      </c>
      <c r="O77" s="8">
        <f>L77+O76-P76-N77</f>
        <v>0.13130074309685202</v>
      </c>
      <c r="P77" s="8">
        <f>O77*J77</f>
        <v>1.6369695379191817E-3</v>
      </c>
      <c r="Q77" s="12">
        <f>P77*$B$75</f>
        <v>2.946545168254527E-4</v>
      </c>
      <c r="R77" s="8">
        <f>L77*$B$75</f>
        <v>1.9710000000000002E-2</v>
      </c>
      <c r="S77" s="13">
        <f>Q77/R77</f>
        <v>1.4949493496978827E-2</v>
      </c>
      <c r="T77" s="2">
        <f>$B$74/100</f>
        <v>0.01</v>
      </c>
      <c r="U77" s="14">
        <f>S77*T77</f>
        <v>1.4949493496978827E-4</v>
      </c>
      <c r="V77" s="13"/>
      <c r="W77" s="2"/>
      <c r="X77" s="14"/>
      <c r="Y77" s="2">
        <v>0.02</v>
      </c>
      <c r="Z77" s="2">
        <v>0.27</v>
      </c>
      <c r="AA77" s="2">
        <f>Y77*Z77</f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>AO77*AN77</f>
        <v>7.1999999999999998E-3</v>
      </c>
      <c r="AQ77" s="1">
        <f>(AP77+AM77+AD77+AA77+U77+X77+AG77+AJ77)</f>
        <v>1.2749494934969789E-2</v>
      </c>
      <c r="AR77" s="8">
        <f>$B$73/12</f>
        <v>10.950000000000001</v>
      </c>
      <c r="AS77" s="1">
        <f>$B$75</f>
        <v>0.18</v>
      </c>
      <c r="AT77" s="1">
        <f>$E$4/12</f>
        <v>171545.16666666666</v>
      </c>
      <c r="AU77" s="1">
        <f>AT77*10000*AS77*0.67*AR77*AQ77</f>
        <v>28882374.433795985</v>
      </c>
    </row>
    <row r="78" spans="1:48" x14ac:dyDescent="0.15">
      <c r="C78" s="7">
        <v>5</v>
      </c>
      <c r="D78" s="7">
        <f>D63</f>
        <v>4.8946469221257898</v>
      </c>
      <c r="E78" s="9">
        <f>D77</f>
        <v>-2.54218019826147</v>
      </c>
      <c r="F78" s="7" t="s">
        <v>85</v>
      </c>
      <c r="G78" s="1">
        <v>6</v>
      </c>
      <c r="H78" s="8">
        <f>E79</f>
        <v>4.8946469221257898</v>
      </c>
      <c r="I78" s="8">
        <f>H78+273.15</f>
        <v>278.04464692212576</v>
      </c>
      <c r="J78" s="8">
        <f>EXP(($C$15*(I78-$C$13))/($C$16*I78*$C$13))</f>
        <v>3.2638609149519868E-2</v>
      </c>
      <c r="K78" s="8">
        <f>$B$73/12</f>
        <v>10.950000000000001</v>
      </c>
      <c r="L78" s="8">
        <f>K78*$B$74/100</f>
        <v>0.10950000000000001</v>
      </c>
      <c r="M78" s="1" t="s">
        <v>83</v>
      </c>
      <c r="O78" s="8">
        <f>L78+O77-P77-N78</f>
        <v>0.23916377355893287</v>
      </c>
      <c r="P78" s="8">
        <f>O78*J78</f>
        <v>7.805972927914284E-3</v>
      </c>
      <c r="Q78" s="12">
        <f>P78*$B$75</f>
        <v>1.405075127024571E-3</v>
      </c>
      <c r="R78" s="8">
        <f>L78*$B$75</f>
        <v>1.9710000000000002E-2</v>
      </c>
      <c r="S78" s="13">
        <f>Q78/R78</f>
        <v>7.1287423999217198E-2</v>
      </c>
      <c r="T78" s="2">
        <f>$B$74/100</f>
        <v>0.01</v>
      </c>
      <c r="U78" s="14">
        <f>S78*T78</f>
        <v>7.1287423999217203E-4</v>
      </c>
      <c r="V78" s="13"/>
      <c r="W78" s="2"/>
      <c r="X78" s="14"/>
      <c r="Y78" s="2">
        <v>0.02</v>
      </c>
      <c r="Z78" s="2">
        <v>0.27</v>
      </c>
      <c r="AA78" s="2">
        <f>Y78*Z78</f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>AO78*AN78</f>
        <v>7.1999999999999998E-3</v>
      </c>
      <c r="AQ78" s="1">
        <f>(AP78+AM78+AD78+AA78+U78+X78+AG78+AJ78)</f>
        <v>1.3312874239992173E-2</v>
      </c>
      <c r="AR78" s="8">
        <f>$B$73/12</f>
        <v>10.950000000000001</v>
      </c>
      <c r="AS78" s="1">
        <f>$B$75</f>
        <v>0.18</v>
      </c>
      <c r="AT78" s="1">
        <f>$E$4/12</f>
        <v>171545.16666666666</v>
      </c>
      <c r="AU78" s="1">
        <f>AT78*10000*AS78*0.67*AR78*AQ78</f>
        <v>30158639.26772894</v>
      </c>
    </row>
    <row r="79" spans="1:48" x14ac:dyDescent="0.15">
      <c r="C79" s="7">
        <v>6</v>
      </c>
      <c r="D79" s="7">
        <f>D64</f>
        <v>13.013998698609401</v>
      </c>
      <c r="E79" s="9">
        <f>D78</f>
        <v>4.8946469221257898</v>
      </c>
      <c r="F79" s="7" t="s">
        <v>83</v>
      </c>
      <c r="G79" s="1">
        <v>7</v>
      </c>
      <c r="H79" s="8">
        <f>E80</f>
        <v>13.013998698609401</v>
      </c>
      <c r="I79" s="8">
        <f>H79+273.15</f>
        <v>286.16399869860936</v>
      </c>
      <c r="J79" s="8">
        <f>EXP(($C$15*(I79-$C$13))/($C$16*I79*$C$13))</f>
        <v>8.8154131695278651E-2</v>
      </c>
      <c r="K79" s="8">
        <f>$B$73/12</f>
        <v>10.950000000000001</v>
      </c>
      <c r="L79" s="8">
        <f>K79*$B$74/100</f>
        <v>0.10950000000000001</v>
      </c>
      <c r="M79" s="1" t="s">
        <v>83</v>
      </c>
      <c r="O79" s="8">
        <f>L79+O78-P78-N79</f>
        <v>0.34085780063101856</v>
      </c>
      <c r="P79" s="8">
        <f>O79*J79</f>
        <v>3.0048023446189846E-2</v>
      </c>
      <c r="Q79" s="12">
        <f>P79*$B$75</f>
        <v>5.4086442203141721E-3</v>
      </c>
      <c r="R79" s="8">
        <f>L79*$B$75</f>
        <v>1.9710000000000002E-2</v>
      </c>
      <c r="S79" s="13">
        <f>Q79/R79</f>
        <v>0.27441117302456475</v>
      </c>
      <c r="T79" s="2">
        <f>$B$74/100</f>
        <v>0.01</v>
      </c>
      <c r="U79" s="14">
        <f>S79*T79</f>
        <v>2.7441117302456474E-3</v>
      </c>
      <c r="V79" s="13"/>
      <c r="W79" s="2"/>
      <c r="X79" s="14"/>
      <c r="Y79" s="2">
        <v>0.02</v>
      </c>
      <c r="Z79" s="2">
        <v>0.27</v>
      </c>
      <c r="AA79" s="2">
        <f>Y79*Z79</f>
        <v>5.4000000000000003E-3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0.01</v>
      </c>
      <c r="AO79" s="2">
        <v>0.72</v>
      </c>
      <c r="AP79" s="2">
        <f>AO79*AN79</f>
        <v>7.1999999999999998E-3</v>
      </c>
      <c r="AQ79" s="1">
        <f>(AP79+AM79+AD79+AA79+U79+X79+AG79+AJ79)</f>
        <v>1.5344111730245647E-2</v>
      </c>
      <c r="AR79" s="8">
        <f>$B$73/12</f>
        <v>10.950000000000001</v>
      </c>
      <c r="AS79" s="1">
        <f>$B$75</f>
        <v>0.18</v>
      </c>
      <c r="AT79" s="1">
        <f>$E$4/12</f>
        <v>171545.16666666666</v>
      </c>
      <c r="AU79" s="1">
        <f>AT79*10000*AS79*0.67*AR79*AQ79</f>
        <v>34760151.881107137</v>
      </c>
    </row>
    <row r="80" spans="1:48" x14ac:dyDescent="0.15">
      <c r="C80" s="7">
        <v>7</v>
      </c>
      <c r="D80" s="7">
        <f>D65</f>
        <v>15.642195286882201</v>
      </c>
      <c r="E80" s="9">
        <f>D79</f>
        <v>13.013998698609401</v>
      </c>
      <c r="F80" s="7" t="s">
        <v>83</v>
      </c>
      <c r="G80" s="1">
        <v>8</v>
      </c>
      <c r="H80" s="8">
        <f>E81</f>
        <v>15.642195286882201</v>
      </c>
      <c r="I80" s="8">
        <f>H80+273.15</f>
        <v>288.79219528688219</v>
      </c>
      <c r="J80" s="8">
        <f>EXP(($C$15*(I80-$C$13))/($C$16*I80*$C$13))</f>
        <v>0.12014967552915731</v>
      </c>
      <c r="K80" s="8">
        <f>$B$73/12</f>
        <v>10.950000000000001</v>
      </c>
      <c r="L80" s="8">
        <f>K80*$B$74/100</f>
        <v>0.10950000000000001</v>
      </c>
      <c r="M80" s="1" t="s">
        <v>83</v>
      </c>
      <c r="O80" s="8">
        <f>L80+O79-P79-N80</f>
        <v>0.42030977718482876</v>
      </c>
      <c r="P80" s="8">
        <f>O80*J80</f>
        <v>5.0500083350489583E-2</v>
      </c>
      <c r="Q80" s="12">
        <f>P80*$B$75</f>
        <v>9.0900150030881251E-3</v>
      </c>
      <c r="R80" s="8">
        <f>L80*$B$75</f>
        <v>1.9710000000000002E-2</v>
      </c>
      <c r="S80" s="13">
        <f>Q80/R80</f>
        <v>0.4611879758035578</v>
      </c>
      <c r="T80" s="2">
        <f>$B$74/100</f>
        <v>0.01</v>
      </c>
      <c r="U80" s="14">
        <f>S80*T80</f>
        <v>4.611879758035578E-3</v>
      </c>
      <c r="V80" s="13"/>
      <c r="W80" s="2"/>
      <c r="X80" s="14"/>
      <c r="Y80" s="2">
        <v>0.04</v>
      </c>
      <c r="Z80" s="2">
        <v>0.27</v>
      </c>
      <c r="AA80" s="2">
        <f>Y80*Z80</f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>AO80*AN80</f>
        <v>1.0799999999999999E-2</v>
      </c>
      <c r="AQ80" s="1">
        <f>(AP80+AM80+AD80+AA80+U80+X80+AG80+AJ80)</f>
        <v>2.6211879758035579E-2</v>
      </c>
      <c r="AR80" s="8">
        <f>$B$73/12</f>
        <v>10.950000000000001</v>
      </c>
      <c r="AS80" s="1">
        <f>$B$75</f>
        <v>0.18</v>
      </c>
      <c r="AT80" s="1">
        <f>$E$4/12</f>
        <v>171545.16666666666</v>
      </c>
      <c r="AU80" s="1">
        <f>AT80*10000*AS80*0.67*AR80*AQ80</f>
        <v>59379711.090258591</v>
      </c>
    </row>
    <row r="81" spans="1:48" x14ac:dyDescent="0.15">
      <c r="C81" s="7">
        <v>8</v>
      </c>
      <c r="D81" s="7">
        <f>D66</f>
        <v>12.3582299801445</v>
      </c>
      <c r="E81" s="9">
        <f>D80</f>
        <v>15.642195286882201</v>
      </c>
      <c r="F81" s="7" t="s">
        <v>83</v>
      </c>
      <c r="G81" s="1">
        <v>9</v>
      </c>
      <c r="H81" s="8">
        <f>E82</f>
        <v>12.3582299801445</v>
      </c>
      <c r="I81" s="8">
        <f>H81+273.15</f>
        <v>285.50822998014451</v>
      </c>
      <c r="J81" s="8">
        <f>EXP(($C$15*(I81-$C$13))/($C$16*I81*$C$13))</f>
        <v>8.1527149378022107E-2</v>
      </c>
      <c r="K81" s="8">
        <f>$B$73/12</f>
        <v>10.950000000000001</v>
      </c>
      <c r="L81" s="8">
        <f>K81*$B$74/100</f>
        <v>0.10950000000000001</v>
      </c>
      <c r="M81" s="1" t="s">
        <v>83</v>
      </c>
      <c r="O81" s="8">
        <f>L81+O80-P80-N81</f>
        <v>0.47930969383433919</v>
      </c>
      <c r="P81" s="8">
        <f>O81*J81</f>
        <v>3.907675300756621E-2</v>
      </c>
      <c r="Q81" s="12">
        <f>P81*$B$75</f>
        <v>7.0338155413619177E-3</v>
      </c>
      <c r="R81" s="8">
        <f>L81*$B$75</f>
        <v>1.9710000000000002E-2</v>
      </c>
      <c r="S81" s="13">
        <f>Q81/R81</f>
        <v>0.356865324270011</v>
      </c>
      <c r="T81" s="2">
        <f>$B$74/100</f>
        <v>0.01</v>
      </c>
      <c r="U81" s="14">
        <f>S81*T81</f>
        <v>3.5686532427001102E-3</v>
      </c>
      <c r="V81" s="13"/>
      <c r="W81" s="2"/>
      <c r="X81" s="14"/>
      <c r="Y81" s="2">
        <v>0.02</v>
      </c>
      <c r="Z81" s="2">
        <v>0.27</v>
      </c>
      <c r="AA81" s="2">
        <f>Y81*Z81</f>
        <v>5.4000000000000003E-3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0.01</v>
      </c>
      <c r="AO81" s="2">
        <v>0.72</v>
      </c>
      <c r="AP81" s="2">
        <f>AO81*AN81</f>
        <v>7.1999999999999998E-3</v>
      </c>
      <c r="AQ81" s="1">
        <f>(AP81+AM81+AD81+AA81+U81+X81+AG81+AJ81)</f>
        <v>1.6168653242700112E-2</v>
      </c>
      <c r="AR81" s="8">
        <f>$B$73/12</f>
        <v>10.950000000000001</v>
      </c>
      <c r="AS81" s="1">
        <f>$B$75</f>
        <v>0.18</v>
      </c>
      <c r="AT81" s="1">
        <f>$E$4/12</f>
        <v>171545.16666666666</v>
      </c>
      <c r="AU81" s="1">
        <f>AT81*10000*AS81*0.67*AR81*AQ81</f>
        <v>36628046.791484989</v>
      </c>
    </row>
    <row r="82" spans="1:48" x14ac:dyDescent="0.15">
      <c r="C82" s="7">
        <v>9</v>
      </c>
      <c r="D82" s="7">
        <f>D67</f>
        <v>5.9822161413466999</v>
      </c>
      <c r="E82" s="9">
        <f>D81</f>
        <v>12.3582299801445</v>
      </c>
      <c r="F82" s="7" t="s">
        <v>83</v>
      </c>
      <c r="G82" s="1">
        <v>10</v>
      </c>
      <c r="H82" s="8">
        <f>E83</f>
        <v>5.9822161413466999</v>
      </c>
      <c r="I82" s="8">
        <f>H82+273.15</f>
        <v>279.1322161413467</v>
      </c>
      <c r="J82" s="8">
        <f>EXP(($C$15*(I82-$C$13))/($C$16*I82*$C$13))</f>
        <v>3.7409996197355307E-2</v>
      </c>
      <c r="K82" s="8">
        <f>$B$73/12</f>
        <v>10.950000000000001</v>
      </c>
      <c r="L82" s="8">
        <f>K82*$B$74/100</f>
        <v>0.10950000000000001</v>
      </c>
      <c r="M82" s="1" t="s">
        <v>83</v>
      </c>
      <c r="O82" s="8">
        <f>L82+O81-P81-N82</f>
        <v>0.54973294082677304</v>
      </c>
      <c r="P82" s="8">
        <f>O82*J82</f>
        <v>2.0565507225890529E-2</v>
      </c>
      <c r="Q82" s="12">
        <f>P82*$B$75</f>
        <v>3.7017913006602951E-3</v>
      </c>
      <c r="R82" s="8">
        <f>L82*$B$75</f>
        <v>1.9710000000000002E-2</v>
      </c>
      <c r="S82" s="13">
        <f>Q82/R82</f>
        <v>0.18781285137799567</v>
      </c>
      <c r="T82" s="2">
        <f>$B$74/100</f>
        <v>0.01</v>
      </c>
      <c r="U82" s="14">
        <f>S82*T82</f>
        <v>1.8781285137799567E-3</v>
      </c>
      <c r="V82" s="13"/>
      <c r="W82" s="2"/>
      <c r="X82" s="14"/>
      <c r="Y82" s="2">
        <v>0.02</v>
      </c>
      <c r="Z82" s="2">
        <v>0.27</v>
      </c>
      <c r="AA82" s="2">
        <f>Y82*Z82</f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>AO82*AN82</f>
        <v>7.1999999999999998E-3</v>
      </c>
      <c r="AQ82" s="1">
        <f>(AP82+AM82+AD82+AA82+U82+X82+AG82+AJ82)</f>
        <v>1.4478128513779956E-2</v>
      </c>
      <c r="AR82" s="8">
        <f>$B$73/12</f>
        <v>10.950000000000001</v>
      </c>
      <c r="AS82" s="1">
        <f>$B$75</f>
        <v>0.18</v>
      </c>
      <c r="AT82" s="1">
        <f>$E$4/12</f>
        <v>171545.16666666666</v>
      </c>
      <c r="AU82" s="1">
        <f>AT82*10000*AS82*0.67*AR82*AQ82</f>
        <v>32798376.011637807</v>
      </c>
    </row>
    <row r="83" spans="1:48" x14ac:dyDescent="0.15">
      <c r="C83" s="7">
        <v>10</v>
      </c>
      <c r="D83" s="7">
        <f>D68</f>
        <v>-2.1690517303856498</v>
      </c>
      <c r="E83" s="9">
        <f>D82</f>
        <v>5.9822161413466999</v>
      </c>
      <c r="F83" s="7" t="s">
        <v>83</v>
      </c>
      <c r="G83" s="1">
        <v>11</v>
      </c>
      <c r="H83" s="8">
        <f>E84</f>
        <v>-2.1690517303856498</v>
      </c>
      <c r="I83" s="8">
        <f>H83+273.15</f>
        <v>270.98094826961432</v>
      </c>
      <c r="J83" s="8">
        <f>EXP(($C$15*(I83-$C$13))/($C$16*I83*$C$13))</f>
        <v>1.3100573162873205E-2</v>
      </c>
      <c r="K83" s="8">
        <f>$B$73/12</f>
        <v>10.950000000000001</v>
      </c>
      <c r="L83" s="8">
        <f>K83*$B$74/100</f>
        <v>0.10950000000000001</v>
      </c>
      <c r="M83" s="1" t="s">
        <v>85</v>
      </c>
      <c r="N83" s="8">
        <f>(O82-P82)*$C$21/100</f>
        <v>0.50270906192083831</v>
      </c>
      <c r="O83" s="8">
        <f>L83+O82-P82-N83</f>
        <v>0.13595837168004421</v>
      </c>
      <c r="P83" s="8">
        <f>O83*J83</f>
        <v>1.7811325952995275E-3</v>
      </c>
      <c r="Q83" s="12">
        <f>P83*$B$75</f>
        <v>3.2060386715391495E-4</v>
      </c>
      <c r="R83" s="8">
        <f>L83*$B$75</f>
        <v>1.9710000000000002E-2</v>
      </c>
      <c r="S83" s="13">
        <f>Q83/R83</f>
        <v>1.6266051098625819E-2</v>
      </c>
      <c r="T83" s="2">
        <f>$B$74/100</f>
        <v>0.01</v>
      </c>
      <c r="U83" s="14">
        <f>S83*T83</f>
        <v>1.6266051098625821E-4</v>
      </c>
      <c r="V83" s="13"/>
      <c r="W83" s="2"/>
      <c r="X83" s="14"/>
      <c r="Y83" s="2">
        <v>0.02</v>
      </c>
      <c r="Z83" s="2">
        <v>0.27</v>
      </c>
      <c r="AA83" s="2">
        <f>Y83*Z83</f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>AO83*AN83</f>
        <v>7.1999999999999998E-3</v>
      </c>
      <c r="AQ83" s="1">
        <f>(AP83+AM83+AD83+AA83+U83+X83+AG83+AJ83)</f>
        <v>1.2762660510986259E-2</v>
      </c>
      <c r="AR83" s="8">
        <f>$B$73/12</f>
        <v>10.950000000000001</v>
      </c>
      <c r="AS83" s="1">
        <f>$B$75</f>
        <v>0.18</v>
      </c>
      <c r="AT83" s="1">
        <f>$E$4/12</f>
        <v>171545.16666666666</v>
      </c>
      <c r="AU83" s="1">
        <f>AT83*10000*AS83*0.67*AR83*AQ83</f>
        <v>28912199.387496803</v>
      </c>
    </row>
    <row r="84" spans="1:48" x14ac:dyDescent="0.15">
      <c r="C84" s="7">
        <v>11</v>
      </c>
      <c r="D84" s="7">
        <f>D69</f>
        <v>-15.729816561067601</v>
      </c>
      <c r="E84" s="9">
        <f>D83</f>
        <v>-2.1690517303856498</v>
      </c>
      <c r="F84" s="7" t="s">
        <v>85</v>
      </c>
      <c r="G84" s="1">
        <v>12</v>
      </c>
      <c r="H84" s="8">
        <f>E85</f>
        <v>-15.729816561067601</v>
      </c>
      <c r="I84" s="8">
        <f>H84+273.15</f>
        <v>257.42018343893238</v>
      </c>
      <c r="J84" s="8">
        <f>EXP(($C$15*(I84-$C$13))/($C$16*I84*$C$13))</f>
        <v>1.9734741928273498E-3</v>
      </c>
      <c r="K84" s="8">
        <f>$B$73/12</f>
        <v>10.950000000000001</v>
      </c>
      <c r="L84" s="8">
        <f>K84*$B$74/100</f>
        <v>0.10950000000000001</v>
      </c>
      <c r="M84" s="1" t="s">
        <v>83</v>
      </c>
      <c r="O84" s="8">
        <f>L84+O83-P83-N84</f>
        <v>0.2436772390847447</v>
      </c>
      <c r="P84" s="8">
        <f>O84*J84</f>
        <v>4.8089074271316369E-4</v>
      </c>
      <c r="Q84" s="12">
        <f>P84*$B$75</f>
        <v>8.6560333688369455E-5</v>
      </c>
      <c r="R84" s="8">
        <f>L84*$B$75</f>
        <v>1.9710000000000002E-2</v>
      </c>
      <c r="S84" s="13">
        <f>Q84/R84</f>
        <v>4.391696280485512E-3</v>
      </c>
      <c r="T84" s="2">
        <f>$B$74/100</f>
        <v>0.01</v>
      </c>
      <c r="U84" s="14">
        <f>S84*T84</f>
        <v>4.391696280485512E-5</v>
      </c>
      <c r="V84" s="13"/>
      <c r="W84" s="2"/>
      <c r="X84" s="14"/>
      <c r="Y84" s="2">
        <v>0.02</v>
      </c>
      <c r="Z84" s="2">
        <v>0.27</v>
      </c>
      <c r="AA84" s="2">
        <f>Y84*Z84</f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>AO84*AN84</f>
        <v>7.1999999999999998E-3</v>
      </c>
      <c r="AQ84" s="1">
        <f>(AP84+AM84+AD84+AA84+U84+X84+AG84+AJ84)</f>
        <v>1.2643916962804855E-2</v>
      </c>
      <c r="AR84" s="8">
        <f>$B$73/12</f>
        <v>10.950000000000001</v>
      </c>
      <c r="AS84" s="1">
        <f>$B$75</f>
        <v>0.18</v>
      </c>
      <c r="AT84" s="1">
        <f>$E$4/12</f>
        <v>171545.16666666666</v>
      </c>
      <c r="AU84" s="1">
        <f>AT84*10000*AS84*0.67*AR84*AQ84</f>
        <v>28643200.839894265</v>
      </c>
      <c r="AV84" s="1">
        <f>SUM(AU73:AU84)</f>
        <v>394748241.93176353</v>
      </c>
    </row>
    <row r="85" spans="1:48" x14ac:dyDescent="0.15">
      <c r="C85" s="7">
        <v>12</v>
      </c>
      <c r="D85" s="7">
        <f>D70</f>
        <v>-19.3762012746034</v>
      </c>
      <c r="E85" s="9">
        <f>D84</f>
        <v>-15.729816561067601</v>
      </c>
      <c r="F85" s="7" t="s">
        <v>83</v>
      </c>
    </row>
    <row r="87" spans="1:48" x14ac:dyDescent="0.15">
      <c r="S87" s="35" t="s">
        <v>25</v>
      </c>
      <c r="T87" s="35"/>
      <c r="U87" s="35"/>
      <c r="V87" s="38" t="s">
        <v>54</v>
      </c>
      <c r="W87" s="36"/>
      <c r="X87" s="38" t="s">
        <v>55</v>
      </c>
      <c r="Y87" s="36"/>
      <c r="Z87" s="38" t="s">
        <v>56</v>
      </c>
      <c r="AA87" s="36"/>
      <c r="AB87" s="38" t="s">
        <v>86</v>
      </c>
      <c r="AC87" s="36"/>
      <c r="AD87" s="38" t="s">
        <v>87</v>
      </c>
      <c r="AE87" s="36"/>
      <c r="AF87" s="38" t="s">
        <v>57</v>
      </c>
      <c r="AG87" s="36"/>
      <c r="AH87" s="38" t="s">
        <v>58</v>
      </c>
      <c r="AI87" s="36"/>
    </row>
    <row r="88" spans="1:48" x14ac:dyDescent="0.15">
      <c r="A88" s="34" t="s">
        <v>27</v>
      </c>
      <c r="B88" s="34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-23.9063963959868</v>
      </c>
      <c r="E89" s="7"/>
      <c r="F89" s="7"/>
      <c r="G89" s="1">
        <v>1</v>
      </c>
      <c r="H89" s="8">
        <f>E90</f>
        <v>-23.9063963959868</v>
      </c>
      <c r="I89" s="8">
        <f>H89+273.15</f>
        <v>249.24360360401317</v>
      </c>
      <c r="J89" s="8">
        <f>EXP(($C$15*(I89-$C$13))/($C$16*I89*$C$13))</f>
        <v>5.706045468020451E-4</v>
      </c>
      <c r="K89" s="8">
        <f>$B$89/12</f>
        <v>10.4025</v>
      </c>
      <c r="L89" s="8">
        <f>K89*$B$90/100</f>
        <v>5.305275</v>
      </c>
      <c r="M89" s="1" t="s">
        <v>83</v>
      </c>
      <c r="O89" s="8">
        <f>L89</f>
        <v>5.305275</v>
      </c>
      <c r="P89" s="8">
        <f>O89*J89</f>
        <v>3.0272140370352198E-3</v>
      </c>
      <c r="Q89" s="12">
        <f>P89*$B$91</f>
        <v>1.362246316665849E-3</v>
      </c>
      <c r="R89" s="8">
        <f>L89*$B$91</f>
        <v>2.3873737500000001</v>
      </c>
      <c r="S89" s="13">
        <f>Q89/R89</f>
        <v>5.706045468020451E-4</v>
      </c>
      <c r="T89" s="2">
        <f>$B$90/100</f>
        <v>0.51</v>
      </c>
      <c r="U89" s="14">
        <f>S89*T89</f>
        <v>2.9100831886904303E-4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>U89*0.67*AL89+(V89*W89+X89*Y89+Z89*AA89+AB89*AC89+AD89*AE89+AF89*AG89+AH89*AI89)/1000</f>
        <v>3.0424739008139016E-2</v>
      </c>
      <c r="AK89" s="8">
        <f>$B$89/12</f>
        <v>10.4025</v>
      </c>
      <c r="AL89" s="1">
        <f>$B$91</f>
        <v>0.45</v>
      </c>
      <c r="AM89" s="17">
        <f>$E$6/12</f>
        <v>1434821.6666666667</v>
      </c>
      <c r="AN89" s="1">
        <f>AM89*10000*AK89*AJ89</f>
        <v>4541115123.9501514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>D74</f>
        <v>-23.471903886886</v>
      </c>
      <c r="E90" s="9">
        <f>D89</f>
        <v>-23.9063963959868</v>
      </c>
      <c r="F90" s="7" t="s">
        <v>83</v>
      </c>
      <c r="G90" s="1">
        <v>2</v>
      </c>
      <c r="H90" s="8">
        <f>E91</f>
        <v>-23.471903886886</v>
      </c>
      <c r="I90" s="8">
        <f>H90+273.15</f>
        <v>249.67809611311398</v>
      </c>
      <c r="J90" s="8">
        <f>EXP(($C$15*(I90-$C$13))/($C$16*I90*$C$13))</f>
        <v>6.1074428527615066E-4</v>
      </c>
      <c r="K90" s="8">
        <f>$B$89/12</f>
        <v>10.4025</v>
      </c>
      <c r="L90" s="8">
        <f>K90*$B$90/100</f>
        <v>5.305275</v>
      </c>
      <c r="M90" s="1" t="s">
        <v>83</v>
      </c>
      <c r="O90" s="8">
        <f>L90+O89-P89-N90</f>
        <v>10.607522785962965</v>
      </c>
      <c r="P90" s="8">
        <f>O90*J90</f>
        <v>6.4784839224634339E-3</v>
      </c>
      <c r="Q90" s="12">
        <f>P90*$B$91</f>
        <v>2.9153177651085453E-3</v>
      </c>
      <c r="R90" s="8">
        <f>L90*$B$91</f>
        <v>2.3873737500000001</v>
      </c>
      <c r="S90" s="13">
        <f>Q90/R90</f>
        <v>1.2211400770861895E-3</v>
      </c>
      <c r="T90" s="2">
        <f>$B$90/100</f>
        <v>0.51</v>
      </c>
      <c r="U90" s="14">
        <f>S90*T90</f>
        <v>6.2278143931395673E-4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>U90*0.67*AL90+(V90*W90+X90*Y90+Z90*AA90+AB90*AC90+AD90*AE90+AF90*AG90+AH90*AI90)/1000</f>
        <v>3.0524768603953159E-2</v>
      </c>
      <c r="AK90" s="8">
        <f>$B$89/12</f>
        <v>10.4025</v>
      </c>
      <c r="AL90" s="1">
        <f>$B$91</f>
        <v>0.45</v>
      </c>
      <c r="AM90" s="17">
        <f>$E$6/12</f>
        <v>1434821.6666666667</v>
      </c>
      <c r="AN90" s="1">
        <f>AM90*10000*AK90*AJ90</f>
        <v>4556045273.7296686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>D75</f>
        <v>-24.119362962103999</v>
      </c>
      <c r="E91" s="9">
        <f>D90</f>
        <v>-23.471903886886</v>
      </c>
      <c r="F91" s="7" t="s">
        <v>83</v>
      </c>
      <c r="G91" s="1">
        <v>3</v>
      </c>
      <c r="H91" s="8">
        <f>E92</f>
        <v>-24.119362962103999</v>
      </c>
      <c r="I91" s="8">
        <f>H91+273.15</f>
        <v>249.03063703789599</v>
      </c>
      <c r="J91" s="8">
        <f>EXP(($C$15*(I91-$C$13))/($C$16*I91*$C$13))</f>
        <v>5.5185670145942547E-4</v>
      </c>
      <c r="K91" s="8">
        <f>$B$89/12</f>
        <v>10.4025</v>
      </c>
      <c r="L91" s="8">
        <f>K91*$B$90/100</f>
        <v>5.305275</v>
      </c>
      <c r="M91" s="1" t="s">
        <v>83</v>
      </c>
      <c r="O91" s="8">
        <f>L91+O90-P90-N91</f>
        <v>15.906319302040501</v>
      </c>
      <c r="P91" s="8">
        <f>O91*J91</f>
        <v>8.7780089023844609E-3</v>
      </c>
      <c r="Q91" s="12">
        <f>P91*$B$91</f>
        <v>3.9501040060730078E-3</v>
      </c>
      <c r="R91" s="8">
        <f>L91*$B$91</f>
        <v>2.3873737500000001</v>
      </c>
      <c r="S91" s="13">
        <f>Q91/R91</f>
        <v>1.6545813181002796E-3</v>
      </c>
      <c r="T91" s="2">
        <f>$B$90/100</f>
        <v>0.51</v>
      </c>
      <c r="U91" s="14">
        <f>S91*T91</f>
        <v>8.4383647223114258E-4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>U91*0.67*AL91+(V91*W91+X91*Y91+Z91*AA91+AB91*AC91+AD91*AE91+AF91*AG91+AH91*AI91)/1000</f>
        <v>3.0591416696377688E-2</v>
      </c>
      <c r="AK91" s="8">
        <f>$B$89/12</f>
        <v>10.4025</v>
      </c>
      <c r="AL91" s="1">
        <f>$B$91</f>
        <v>0.45</v>
      </c>
      <c r="AM91" s="17">
        <f>$E$6/12</f>
        <v>1434821.6666666667</v>
      </c>
      <c r="AN91" s="1">
        <f>AM91*10000*AK91*AJ91</f>
        <v>4565992989.646327</v>
      </c>
    </row>
    <row r="92" spans="1:48" x14ac:dyDescent="0.15">
      <c r="C92" s="7">
        <v>3</v>
      </c>
      <c r="D92" s="7">
        <f>D76</f>
        <v>-11.429812466594599</v>
      </c>
      <c r="E92" s="9">
        <f>D91</f>
        <v>-24.119362962103999</v>
      </c>
      <c r="F92" s="7" t="s">
        <v>83</v>
      </c>
      <c r="G92" s="1">
        <v>4</v>
      </c>
      <c r="H92" s="8">
        <f>E93</f>
        <v>-11.429812466594599</v>
      </c>
      <c r="I92" s="8">
        <f>H92+273.15</f>
        <v>261.72018753340535</v>
      </c>
      <c r="J92" s="8">
        <f>EXP(($C$15*(I92-$C$13))/($C$16*I92*$C$13))</f>
        <v>3.6738625289906754E-3</v>
      </c>
      <c r="K92" s="8">
        <f>$B$89/12</f>
        <v>10.4025</v>
      </c>
      <c r="L92" s="8">
        <f>K92*$B$90/100</f>
        <v>5.305275</v>
      </c>
      <c r="M92" s="1" t="s">
        <v>83</v>
      </c>
      <c r="O92" s="8">
        <f>L92+O91-P91-N92</f>
        <v>21.202816293138117</v>
      </c>
      <c r="P92" s="8">
        <f>O92*J92</f>
        <v>7.7896232288433107E-2</v>
      </c>
      <c r="Q92" s="12">
        <f>P92*$B$91</f>
        <v>3.5053304529794896E-2</v>
      </c>
      <c r="R92" s="8">
        <f>L92*$B$91</f>
        <v>2.3873737500000001</v>
      </c>
      <c r="S92" s="13">
        <f>Q92/R92</f>
        <v>1.4682788788221742E-2</v>
      </c>
      <c r="T92" s="2">
        <f>$B$90/100</f>
        <v>0.51</v>
      </c>
      <c r="U92" s="14">
        <f>S92*T92</f>
        <v>7.4882222819930887E-3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>U92*0.67*AL92+(V92*W92+X92*Y92+Z92*AA92+AB92*AC92+AD92*AE92+AF92*AG92+AH92*AI92)/1000</f>
        <v>3.2594699018020916E-2</v>
      </c>
      <c r="AK92" s="8">
        <f>$B$89/12</f>
        <v>10.4025</v>
      </c>
      <c r="AL92" s="1">
        <f>$B$91</f>
        <v>0.45</v>
      </c>
      <c r="AM92" s="17">
        <f>$E$6/12</f>
        <v>1434821.6666666667</v>
      </c>
      <c r="AN92" s="1">
        <f>AM92*10000*AK92*AJ92</f>
        <v>4864997547.9408922</v>
      </c>
    </row>
    <row r="93" spans="1:48" x14ac:dyDescent="0.15">
      <c r="C93" s="7">
        <v>4</v>
      </c>
      <c r="D93" s="7">
        <f>D77</f>
        <v>-2.54218019826147</v>
      </c>
      <c r="E93" s="9">
        <f>D92</f>
        <v>-11.429812466594599</v>
      </c>
      <c r="F93" s="7" t="s">
        <v>83</v>
      </c>
      <c r="G93" s="1">
        <v>5</v>
      </c>
      <c r="H93" s="8">
        <f>E94</f>
        <v>-2.54218019826147</v>
      </c>
      <c r="I93" s="8">
        <f>H93+273.15</f>
        <v>270.60781980173851</v>
      </c>
      <c r="J93" s="8">
        <f>EXP(($C$15*(I93-$C$13))/($C$16*I93*$C$13))</f>
        <v>1.2467328815585573E-2</v>
      </c>
      <c r="K93" s="8">
        <f>$B$89/12</f>
        <v>10.4025</v>
      </c>
      <c r="L93" s="8">
        <f>K93*$B$90/100</f>
        <v>5.305275</v>
      </c>
      <c r="M93" s="1" t="s">
        <v>85</v>
      </c>
      <c r="N93" s="8">
        <f>(O92-P92)*$C$21/100</f>
        <v>20.068674057807197</v>
      </c>
      <c r="O93" s="8">
        <f>L93+O92-P92-N93</f>
        <v>6.3615210030424834</v>
      </c>
      <c r="P93" s="8">
        <f>O93*J93</f>
        <v>7.9311174112184385E-2</v>
      </c>
      <c r="Q93" s="12">
        <f>P93*$B$91</f>
        <v>3.5690028350482975E-2</v>
      </c>
      <c r="R93" s="8">
        <f>L93*$B$91</f>
        <v>2.3873737500000001</v>
      </c>
      <c r="S93" s="13">
        <f>Q93/R93</f>
        <v>1.4949493496978834E-2</v>
      </c>
      <c r="T93" s="2">
        <f>$B$90/100</f>
        <v>0.51</v>
      </c>
      <c r="U93" s="14">
        <f>S93*T93</f>
        <v>7.6242416834592054E-3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>U93*0.67*AL93+(V93*W93+X93*Y93+Z93*AA93+AB93*AC93+AD93*AE93+AF93*AG93+AH93*AI93)/1000</f>
        <v>3.2635708867562951E-2</v>
      </c>
      <c r="AK93" s="8">
        <f>$B$89/12</f>
        <v>10.4025</v>
      </c>
      <c r="AL93" s="1">
        <f>$B$91</f>
        <v>0.45</v>
      </c>
      <c r="AM93" s="17">
        <f>$E$6/12</f>
        <v>1434821.6666666667</v>
      </c>
      <c r="AN93" s="1">
        <f>AM93*10000*AK93*AJ93</f>
        <v>4871118568.3360529</v>
      </c>
    </row>
    <row r="94" spans="1:48" x14ac:dyDescent="0.15">
      <c r="C94" s="7">
        <v>5</v>
      </c>
      <c r="D94" s="7">
        <f>D78</f>
        <v>4.8946469221257898</v>
      </c>
      <c r="E94" s="9">
        <f>D93</f>
        <v>-2.54218019826147</v>
      </c>
      <c r="F94" s="7" t="s">
        <v>85</v>
      </c>
      <c r="G94" s="1">
        <v>6</v>
      </c>
      <c r="H94" s="8">
        <f>E95</f>
        <v>4.8946469221257898</v>
      </c>
      <c r="I94" s="8">
        <f>H94+273.15</f>
        <v>278.04464692212576</v>
      </c>
      <c r="J94" s="8">
        <f>EXP(($C$15*(I94-$C$13))/($C$16*I94*$C$13))</f>
        <v>3.2638609149519868E-2</v>
      </c>
      <c r="K94" s="8">
        <f>$B$89/12</f>
        <v>10.4025</v>
      </c>
      <c r="L94" s="8">
        <f>K94*$B$90/100</f>
        <v>5.305275</v>
      </c>
      <c r="M94" s="1" t="s">
        <v>83</v>
      </c>
      <c r="O94" s="8">
        <f>L94+O93-P93-N94</f>
        <v>11.587484828930299</v>
      </c>
      <c r="P94" s="8">
        <f>O94*J94</f>
        <v>0.3781993883574471</v>
      </c>
      <c r="Q94" s="12">
        <f>P94*$B$91</f>
        <v>0.1701897247608512</v>
      </c>
      <c r="R94" s="8">
        <f>L94*$B$91</f>
        <v>2.3873737500000001</v>
      </c>
      <c r="S94" s="13">
        <f>Q94/R94</f>
        <v>7.1287423999217212E-2</v>
      </c>
      <c r="T94" s="2">
        <f>$B$90/100</f>
        <v>0.51</v>
      </c>
      <c r="U94" s="14">
        <f>S94*T94</f>
        <v>3.635658623960078E-2</v>
      </c>
      <c r="V94" s="2">
        <v>180.9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70</v>
      </c>
      <c r="AC94" s="2">
        <v>0.26</v>
      </c>
      <c r="AD94" s="2">
        <v>22</v>
      </c>
      <c r="AE94" s="2">
        <v>0.02</v>
      </c>
      <c r="AF94" s="2">
        <v>0.3</v>
      </c>
      <c r="AG94" s="2">
        <v>0.01</v>
      </c>
      <c r="AH94" s="2"/>
      <c r="AI94" s="2"/>
      <c r="AJ94" s="1">
        <f>U94*0.67*AL94+(V94*W94+X94*Y94+Z94*AA94+AB94*AC94+AD94*AE94+AF94*AG94+AH94*AI94)/1000</f>
        <v>4.2152510751239637E-2</v>
      </c>
      <c r="AK94" s="8">
        <f>$B$89/12</f>
        <v>10.4025</v>
      </c>
      <c r="AL94" s="1">
        <f>$B$91</f>
        <v>0.45</v>
      </c>
      <c r="AM94" s="17">
        <f>$E$6/12</f>
        <v>1434821.6666666667</v>
      </c>
      <c r="AN94" s="1">
        <f>AM94*10000*AK94*AJ94</f>
        <v>6291570949.3421936</v>
      </c>
    </row>
    <row r="95" spans="1:48" x14ac:dyDescent="0.15">
      <c r="C95" s="7">
        <v>6</v>
      </c>
      <c r="D95" s="7">
        <f>D79</f>
        <v>13.013998698609401</v>
      </c>
      <c r="E95" s="9">
        <f>D94</f>
        <v>4.8946469221257898</v>
      </c>
      <c r="F95" s="7" t="s">
        <v>83</v>
      </c>
      <c r="G95" s="1">
        <v>7</v>
      </c>
      <c r="H95" s="8">
        <f>E96</f>
        <v>13.013998698609401</v>
      </c>
      <c r="I95" s="8">
        <f>H95+273.15</f>
        <v>286.16399869860936</v>
      </c>
      <c r="J95" s="8">
        <f>EXP(($C$15*(I95-$C$13))/($C$16*I95*$C$13))</f>
        <v>8.8154131695278651E-2</v>
      </c>
      <c r="K95" s="8">
        <f>$B$89/12</f>
        <v>10.4025</v>
      </c>
      <c r="L95" s="8">
        <f>K95*$B$90/100</f>
        <v>5.305275</v>
      </c>
      <c r="M95" s="1" t="s">
        <v>83</v>
      </c>
      <c r="O95" s="8">
        <f>L95+O94-P94-N95</f>
        <v>16.514560440572851</v>
      </c>
      <c r="P95" s="8">
        <f>O95*J95</f>
        <v>1.455826735967898</v>
      </c>
      <c r="Q95" s="12">
        <f>P95*$B$91</f>
        <v>0.65512203118555412</v>
      </c>
      <c r="R95" s="8">
        <f>L95*$B$91</f>
        <v>2.3873737500000001</v>
      </c>
      <c r="S95" s="13">
        <f>Q95/R95</f>
        <v>0.2744111730245648</v>
      </c>
      <c r="T95" s="2">
        <f>$B$90/100</f>
        <v>0.51</v>
      </c>
      <c r="U95" s="14">
        <f>S95*T95</f>
        <v>0.13994969824252806</v>
      </c>
      <c r="V95" s="2">
        <v>180.9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70</v>
      </c>
      <c r="AC95" s="2">
        <v>0.26</v>
      </c>
      <c r="AD95" s="2">
        <v>22</v>
      </c>
      <c r="AE95" s="2">
        <v>0.02</v>
      </c>
      <c r="AF95" s="2">
        <v>0.3</v>
      </c>
      <c r="AG95" s="2">
        <v>0.01</v>
      </c>
      <c r="AH95" s="2"/>
      <c r="AI95" s="2"/>
      <c r="AJ95" s="1">
        <f>U95*0.67*AL95+(V95*W95+X95*Y95+Z95*AA95+AB95*AC95+AD95*AE95+AF95*AG95+AH95*AI95)/1000</f>
        <v>7.338583402012222E-2</v>
      </c>
      <c r="AK95" s="8">
        <f>$B$89/12</f>
        <v>10.4025</v>
      </c>
      <c r="AL95" s="1">
        <f>$B$91</f>
        <v>0.45</v>
      </c>
      <c r="AM95" s="17">
        <f>$E$6/12</f>
        <v>1434821.6666666667</v>
      </c>
      <c r="AN95" s="1">
        <f>AM95*10000*AK95*AJ95</f>
        <v>10953373196.178375</v>
      </c>
    </row>
    <row r="96" spans="1:48" x14ac:dyDescent="0.15">
      <c r="C96" s="7">
        <v>7</v>
      </c>
      <c r="D96" s="7">
        <f>D80</f>
        <v>15.642195286882201</v>
      </c>
      <c r="E96" s="9">
        <f>D95</f>
        <v>13.013998698609401</v>
      </c>
      <c r="F96" s="7" t="s">
        <v>83</v>
      </c>
      <c r="G96" s="1">
        <v>8</v>
      </c>
      <c r="H96" s="8">
        <f>E97</f>
        <v>15.642195286882201</v>
      </c>
      <c r="I96" s="8">
        <f>H96+273.15</f>
        <v>288.79219528688219</v>
      </c>
      <c r="J96" s="8">
        <f>EXP(($C$15*(I96-$C$13))/($C$16*I96*$C$13))</f>
        <v>0.12014967552915731</v>
      </c>
      <c r="K96" s="8">
        <f>$B$89/12</f>
        <v>10.4025</v>
      </c>
      <c r="L96" s="8">
        <f>K96*$B$90/100</f>
        <v>5.305275</v>
      </c>
      <c r="M96" s="1" t="s">
        <v>83</v>
      </c>
      <c r="O96" s="8">
        <f>L96+O95-P95-N96</f>
        <v>20.364008704604956</v>
      </c>
      <c r="P96" s="8">
        <f>O96*J96</f>
        <v>2.4467290383312204</v>
      </c>
      <c r="Q96" s="12">
        <f>P96*$B$91</f>
        <v>1.1010280672490491</v>
      </c>
      <c r="R96" s="8">
        <f>L96*$B$91</f>
        <v>2.3873737500000001</v>
      </c>
      <c r="S96" s="13">
        <f>Q96/R96</f>
        <v>0.4611879758035578</v>
      </c>
      <c r="T96" s="2">
        <f>$B$90/100</f>
        <v>0.51</v>
      </c>
      <c r="U96" s="14">
        <f>S96*T96</f>
        <v>0.23520586765981449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>U96*0.67*AL96+(V96*W96+X96*Y96+Z96*AA96+AB96*AC96+AD96*AE96+AF96*AG96+AH96*AI96)/1000</f>
        <v>0.11736956909943407</v>
      </c>
      <c r="AK96" s="8">
        <f>$B$89/12</f>
        <v>10.4025</v>
      </c>
      <c r="AL96" s="1">
        <f>$B$91</f>
        <v>0.45</v>
      </c>
      <c r="AM96" s="17">
        <f>$E$6/12</f>
        <v>1434821.6666666667</v>
      </c>
      <c r="AN96" s="1">
        <f>AM96*10000*AK96*AJ96</f>
        <v>17518267788.143421</v>
      </c>
    </row>
    <row r="97" spans="1:50" x14ac:dyDescent="0.15">
      <c r="C97" s="7">
        <v>8</v>
      </c>
      <c r="D97" s="7">
        <f>D81</f>
        <v>12.3582299801445</v>
      </c>
      <c r="E97" s="9">
        <f>D96</f>
        <v>15.642195286882201</v>
      </c>
      <c r="F97" s="7" t="s">
        <v>83</v>
      </c>
      <c r="G97" s="1">
        <v>9</v>
      </c>
      <c r="H97" s="8">
        <f>E98</f>
        <v>12.3582299801445</v>
      </c>
      <c r="I97" s="8">
        <f>H97+273.15</f>
        <v>285.50822998014451</v>
      </c>
      <c r="J97" s="8">
        <f>EXP(($C$15*(I97-$C$13))/($C$16*I97*$C$13))</f>
        <v>8.1527149378022107E-2</v>
      </c>
      <c r="K97" s="8">
        <f>$B$89/12</f>
        <v>10.4025</v>
      </c>
      <c r="L97" s="8">
        <f>K97*$B$90/100</f>
        <v>5.305275</v>
      </c>
      <c r="M97" s="1" t="s">
        <v>83</v>
      </c>
      <c r="O97" s="8">
        <f>L97+O96-P96-N97</f>
        <v>23.222554666273737</v>
      </c>
      <c r="P97" s="8">
        <f>O97*J97</f>
        <v>1.8932686832165833</v>
      </c>
      <c r="Q97" s="12">
        <f>P97*$B$91</f>
        <v>0.85197090744746251</v>
      </c>
      <c r="R97" s="8">
        <f>L97*$B$91</f>
        <v>2.3873737500000001</v>
      </c>
      <c r="S97" s="13">
        <f>Q97/R97</f>
        <v>0.35686532427001111</v>
      </c>
      <c r="T97" s="2">
        <f>$B$90/100</f>
        <v>0.51</v>
      </c>
      <c r="U97" s="14">
        <f>S97*T97</f>
        <v>0.18200131537770567</v>
      </c>
      <c r="V97" s="2">
        <v>180.9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70</v>
      </c>
      <c r="AC97" s="2">
        <v>0.26</v>
      </c>
      <c r="AD97" s="2">
        <v>22</v>
      </c>
      <c r="AE97" s="2">
        <v>0.02</v>
      </c>
      <c r="AF97" s="2">
        <v>0.3</v>
      </c>
      <c r="AG97" s="2">
        <v>0.01</v>
      </c>
      <c r="AH97" s="2"/>
      <c r="AI97" s="2"/>
      <c r="AJ97" s="1">
        <f>U97*0.67*AL97+(V97*W97+X97*Y97+Z97*AA97+AB97*AC97+AD97*AE97+AF97*AG97+AH97*AI97)/1000</f>
        <v>8.6064396586378267E-2</v>
      </c>
      <c r="AK97" s="8">
        <f>$B$89/12</f>
        <v>10.4025</v>
      </c>
      <c r="AL97" s="1">
        <f>$B$91</f>
        <v>0.45</v>
      </c>
      <c r="AM97" s="17">
        <f>$E$6/12</f>
        <v>1434821.6666666667</v>
      </c>
      <c r="AN97" s="1">
        <f>AM97*10000*AK97*AJ97</f>
        <v>12845741515.399506</v>
      </c>
    </row>
    <row r="98" spans="1:50" x14ac:dyDescent="0.15">
      <c r="C98" s="7">
        <v>9</v>
      </c>
      <c r="D98" s="7">
        <f>D82</f>
        <v>5.9822161413466999</v>
      </c>
      <c r="E98" s="9">
        <f>D97</f>
        <v>12.3582299801445</v>
      </c>
      <c r="F98" s="7" t="s">
        <v>83</v>
      </c>
      <c r="G98" s="1">
        <v>10</v>
      </c>
      <c r="H98" s="8">
        <f>E99</f>
        <v>5.9822161413466999</v>
      </c>
      <c r="I98" s="8">
        <f>H98+273.15</f>
        <v>279.1322161413467</v>
      </c>
      <c r="J98" s="8">
        <f>EXP(($C$15*(I98-$C$13))/($C$16*I98*$C$13))</f>
        <v>3.7409996197355307E-2</v>
      </c>
      <c r="K98" s="8">
        <f>$B$89/12</f>
        <v>10.4025</v>
      </c>
      <c r="L98" s="8">
        <f>K98*$B$90/100</f>
        <v>5.305275</v>
      </c>
      <c r="M98" s="1" t="s">
        <v>83</v>
      </c>
      <c r="O98" s="8">
        <f>L98+O97-P97-N98</f>
        <v>26.634560983057156</v>
      </c>
      <c r="P98" s="8">
        <f>O98*J98</f>
        <v>0.99639882509439626</v>
      </c>
      <c r="Q98" s="12">
        <f>P98*$B$91</f>
        <v>0.44837947129247835</v>
      </c>
      <c r="R98" s="8">
        <f>L98*$B$91</f>
        <v>2.3873737500000001</v>
      </c>
      <c r="S98" s="13">
        <f>Q98/R98</f>
        <v>0.18781285137799572</v>
      </c>
      <c r="T98" s="2">
        <f>$B$90/100</f>
        <v>0.51</v>
      </c>
      <c r="U98" s="14">
        <f>S98*T98</f>
        <v>9.5784554202777816E-2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>U98*0.67*AL98+(V98*W98+X98*Y98+Z98*AA98+AB98*AC98+AD98*AE98+AF98*AG98+AH98*AI98)/1000</f>
        <v>5.9216043092137516E-2</v>
      </c>
      <c r="AK98" s="8">
        <f>$B$89/12</f>
        <v>10.4025</v>
      </c>
      <c r="AL98" s="1">
        <f>$B$91</f>
        <v>0.45</v>
      </c>
      <c r="AM98" s="17">
        <f>$E$6/12</f>
        <v>1434821.6666666667</v>
      </c>
      <c r="AN98" s="1">
        <f>AM98*10000*AK98*AJ98</f>
        <v>8838428122.3991261</v>
      </c>
    </row>
    <row r="99" spans="1:50" x14ac:dyDescent="0.15">
      <c r="C99" s="7">
        <v>10</v>
      </c>
      <c r="D99" s="7">
        <f>D83</f>
        <v>-2.1690517303856498</v>
      </c>
      <c r="E99" s="9">
        <f>D98</f>
        <v>5.9822161413466999</v>
      </c>
      <c r="F99" s="7" t="s">
        <v>83</v>
      </c>
      <c r="G99" s="1">
        <v>11</v>
      </c>
      <c r="H99" s="8">
        <f>E100</f>
        <v>-2.1690517303856498</v>
      </c>
      <c r="I99" s="8">
        <f>H99+273.15</f>
        <v>270.98094826961432</v>
      </c>
      <c r="J99" s="8">
        <f>EXP(($C$15*(I99-$C$13))/($C$16*I99*$C$13))</f>
        <v>1.3100573162873205E-2</v>
      </c>
      <c r="K99" s="8">
        <f>$B$89/12</f>
        <v>10.4025</v>
      </c>
      <c r="L99" s="8">
        <f>K99*$B$90/100</f>
        <v>5.305275</v>
      </c>
      <c r="M99" s="1" t="s">
        <v>85</v>
      </c>
      <c r="N99" s="8">
        <f>(O98-P98)*$C$21/100</f>
        <v>24.356254050064621</v>
      </c>
      <c r="O99" s="8">
        <f>L99+O98-P98-N99</f>
        <v>6.5871831078981415</v>
      </c>
      <c r="P99" s="8">
        <f>O99*J99</f>
        <v>8.6295874242262108E-2</v>
      </c>
      <c r="Q99" s="12">
        <f>P99*$B$91</f>
        <v>3.8833143409017952E-2</v>
      </c>
      <c r="R99" s="8">
        <f>L99*$B$91</f>
        <v>2.3873737500000001</v>
      </c>
      <c r="S99" s="13">
        <f>Q99/R99</f>
        <v>1.6266051098625823E-2</v>
      </c>
      <c r="T99" s="2">
        <f>$B$90/100</f>
        <v>0.51</v>
      </c>
      <c r="U99" s="14">
        <f>S99*T99</f>
        <v>8.2956860602991702E-3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>U99*0.67*AL99+(V99*W99+X99*Y99+Z99*AA99+AB99*AC99+AD99*AE99+AF99*AG99+AH99*AI99)/1000</f>
        <v>3.2838149347180198E-2</v>
      </c>
      <c r="AK99" s="8">
        <f>$B$89/12</f>
        <v>10.4025</v>
      </c>
      <c r="AL99" s="1">
        <f>$B$91</f>
        <v>0.45</v>
      </c>
      <c r="AM99" s="17">
        <f>$E$6/12</f>
        <v>1434821.6666666667</v>
      </c>
      <c r="AN99" s="1">
        <f>AM99*10000*AK99*AJ99</f>
        <v>4901334292.5676947</v>
      </c>
    </row>
    <row r="100" spans="1:50" x14ac:dyDescent="0.15">
      <c r="C100" s="7">
        <v>11</v>
      </c>
      <c r="D100" s="7">
        <f>D84</f>
        <v>-15.729816561067601</v>
      </c>
      <c r="E100" s="9">
        <f>D99</f>
        <v>-2.1690517303856498</v>
      </c>
      <c r="F100" s="7" t="s">
        <v>85</v>
      </c>
      <c r="G100" s="1">
        <v>12</v>
      </c>
      <c r="H100" s="8">
        <f>E101</f>
        <v>-15.729816561067601</v>
      </c>
      <c r="I100" s="8">
        <f>H100+273.15</f>
        <v>257.42018343893238</v>
      </c>
      <c r="J100" s="8">
        <f>EXP(($C$15*(I100-$C$13))/($C$16*I100*$C$13))</f>
        <v>1.9734741928273498E-3</v>
      </c>
      <c r="K100" s="8">
        <f>$B$89/12</f>
        <v>10.4025</v>
      </c>
      <c r="L100" s="8">
        <f>K100*$B$90/100</f>
        <v>5.305275</v>
      </c>
      <c r="M100" s="1" t="s">
        <v>83</v>
      </c>
      <c r="O100" s="8">
        <f>L100+O99-P99-N100</f>
        <v>11.806162233655879</v>
      </c>
      <c r="P100" s="8">
        <f>O100*J100</f>
        <v>2.3299156484452778E-2</v>
      </c>
      <c r="Q100" s="12">
        <f>P100*$B$91</f>
        <v>1.048462041800375E-2</v>
      </c>
      <c r="R100" s="8">
        <f>L100*$B$91</f>
        <v>2.3873737500000001</v>
      </c>
      <c r="S100" s="13">
        <f>Q100/R100</f>
        <v>4.391696280485512E-3</v>
      </c>
      <c r="T100" s="2">
        <f>$B$90/100</f>
        <v>0.51</v>
      </c>
      <c r="U100" s="14">
        <f>S100*T100</f>
        <v>2.2397651030476111E-3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>U100*0.67*AL100+(V100*W100+X100*Y100+Z100*AA100+AB100*AC100+AD100*AE100+AF100*AG100+AH100*AI100)/1000</f>
        <v>3.1012289178568853E-2</v>
      </c>
      <c r="AK100" s="8">
        <f>$B$89/12</f>
        <v>10.4025</v>
      </c>
      <c r="AL100" s="1">
        <f>$B$91</f>
        <v>0.45</v>
      </c>
      <c r="AM100" s="17">
        <f>$E$6/12</f>
        <v>1434821.6666666667</v>
      </c>
      <c r="AN100" s="1">
        <f>AM100*10000*AK100*AJ100</f>
        <v>4628811290.0308094</v>
      </c>
      <c r="AO100" s="1">
        <f>SUM(AN89:AN100)</f>
        <v>89376796657.6642</v>
      </c>
    </row>
    <row r="101" spans="1:50" x14ac:dyDescent="0.15">
      <c r="C101" s="7">
        <v>12</v>
      </c>
      <c r="D101" s="7">
        <f>D85</f>
        <v>-19.3762012746034</v>
      </c>
      <c r="E101" s="9">
        <f>D100</f>
        <v>-15.729816561067601</v>
      </c>
      <c r="F101" s="7" t="s">
        <v>83</v>
      </c>
    </row>
    <row r="103" spans="1:50" x14ac:dyDescent="0.15">
      <c r="S103" s="35" t="s">
        <v>25</v>
      </c>
      <c r="T103" s="35"/>
      <c r="U103" s="35"/>
      <c r="V103" s="35" t="s">
        <v>54</v>
      </c>
      <c r="W103" s="35"/>
      <c r="X103" s="35"/>
      <c r="Y103" s="35" t="s">
        <v>55</v>
      </c>
      <c r="Z103" s="35"/>
      <c r="AA103" s="35"/>
      <c r="AB103" s="35" t="s">
        <v>56</v>
      </c>
      <c r="AC103" s="35"/>
      <c r="AD103" s="35"/>
      <c r="AE103" s="35" t="s">
        <v>57</v>
      </c>
      <c r="AF103" s="35"/>
      <c r="AG103" s="35"/>
      <c r="AH103" s="35" t="s">
        <v>58</v>
      </c>
      <c r="AI103" s="35"/>
      <c r="AJ103" s="35"/>
      <c r="AK103" s="38" t="s">
        <v>87</v>
      </c>
      <c r="AL103" s="37"/>
      <c r="AM103" s="36"/>
      <c r="AN103" s="37" t="s">
        <v>86</v>
      </c>
      <c r="AO103" s="37"/>
      <c r="AP103" s="36"/>
      <c r="AQ103" s="35" t="s">
        <v>60</v>
      </c>
      <c r="AR103" s="35"/>
      <c r="AS103" s="35"/>
    </row>
    <row r="104" spans="1:50" x14ac:dyDescent="0.15">
      <c r="A104" s="34" t="s">
        <v>28</v>
      </c>
      <c r="B104" s="34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-23.9063963959868</v>
      </c>
      <c r="E105" s="7"/>
      <c r="F105" s="7"/>
      <c r="G105" s="1">
        <v>1</v>
      </c>
      <c r="H105" s="8">
        <f>E106</f>
        <v>-23.9063963959868</v>
      </c>
      <c r="I105" s="8">
        <f>H105+273.15</f>
        <v>249.24360360401317</v>
      </c>
      <c r="J105" s="8">
        <f>EXP(($C$15*(I105-$C$13))/($C$16*I105*$C$13))</f>
        <v>5.706045468020451E-4</v>
      </c>
      <c r="K105" s="8">
        <f>$B$105/12</f>
        <v>64.789020833333339</v>
      </c>
      <c r="L105" s="8">
        <f>K105*$B$106/100</f>
        <v>0.64789020833333344</v>
      </c>
      <c r="M105" s="1" t="s">
        <v>83</v>
      </c>
      <c r="O105" s="8">
        <f>L105</f>
        <v>0.64789020833333344</v>
      </c>
      <c r="P105" s="8">
        <f>O105*J105</f>
        <v>3.6968909870352433E-4</v>
      </c>
      <c r="Q105" s="12">
        <f>P105*$B$107</f>
        <v>1.1090672961105729E-4</v>
      </c>
      <c r="R105" s="8">
        <f>L105*$B$107</f>
        <v>0.19436706250000002</v>
      </c>
      <c r="S105" s="13">
        <f>Q105/R105</f>
        <v>5.706045468020451E-4</v>
      </c>
      <c r="T105" s="2">
        <f>$B$106/100</f>
        <v>0.01</v>
      </c>
      <c r="U105" s="14">
        <f>S105*T105</f>
        <v>5.706045468020451E-6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>AR105*AQ105</f>
        <v>5.0000000000000001E-3</v>
      </c>
      <c r="AT105" s="1">
        <f>(AS105+AM105+AD105+AA105+U105+X105+AG105+AJ105+AP105)</f>
        <v>5.4957060454680203E-3</v>
      </c>
      <c r="AU105" s="8">
        <f>$B$105/12</f>
        <v>64.789020833333339</v>
      </c>
      <c r="AV105" s="1">
        <f>$B$107</f>
        <v>0.3</v>
      </c>
      <c r="AW105" s="1">
        <f>$E$7/12</f>
        <v>111716.75</v>
      </c>
      <c r="AX105" s="1">
        <f>AW105*10000*AV105*0.67*AU105*AT105</f>
        <v>79953828.066513628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>D90</f>
        <v>-23.471903886886</v>
      </c>
      <c r="E106" s="9">
        <f>D105</f>
        <v>-23.9063963959868</v>
      </c>
      <c r="F106" s="7" t="s">
        <v>83</v>
      </c>
      <c r="G106" s="1">
        <v>2</v>
      </c>
      <c r="H106" s="8">
        <f>E107</f>
        <v>-23.471903886886</v>
      </c>
      <c r="I106" s="8">
        <f>H106+273.15</f>
        <v>249.67809611311398</v>
      </c>
      <c r="J106" s="8">
        <f>EXP(($C$15*(I106-$C$13))/($C$16*I106*$C$13))</f>
        <v>6.1074428527615066E-4</v>
      </c>
      <c r="K106" s="8">
        <f>$B$105/12</f>
        <v>64.789020833333339</v>
      </c>
      <c r="L106" s="8">
        <f>K106*$B$106/100</f>
        <v>0.64789020833333344</v>
      </c>
      <c r="M106" s="1" t="s">
        <v>83</v>
      </c>
      <c r="O106" s="8">
        <f>L106+O105-P105-N106</f>
        <v>1.2954107275679634</v>
      </c>
      <c r="P106" s="8">
        <f>O106*J106</f>
        <v>7.9116469894755415E-4</v>
      </c>
      <c r="Q106" s="12">
        <f>P106*$B$107</f>
        <v>2.3734940968426623E-4</v>
      </c>
      <c r="R106" s="8">
        <f>L106*$B$107</f>
        <v>0.19436706250000002</v>
      </c>
      <c r="S106" s="13">
        <f>Q106/R106</f>
        <v>1.2211400770861895E-3</v>
      </c>
      <c r="T106" s="2">
        <f>$B$106/100</f>
        <v>0.01</v>
      </c>
      <c r="U106" s="14">
        <f>S106*T106</f>
        <v>1.2211400770861896E-5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>AF106*AE106</f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>AR106*AQ106</f>
        <v>5.0000000000000001E-3</v>
      </c>
      <c r="AT106" s="1">
        <f>(AS106+AM106+AD106+AA106+U106+X106+AG106+AJ106+AP106)</f>
        <v>5.5022114007708617E-3</v>
      </c>
      <c r="AU106" s="8">
        <f>$B$105/12</f>
        <v>64.789020833333339</v>
      </c>
      <c r="AV106" s="1">
        <f>$B$107</f>
        <v>0.3</v>
      </c>
      <c r="AW106" s="1">
        <f>$E$7/12</f>
        <v>111716.75</v>
      </c>
      <c r="AX106" s="1">
        <f>AW106*10000*AV106*0.67*AU106*AT106</f>
        <v>80048470.693883389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>D91</f>
        <v>-24.119362962103999</v>
      </c>
      <c r="E107" s="9">
        <f>D106</f>
        <v>-23.471903886886</v>
      </c>
      <c r="F107" s="7" t="s">
        <v>83</v>
      </c>
      <c r="G107" s="1">
        <v>3</v>
      </c>
      <c r="H107" s="8">
        <f>E108</f>
        <v>-24.119362962103999</v>
      </c>
      <c r="I107" s="8">
        <f>H107+273.15</f>
        <v>249.03063703789599</v>
      </c>
      <c r="J107" s="8">
        <f>EXP(($C$15*(I107-$C$13))/($C$16*I107*$C$13))</f>
        <v>5.5185670145942547E-4</v>
      </c>
      <c r="K107" s="8">
        <f>$B$105/12</f>
        <v>64.789020833333339</v>
      </c>
      <c r="L107" s="8">
        <f>K107*$B$106/100</f>
        <v>0.64789020833333344</v>
      </c>
      <c r="M107" s="1" t="s">
        <v>83</v>
      </c>
      <c r="O107" s="8">
        <f>L107+O106-P106-N107</f>
        <v>1.9425097712023491</v>
      </c>
      <c r="P107" s="8">
        <f>O107*J107</f>
        <v>1.0719870348884317E-3</v>
      </c>
      <c r="Q107" s="12">
        <f>P107*$B$107</f>
        <v>3.2159611046652948E-4</v>
      </c>
      <c r="R107" s="8">
        <f>L107*$B$107</f>
        <v>0.19436706250000002</v>
      </c>
      <c r="S107" s="13">
        <f>Q107/R107</f>
        <v>1.6545813181002796E-3</v>
      </c>
      <c r="T107" s="2">
        <f>$B$106/100</f>
        <v>0.01</v>
      </c>
      <c r="U107" s="14">
        <f>S107*T107</f>
        <v>1.6545813181002798E-5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>AF107*AE107</f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>AR107*AQ107</f>
        <v>5.0000000000000001E-3</v>
      </c>
      <c r="AT107" s="1">
        <f>(AS107+AM107+AD107+AA107+U107+X107+AG107+AJ107+AP107)</f>
        <v>5.5065458131810033E-3</v>
      </c>
      <c r="AU107" s="8">
        <f>$B$105/12</f>
        <v>64.789020833333339</v>
      </c>
      <c r="AV107" s="1">
        <f>$B$107</f>
        <v>0.3</v>
      </c>
      <c r="AW107" s="1">
        <f>$E$7/12</f>
        <v>111716.75</v>
      </c>
      <c r="AX107" s="1">
        <f>AW107*10000*AV107*0.67*AU107*AT107</f>
        <v>80111529.536867827</v>
      </c>
    </row>
    <row r="108" spans="1:50" x14ac:dyDescent="0.15">
      <c r="C108" s="7">
        <v>3</v>
      </c>
      <c r="D108" s="7">
        <f>D92</f>
        <v>-11.429812466594599</v>
      </c>
      <c r="E108" s="9">
        <f>D107</f>
        <v>-24.119362962103999</v>
      </c>
      <c r="F108" s="7" t="s">
        <v>83</v>
      </c>
      <c r="G108" s="1">
        <v>4</v>
      </c>
      <c r="H108" s="8">
        <f>E109</f>
        <v>-11.429812466594599</v>
      </c>
      <c r="I108" s="8">
        <f>H108+273.15</f>
        <v>261.72018753340535</v>
      </c>
      <c r="J108" s="8">
        <f>EXP(($C$15*(I108-$C$13))/($C$16*I108*$C$13))</f>
        <v>3.6738625289906754E-3</v>
      </c>
      <c r="K108" s="8">
        <f>$B$105/12</f>
        <v>64.789020833333339</v>
      </c>
      <c r="L108" s="8">
        <f>K108*$B$106/100</f>
        <v>0.64789020833333344</v>
      </c>
      <c r="M108" s="1" t="s">
        <v>83</v>
      </c>
      <c r="O108" s="8">
        <f>L108+O107-P107-N108</f>
        <v>2.5893279925007939</v>
      </c>
      <c r="P108" s="8">
        <f>O108*J108</f>
        <v>9.512835086915316E-3</v>
      </c>
      <c r="Q108" s="12">
        <f>P108*$B$107</f>
        <v>2.8538505260745947E-3</v>
      </c>
      <c r="R108" s="8">
        <f>L108*$B$107</f>
        <v>0.19436706250000002</v>
      </c>
      <c r="S108" s="13">
        <f>Q108/R108</f>
        <v>1.4682788788221742E-2</v>
      </c>
      <c r="T108" s="2">
        <f>$B$106/100</f>
        <v>0.01</v>
      </c>
      <c r="U108" s="14">
        <f>S108*T108</f>
        <v>1.4682788788221741E-4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>AF108*AE108</f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>AR108*AQ108</f>
        <v>5.0000000000000001E-3</v>
      </c>
      <c r="AT108" s="1">
        <f>(AS108+AM108+AD108+AA108+U108+X108+AG108+AJ108+AP108)</f>
        <v>5.6368278878822179E-3</v>
      </c>
      <c r="AU108" s="8">
        <f>$B$105/12</f>
        <v>64.789020833333339</v>
      </c>
      <c r="AV108" s="1">
        <f>$B$107</f>
        <v>0.3</v>
      </c>
      <c r="AW108" s="1">
        <f>$E$7/12</f>
        <v>111716.75</v>
      </c>
      <c r="AX108" s="1">
        <f>AW108*10000*AV108*0.67*AU108*AT108</f>
        <v>82006927.60121654</v>
      </c>
    </row>
    <row r="109" spans="1:50" x14ac:dyDescent="0.15">
      <c r="C109" s="7">
        <v>4</v>
      </c>
      <c r="D109" s="7">
        <f>D93</f>
        <v>-2.54218019826147</v>
      </c>
      <c r="E109" s="9">
        <f>D108</f>
        <v>-11.429812466594599</v>
      </c>
      <c r="F109" s="7" t="s">
        <v>83</v>
      </c>
      <c r="G109" s="1">
        <v>5</v>
      </c>
      <c r="H109" s="8">
        <f>E110</f>
        <v>-2.54218019826147</v>
      </c>
      <c r="I109" s="8">
        <f>H109+273.15</f>
        <v>270.60781980173851</v>
      </c>
      <c r="J109" s="8">
        <f>EXP(($C$15*(I109-$C$13))/($C$16*I109*$C$13))</f>
        <v>1.2467328815585573E-2</v>
      </c>
      <c r="K109" s="8">
        <f>$B$105/12</f>
        <v>64.789020833333339</v>
      </c>
      <c r="L109" s="8">
        <f>K109*$B$106/100</f>
        <v>0.64789020833333344</v>
      </c>
      <c r="M109" s="1" t="s">
        <v>85</v>
      </c>
      <c r="N109" s="8">
        <f>(O108-P108)*$C$21/100</f>
        <v>2.4508243995431851</v>
      </c>
      <c r="O109" s="8">
        <f>L109+O108-P108-N109</f>
        <v>0.77688096620402725</v>
      </c>
      <c r="P109" s="8">
        <f>O109*J109</f>
        <v>9.6856304562354303E-3</v>
      </c>
      <c r="Q109" s="12">
        <f>P109*$B$107</f>
        <v>2.9056891368706289E-3</v>
      </c>
      <c r="R109" s="8">
        <f>L109*$B$107</f>
        <v>0.19436706250000002</v>
      </c>
      <c r="S109" s="13">
        <f>Q109/R109</f>
        <v>1.4949493496978834E-2</v>
      </c>
      <c r="T109" s="2">
        <f>$B$106/100</f>
        <v>0.01</v>
      </c>
      <c r="U109" s="14">
        <f>S109*T109</f>
        <v>1.4949493496978835E-4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>AF109*AE109</f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>AR109*AQ109</f>
        <v>5.0000000000000001E-3</v>
      </c>
      <c r="AT109" s="1">
        <f>(AS109+AM109+AD109+AA109+U109+X109+AG109+AJ109+AP109)</f>
        <v>5.6394949349697883E-3</v>
      </c>
      <c r="AU109" s="8">
        <f>$B$105/12</f>
        <v>64.789020833333339</v>
      </c>
      <c r="AV109" s="1">
        <f>$B$107</f>
        <v>0.3</v>
      </c>
      <c r="AW109" s="1">
        <f>$E$7/12</f>
        <v>111716.75</v>
      </c>
      <c r="AX109" s="1">
        <f>AW109*10000*AV109*0.67*AU109*AT109</f>
        <v>82045728.916738272</v>
      </c>
    </row>
    <row r="110" spans="1:50" x14ac:dyDescent="0.15">
      <c r="C110" s="7">
        <v>5</v>
      </c>
      <c r="D110" s="7">
        <f>D94</f>
        <v>4.8946469221257898</v>
      </c>
      <c r="E110" s="9">
        <f>D109</f>
        <v>-2.54218019826147</v>
      </c>
      <c r="F110" s="7" t="s">
        <v>85</v>
      </c>
      <c r="G110" s="1">
        <v>6</v>
      </c>
      <c r="H110" s="8">
        <f>E111</f>
        <v>4.8946469221257898</v>
      </c>
      <c r="I110" s="8">
        <f>H110+273.15</f>
        <v>278.04464692212576</v>
      </c>
      <c r="J110" s="8">
        <f>EXP(($C$15*(I110-$C$13))/($C$16*I110*$C$13))</f>
        <v>3.2638609149519868E-2</v>
      </c>
      <c r="K110" s="8">
        <f>$B$105/12</f>
        <v>64.789020833333339</v>
      </c>
      <c r="L110" s="8">
        <f>K110*$B$106/100</f>
        <v>0.64789020833333344</v>
      </c>
      <c r="M110" s="1" t="s">
        <v>83</v>
      </c>
      <c r="O110" s="8">
        <f>L110+O109-P109-N110</f>
        <v>1.4150855440811254</v>
      </c>
      <c r="P110" s="8">
        <f>O110*J110</f>
        <v>4.6186423986399522E-2</v>
      </c>
      <c r="Q110" s="12">
        <f>P110*$B$107</f>
        <v>1.3855927195919856E-2</v>
      </c>
      <c r="R110" s="8">
        <f>L110*$B$107</f>
        <v>0.19436706250000002</v>
      </c>
      <c r="S110" s="13">
        <f>Q110/R110</f>
        <v>7.1287423999217225E-2</v>
      </c>
      <c r="T110" s="2">
        <f>$B$106/100</f>
        <v>0.01</v>
      </c>
      <c r="U110" s="14">
        <f>S110*T110</f>
        <v>7.1287423999217225E-4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>AF110*AE110</f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>AR110*AQ110</f>
        <v>5.0000000000000001E-3</v>
      </c>
      <c r="AT110" s="1">
        <f>(AS110+AM110+AD110+AA110+U110+X110+AG110+AJ110+AP110)</f>
        <v>6.2028742399921726E-3</v>
      </c>
      <c r="AU110" s="8">
        <f>$B$105/12</f>
        <v>64.789020833333339</v>
      </c>
      <c r="AV110" s="1">
        <f>$B$107</f>
        <v>0.3</v>
      </c>
      <c r="AW110" s="1">
        <f>$E$7/12</f>
        <v>111716.75</v>
      </c>
      <c r="AX110" s="1">
        <f>AW110*10000*AV110*0.67*AU110*AT110</f>
        <v>90242006.4682163</v>
      </c>
    </row>
    <row r="111" spans="1:50" x14ac:dyDescent="0.15">
      <c r="C111" s="7">
        <v>6</v>
      </c>
      <c r="D111" s="7">
        <f>D95</f>
        <v>13.013998698609401</v>
      </c>
      <c r="E111" s="9">
        <f>D110</f>
        <v>4.8946469221257898</v>
      </c>
      <c r="F111" s="7" t="s">
        <v>83</v>
      </c>
      <c r="G111" s="1">
        <v>7</v>
      </c>
      <c r="H111" s="8">
        <f>E112</f>
        <v>13.013998698609401</v>
      </c>
      <c r="I111" s="8">
        <f>H111+273.15</f>
        <v>286.16399869860936</v>
      </c>
      <c r="J111" s="8">
        <f>EXP(($C$15*(I111-$C$13))/($C$16*I111*$C$13))</f>
        <v>8.8154131695278651E-2</v>
      </c>
      <c r="K111" s="8">
        <f>$B$105/12</f>
        <v>64.789020833333339</v>
      </c>
      <c r="L111" s="8">
        <f>K111*$B$106/100</f>
        <v>0.64789020833333344</v>
      </c>
      <c r="M111" s="1" t="s">
        <v>83</v>
      </c>
      <c r="O111" s="8">
        <f>L111+O110-P110-N111</f>
        <v>2.0167893284280596</v>
      </c>
      <c r="P111" s="8">
        <f>O111*J111</f>
        <v>0.17778831205987974</v>
      </c>
      <c r="Q111" s="12">
        <f>P111*$B$107</f>
        <v>5.3336493617963922E-2</v>
      </c>
      <c r="R111" s="8">
        <f>L111*$B$107</f>
        <v>0.19436706250000002</v>
      </c>
      <c r="S111" s="13">
        <f>Q111/R111</f>
        <v>0.27441117302456486</v>
      </c>
      <c r="T111" s="2">
        <f>$B$106/100</f>
        <v>0.01</v>
      </c>
      <c r="U111" s="14">
        <f>S111*T111</f>
        <v>2.7441117302456487E-3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>AF111*AE111</f>
        <v>4.8999999999999998E-4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>AR111*AQ111</f>
        <v>5.0000000000000001E-3</v>
      </c>
      <c r="AT111" s="1">
        <f>(AS111+AM111+AD111+AA111+U111+X111+AG111+AJ111+AP111)</f>
        <v>8.2341117302456475E-3</v>
      </c>
      <c r="AU111" s="8">
        <f>$B$105/12</f>
        <v>64.789020833333339</v>
      </c>
      <c r="AV111" s="1">
        <f>$B$107</f>
        <v>0.3</v>
      </c>
      <c r="AW111" s="1">
        <f>$E$7/12</f>
        <v>111716.75</v>
      </c>
      <c r="AX111" s="1">
        <f>AW111*10000*AV111*0.67*AU111*AT111</f>
        <v>119793298.27937655</v>
      </c>
    </row>
    <row r="112" spans="1:50" x14ac:dyDescent="0.15">
      <c r="C112" s="7">
        <v>7</v>
      </c>
      <c r="D112" s="7">
        <f>D96</f>
        <v>15.642195286882201</v>
      </c>
      <c r="E112" s="9">
        <f>D111</f>
        <v>13.013998698609401</v>
      </c>
      <c r="F112" s="7" t="s">
        <v>83</v>
      </c>
      <c r="G112" s="1">
        <v>8</v>
      </c>
      <c r="H112" s="8">
        <f>E113</f>
        <v>15.642195286882201</v>
      </c>
      <c r="I112" s="8">
        <f>H112+273.15</f>
        <v>288.79219528688219</v>
      </c>
      <c r="J112" s="8">
        <f>EXP(($C$15*(I112-$C$13))/($C$16*I112*$C$13))</f>
        <v>0.12014967552915731</v>
      </c>
      <c r="K112" s="8">
        <f>$B$105/12</f>
        <v>64.789020833333339</v>
      </c>
      <c r="L112" s="8">
        <f>K112*$B$106/100</f>
        <v>0.64789020833333344</v>
      </c>
      <c r="M112" s="1" t="s">
        <v>83</v>
      </c>
      <c r="O112" s="8">
        <f>L112+O111-P111-N112</f>
        <v>2.4868912247015134</v>
      </c>
      <c r="P112" s="8">
        <f>O112*J112</f>
        <v>0.29879917372419545</v>
      </c>
      <c r="Q112" s="12">
        <f>P112*$B$107</f>
        <v>8.9639752117258636E-2</v>
      </c>
      <c r="R112" s="8">
        <f>L112*$B$107</f>
        <v>0.19436706250000002</v>
      </c>
      <c r="S112" s="13">
        <f>Q112/R112</f>
        <v>0.46118797580355791</v>
      </c>
      <c r="T112" s="2">
        <f>$B$106/100</f>
        <v>0.01</v>
      </c>
      <c r="U112" s="14">
        <f>S112*T112</f>
        <v>4.6118797580355789E-3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>AF112*AE112</f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>AR112*AQ112</f>
        <v>7.4999999999999997E-3</v>
      </c>
      <c r="AT112" s="1">
        <f>(AS112+AM112+AD112+AA112+U112+X112+AG112+AJ112+AP112)</f>
        <v>1.4561879758035579E-2</v>
      </c>
      <c r="AU112" s="8">
        <f>$B$105/12</f>
        <v>64.789020833333339</v>
      </c>
      <c r="AV112" s="1">
        <f>$B$107</f>
        <v>0.3</v>
      </c>
      <c r="AW112" s="1">
        <f>$E$7/12</f>
        <v>111716.75</v>
      </c>
      <c r="AX112" s="1">
        <f>AW112*10000*AV112*0.67*AU112*AT112</f>
        <v>211852311.7624408</v>
      </c>
    </row>
    <row r="113" spans="1:53" x14ac:dyDescent="0.15">
      <c r="C113" s="7">
        <v>8</v>
      </c>
      <c r="D113" s="7">
        <f>D97</f>
        <v>12.3582299801445</v>
      </c>
      <c r="E113" s="9">
        <f>D112</f>
        <v>15.642195286882201</v>
      </c>
      <c r="F113" s="7" t="s">
        <v>83</v>
      </c>
      <c r="G113" s="1">
        <v>9</v>
      </c>
      <c r="H113" s="8">
        <f>E114</f>
        <v>12.3582299801445</v>
      </c>
      <c r="I113" s="8">
        <f>H113+273.15</f>
        <v>285.50822998014451</v>
      </c>
      <c r="J113" s="8">
        <f>EXP(($C$15*(I113-$C$13))/($C$16*I113*$C$13))</f>
        <v>8.1527149378022107E-2</v>
      </c>
      <c r="K113" s="8">
        <f>$B$105/12</f>
        <v>64.789020833333339</v>
      </c>
      <c r="L113" s="8">
        <f>K113*$B$106/100</f>
        <v>0.64789020833333344</v>
      </c>
      <c r="M113" s="1" t="s">
        <v>83</v>
      </c>
      <c r="O113" s="8">
        <f>L113+O112-P112-N113</f>
        <v>2.8359822593106516</v>
      </c>
      <c r="P113" s="8">
        <f>O113*J113</f>
        <v>0.23120954928824011</v>
      </c>
      <c r="Q113" s="12">
        <f>P113*$B$107</f>
        <v>6.9362864786472037E-2</v>
      </c>
      <c r="R113" s="8">
        <f>L113*$B$107</f>
        <v>0.19436706250000002</v>
      </c>
      <c r="S113" s="13">
        <f>Q113/R113</f>
        <v>0.35686532427001116</v>
      </c>
      <c r="T113" s="2">
        <f>$B$106/100</f>
        <v>0.01</v>
      </c>
      <c r="U113" s="14">
        <f>S113*T113</f>
        <v>3.5686532427001115E-3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>AF113*AE113</f>
        <v>4.8999999999999998E-4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>AR113*AQ113</f>
        <v>5.0000000000000001E-3</v>
      </c>
      <c r="AT113" s="1">
        <f>(AS113+AM113+AD113+AA113+U113+X113+AG113+AJ113+AP113)</f>
        <v>9.0586532427001133E-3</v>
      </c>
      <c r="AU113" s="8">
        <f>$B$105/12</f>
        <v>64.789020833333339</v>
      </c>
      <c r="AV113" s="1">
        <f>$B$107</f>
        <v>0.3</v>
      </c>
      <c r="AW113" s="1">
        <f>$E$7/12</f>
        <v>111716.75</v>
      </c>
      <c r="AX113" s="1">
        <f>AW113*10000*AV113*0.67*AU113*AT113</f>
        <v>131789072.75768077</v>
      </c>
    </row>
    <row r="114" spans="1:53" x14ac:dyDescent="0.15">
      <c r="C114" s="7">
        <v>9</v>
      </c>
      <c r="D114" s="7">
        <f>D98</f>
        <v>5.9822161413466999</v>
      </c>
      <c r="E114" s="9">
        <f>D113</f>
        <v>12.3582299801445</v>
      </c>
      <c r="F114" s="7" t="s">
        <v>83</v>
      </c>
      <c r="G114" s="1">
        <v>10</v>
      </c>
      <c r="H114" s="8">
        <f>E115</f>
        <v>5.9822161413466999</v>
      </c>
      <c r="I114" s="8">
        <f>H114+273.15</f>
        <v>279.1322161413467</v>
      </c>
      <c r="J114" s="8">
        <f>EXP(($C$15*(I114-$C$13))/($C$16*I114*$C$13))</f>
        <v>3.7409996197355307E-2</v>
      </c>
      <c r="K114" s="8">
        <f>$B$105/12</f>
        <v>64.789020833333339</v>
      </c>
      <c r="L114" s="8">
        <f>K114*$B$106/100</f>
        <v>0.64789020833333344</v>
      </c>
      <c r="M114" s="1" t="s">
        <v>83</v>
      </c>
      <c r="O114" s="8">
        <f>L114+O113-P113-N114</f>
        <v>3.2526629183557452</v>
      </c>
      <c r="P114" s="8">
        <f>O114*J114</f>
        <v>0.12168210740696704</v>
      </c>
      <c r="Q114" s="12">
        <f>P114*$B$107</f>
        <v>3.6504632222090112E-2</v>
      </c>
      <c r="R114" s="8">
        <f>L114*$B$107</f>
        <v>0.19436706250000002</v>
      </c>
      <c r="S114" s="13">
        <f>Q114/R114</f>
        <v>0.18781285137799575</v>
      </c>
      <c r="T114" s="2">
        <f>$B$106/100</f>
        <v>0.01</v>
      </c>
      <c r="U114" s="14">
        <f>S114*T114</f>
        <v>1.8781285137799576E-3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>AF114*AE114</f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>AR114*AQ114</f>
        <v>5.0000000000000001E-3</v>
      </c>
      <c r="AT114" s="1">
        <f>(AS114+AM114+AD114+AA114+U114+X114+AG114+AJ114+AP114)</f>
        <v>7.3681285137799576E-3</v>
      </c>
      <c r="AU114" s="8">
        <f>$B$105/12</f>
        <v>64.789020833333339</v>
      </c>
      <c r="AV114" s="1">
        <f>$B$107</f>
        <v>0.3</v>
      </c>
      <c r="AW114" s="1">
        <f>$E$7/12</f>
        <v>111716.75</v>
      </c>
      <c r="AX114" s="1">
        <f>AW114*10000*AV114*0.67*AU114*AT114</f>
        <v>107194612.57367343</v>
      </c>
    </row>
    <row r="115" spans="1:53" x14ac:dyDescent="0.15">
      <c r="C115" s="7">
        <v>10</v>
      </c>
      <c r="D115" s="7">
        <f>D99</f>
        <v>-2.1690517303856498</v>
      </c>
      <c r="E115" s="9">
        <f>D114</f>
        <v>5.9822161413466999</v>
      </c>
      <c r="F115" s="7" t="s">
        <v>83</v>
      </c>
      <c r="G115" s="1">
        <v>11</v>
      </c>
      <c r="H115" s="8">
        <f>E116</f>
        <v>-2.1690517303856498</v>
      </c>
      <c r="I115" s="8">
        <f>H115+273.15</f>
        <v>270.98094826961432</v>
      </c>
      <c r="J115" s="8">
        <f>EXP(($C$15*(I115-$C$13))/($C$16*I115*$C$13))</f>
        <v>1.3100573162873205E-2</v>
      </c>
      <c r="K115" s="8">
        <f>$B$105/12</f>
        <v>64.789020833333339</v>
      </c>
      <c r="L115" s="8">
        <f>K115*$B$106/100</f>
        <v>0.64789020833333344</v>
      </c>
      <c r="M115" s="1" t="s">
        <v>85</v>
      </c>
      <c r="N115" s="8">
        <f>(O114-P114)*$C$21/100</f>
        <v>2.9744317704013388</v>
      </c>
      <c r="O115" s="8">
        <f>L115+O114-P114-N115</f>
        <v>0.80443924888077278</v>
      </c>
      <c r="P115" s="8">
        <f>O115*J115</f>
        <v>1.0538615235049332E-2</v>
      </c>
      <c r="Q115" s="12">
        <f>P115*$B$107</f>
        <v>3.1615845705147993E-3</v>
      </c>
      <c r="R115" s="8">
        <f>L115*$B$107</f>
        <v>0.19436706250000002</v>
      </c>
      <c r="S115" s="13">
        <f>Q115/R115</f>
        <v>1.6266051098625823E-2</v>
      </c>
      <c r="T115" s="2">
        <f>$B$106/100</f>
        <v>0.01</v>
      </c>
      <c r="U115" s="14">
        <f>S115*T115</f>
        <v>1.6266051098625823E-4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>AF115*AE115</f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>AR115*AQ115</f>
        <v>5.0000000000000001E-3</v>
      </c>
      <c r="AT115" s="1">
        <f>(AS115+AM115+AD115+AA115+U115+X115+AG115+AJ115+AP115)</f>
        <v>5.652660510986258E-3</v>
      </c>
      <c r="AU115" s="8">
        <f>$B$105/12</f>
        <v>64.789020833333339</v>
      </c>
      <c r="AV115" s="1">
        <f>$B$107</f>
        <v>0.3</v>
      </c>
      <c r="AW115" s="1">
        <f>$E$7/12</f>
        <v>111716.75</v>
      </c>
      <c r="AX115" s="1">
        <f>AW115*10000*AV115*0.67*AU115*AT115</f>
        <v>82237267.218188271</v>
      </c>
    </row>
    <row r="116" spans="1:53" x14ac:dyDescent="0.15">
      <c r="C116" s="7">
        <v>11</v>
      </c>
      <c r="D116" s="7">
        <f>D100</f>
        <v>-15.729816561067601</v>
      </c>
      <c r="E116" s="9">
        <f>D115</f>
        <v>-2.1690517303856498</v>
      </c>
      <c r="F116" s="7" t="s">
        <v>85</v>
      </c>
      <c r="G116" s="1">
        <v>12</v>
      </c>
      <c r="H116" s="8">
        <f>E117</f>
        <v>-15.729816561067601</v>
      </c>
      <c r="I116" s="8">
        <f>H116+273.15</f>
        <v>257.42018343893238</v>
      </c>
      <c r="J116" s="8">
        <f>EXP(($C$15*(I116-$C$13))/($C$16*I116*$C$13))</f>
        <v>1.9734741928273498E-3</v>
      </c>
      <c r="K116" s="8">
        <f>$B$105/12</f>
        <v>64.789020833333339</v>
      </c>
      <c r="L116" s="8">
        <f>K116*$B$106/100</f>
        <v>0.64789020833333344</v>
      </c>
      <c r="M116" s="1" t="s">
        <v>83</v>
      </c>
      <c r="O116" s="8">
        <f>L116+O115-P115-N116</f>
        <v>1.441790841979057</v>
      </c>
      <c r="P116" s="8">
        <f>O116*J116</f>
        <v>2.8453370181004845E-3</v>
      </c>
      <c r="Q116" s="12">
        <f>P116*$B$107</f>
        <v>8.5360110543014536E-4</v>
      </c>
      <c r="R116" s="8">
        <f>L116*$B$107</f>
        <v>0.19436706250000002</v>
      </c>
      <c r="S116" s="13">
        <f>Q116/R116</f>
        <v>4.3916962804855129E-3</v>
      </c>
      <c r="T116" s="2">
        <f>$B$106/100</f>
        <v>0.01</v>
      </c>
      <c r="U116" s="14">
        <f>S116*T116</f>
        <v>4.3916962804855127E-5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>AF116*AE116</f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>AR116*AQ116</f>
        <v>5.0000000000000001E-3</v>
      </c>
      <c r="AT116" s="1">
        <f>(AS116+AM116+AD116+AA116+U116+X116+AG116+AJ116+AP116)</f>
        <v>5.5339169628048556E-3</v>
      </c>
      <c r="AU116" s="8">
        <f>$B$105/12</f>
        <v>64.789020833333339</v>
      </c>
      <c r="AV116" s="1">
        <f>$B$107</f>
        <v>0.3</v>
      </c>
      <c r="AW116" s="1">
        <f>$E$7/12</f>
        <v>111716.75</v>
      </c>
      <c r="AX116" s="1">
        <f>AW116*10000*AV116*0.67*AU116*AT116</f>
        <v>80509736.459309205</v>
      </c>
      <c r="AY116" s="1">
        <f>SUM(AX105:AX116)</f>
        <v>1227784790.3341048</v>
      </c>
    </row>
    <row r="117" spans="1:53" x14ac:dyDescent="0.15">
      <c r="C117" s="7">
        <v>12</v>
      </c>
      <c r="D117" s="7">
        <f>D101</f>
        <v>-19.3762012746034</v>
      </c>
      <c r="E117" s="9">
        <f>D116</f>
        <v>-15.729816561067601</v>
      </c>
      <c r="F117" s="7" t="s">
        <v>83</v>
      </c>
    </row>
    <row r="119" spans="1:53" x14ac:dyDescent="0.15">
      <c r="S119" s="35" t="s">
        <v>25</v>
      </c>
      <c r="T119" s="35"/>
      <c r="U119" s="35"/>
      <c r="V119" s="35" t="s">
        <v>54</v>
      </c>
      <c r="W119" s="35"/>
      <c r="X119" s="35"/>
      <c r="Y119" s="35" t="s">
        <v>55</v>
      </c>
      <c r="Z119" s="35"/>
      <c r="AA119" s="35"/>
      <c r="AB119" s="35" t="s">
        <v>56</v>
      </c>
      <c r="AC119" s="35"/>
      <c r="AD119" s="35"/>
      <c r="AE119" s="35" t="s">
        <v>57</v>
      </c>
      <c r="AF119" s="35"/>
      <c r="AG119" s="35"/>
      <c r="AH119" s="35" t="s">
        <v>58</v>
      </c>
      <c r="AI119" s="35"/>
      <c r="AJ119" s="35"/>
      <c r="AK119" s="38" t="s">
        <v>87</v>
      </c>
      <c r="AL119" s="37"/>
      <c r="AM119" s="36"/>
      <c r="AN119" s="37" t="s">
        <v>86</v>
      </c>
      <c r="AO119" s="37"/>
      <c r="AP119" s="36"/>
      <c r="AQ119" s="35" t="s">
        <v>60</v>
      </c>
      <c r="AR119" s="35"/>
      <c r="AS119" s="35"/>
    </row>
    <row r="120" spans="1:53" x14ac:dyDescent="0.15">
      <c r="A120" s="34" t="s">
        <v>90</v>
      </c>
      <c r="B120" s="34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-23.9063963959868</v>
      </c>
      <c r="E121" s="7"/>
      <c r="F121" s="7"/>
      <c r="G121" s="1">
        <v>1</v>
      </c>
      <c r="H121" s="8">
        <f>E122</f>
        <v>-23.9063963959868</v>
      </c>
      <c r="I121" s="8">
        <f>H121+273.15</f>
        <v>249.24360360401317</v>
      </c>
      <c r="J121" s="8">
        <f>EXP(($C$15*(I121-$C$13))/($C$16*I121*$C$13))</f>
        <v>5.706045468020451E-4</v>
      </c>
      <c r="K121" s="8">
        <f>$B$121/12</f>
        <v>28.47</v>
      </c>
      <c r="L121" s="8">
        <f>K121*$B$122/100</f>
        <v>0.28470000000000001</v>
      </c>
      <c r="M121" s="1" t="s">
        <v>83</v>
      </c>
      <c r="O121" s="8">
        <f>L121</f>
        <v>0.28470000000000001</v>
      </c>
      <c r="P121" s="8">
        <f>O121*J121</f>
        <v>1.6245111447454224E-4</v>
      </c>
      <c r="Q121" s="12">
        <f>P121*$B$123</f>
        <v>5.3608867776598943E-5</v>
      </c>
      <c r="R121" s="8">
        <f>L121*$B$123</f>
        <v>9.3951000000000007E-2</v>
      </c>
      <c r="S121" s="13">
        <f>Q121/R121</f>
        <v>5.706045468020451E-4</v>
      </c>
      <c r="T121" s="2">
        <f>$B$122/100</f>
        <v>0.01</v>
      </c>
      <c r="U121" s="14">
        <f>S121*T121</f>
        <v>5.706045468020451E-6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>AR121*AQ121</f>
        <v>5.0000000000000001E-3</v>
      </c>
      <c r="AT121" s="1">
        <f>(AS121+AM121+AD121+AA121+U121+X121+AG121+AJ121+AP121)</f>
        <v>5.4957060454680203E-3</v>
      </c>
      <c r="AU121" s="8">
        <f>$B$121/12</f>
        <v>28.47</v>
      </c>
      <c r="AV121" s="1">
        <f>$B$123</f>
        <v>0.33</v>
      </c>
      <c r="AW121" s="1">
        <f>$E$8/12</f>
        <v>1432.4166666666667</v>
      </c>
      <c r="AX121" s="1">
        <f>AW121*10000*AV121*0.67*AU121*AT121</f>
        <v>495528.99367606011</v>
      </c>
      <c r="AZ121" s="1">
        <f>$E$9/12</f>
        <v>14.083333333333334</v>
      </c>
      <c r="BA121" s="1">
        <f>AZ121*10000*AV121*0.67*AU121*AT121</f>
        <v>4871.976259890288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>D106</f>
        <v>-23.471903886886</v>
      </c>
      <c r="E122" s="9">
        <f>D121</f>
        <v>-23.9063963959868</v>
      </c>
      <c r="F122" s="7" t="s">
        <v>83</v>
      </c>
      <c r="G122" s="1">
        <v>2</v>
      </c>
      <c r="H122" s="8">
        <f>E123</f>
        <v>-23.471903886886</v>
      </c>
      <c r="I122" s="8">
        <f>H122+273.15</f>
        <v>249.67809611311398</v>
      </c>
      <c r="J122" s="8">
        <f>EXP(($C$15*(I122-$C$13))/($C$16*I122*$C$13))</f>
        <v>6.1074428527615066E-4</v>
      </c>
      <c r="K122" s="8">
        <f>$B$121/12</f>
        <v>28.47</v>
      </c>
      <c r="L122" s="8">
        <f>K122*$B$122/100</f>
        <v>0.28470000000000001</v>
      </c>
      <c r="M122" s="1" t="s">
        <v>83</v>
      </c>
      <c r="O122" s="8">
        <f>L122+O121-P121-N122</f>
        <v>0.56923754888552547</v>
      </c>
      <c r="P122" s="8">
        <f>O122*J122</f>
        <v>3.4765857994643813E-4</v>
      </c>
      <c r="Q122" s="12">
        <f>P122*$B$123</f>
        <v>1.1472733138232459E-4</v>
      </c>
      <c r="R122" s="8">
        <f>L122*$B$123</f>
        <v>9.3951000000000007E-2</v>
      </c>
      <c r="S122" s="13">
        <f>Q122/R122</f>
        <v>1.2211400770861893E-3</v>
      </c>
      <c r="T122" s="2">
        <f>$B$122/100</f>
        <v>0.01</v>
      </c>
      <c r="U122" s="14">
        <f>S122*T122</f>
        <v>1.2211400770861893E-5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>AF122*AE122</f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>AR122*AQ122</f>
        <v>5.0000000000000001E-3</v>
      </c>
      <c r="AT122" s="1">
        <f>(AS122+AM122+AD122+AA122+U122+X122+AG122+AJ122+AP122)</f>
        <v>5.5022114007708617E-3</v>
      </c>
      <c r="AU122" s="8">
        <f>$B$121/12</f>
        <v>28.47</v>
      </c>
      <c r="AV122" s="1">
        <f>$B$123</f>
        <v>0.33</v>
      </c>
      <c r="AW122" s="1">
        <f>$E$8/12</f>
        <v>1432.4166666666667</v>
      </c>
      <c r="AX122" s="1">
        <f>AW122*10000*AV122*0.67*AU122*AT122</f>
        <v>496115.55928565649</v>
      </c>
      <c r="AZ122" s="1">
        <f>$E$9/12</f>
        <v>14.083333333333334</v>
      </c>
      <c r="BA122" s="1">
        <f>AZ122*10000*AV122*0.67*AU122*AT122</f>
        <v>4877.7432962520179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>D107</f>
        <v>-24.119362962103999</v>
      </c>
      <c r="E123" s="9">
        <f>D122</f>
        <v>-23.471903886886</v>
      </c>
      <c r="F123" s="7" t="s">
        <v>83</v>
      </c>
      <c r="G123" s="1">
        <v>3</v>
      </c>
      <c r="H123" s="8">
        <f>E124</f>
        <v>-24.119362962103999</v>
      </c>
      <c r="I123" s="8">
        <f>H123+273.15</f>
        <v>249.03063703789599</v>
      </c>
      <c r="J123" s="8">
        <f>EXP(($C$15*(I123-$C$13))/($C$16*I123*$C$13))</f>
        <v>5.5185670145942547E-4</v>
      </c>
      <c r="K123" s="8">
        <f>$B$121/12</f>
        <v>28.47</v>
      </c>
      <c r="L123" s="8">
        <f>K123*$B$122/100</f>
        <v>0.28470000000000001</v>
      </c>
      <c r="M123" s="1" t="s">
        <v>83</v>
      </c>
      <c r="O123" s="8">
        <f>L123+O122-P122-N123</f>
        <v>0.85358989030557897</v>
      </c>
      <c r="P123" s="8">
        <f>O123*J123</f>
        <v>4.7105930126314964E-4</v>
      </c>
      <c r="Q123" s="12">
        <f>P123*$B$123</f>
        <v>1.5544956941683939E-4</v>
      </c>
      <c r="R123" s="8">
        <f>L123*$B$123</f>
        <v>9.3951000000000007E-2</v>
      </c>
      <c r="S123" s="13">
        <f>Q123/R123</f>
        <v>1.6545813181002796E-3</v>
      </c>
      <c r="T123" s="2">
        <f>$B$122/100</f>
        <v>0.01</v>
      </c>
      <c r="U123" s="14">
        <f>S123*T123</f>
        <v>1.6545813181002798E-5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>AF123*AE123</f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>AR123*AQ123</f>
        <v>5.0000000000000001E-3</v>
      </c>
      <c r="AT123" s="1">
        <f>(AS123+AM123+AD123+AA123+U123+X123+AG123+AJ123+AP123)</f>
        <v>5.5065458131810033E-3</v>
      </c>
      <c r="AU123" s="8">
        <f>$B$121/12</f>
        <v>28.47</v>
      </c>
      <c r="AV123" s="1">
        <f>$B$123</f>
        <v>0.33</v>
      </c>
      <c r="AW123" s="1">
        <f>$E$8/12</f>
        <v>1432.4166666666667</v>
      </c>
      <c r="AX123" s="1">
        <f>AW123*10000*AV123*0.67*AU123*AT123</f>
        <v>496506.37840916938</v>
      </c>
      <c r="AZ123" s="1">
        <f>$E$9/12</f>
        <v>14.083333333333334</v>
      </c>
      <c r="BA123" s="1">
        <f>AZ123*10000*AV123*0.67*AU123*AT123</f>
        <v>4881.5857787625582</v>
      </c>
    </row>
    <row r="124" spans="1:53" x14ac:dyDescent="0.15">
      <c r="C124" s="7">
        <v>3</v>
      </c>
      <c r="D124" s="7">
        <f>D108</f>
        <v>-11.429812466594599</v>
      </c>
      <c r="E124" s="9">
        <f>D123</f>
        <v>-24.119362962103999</v>
      </c>
      <c r="F124" s="7" t="s">
        <v>83</v>
      </c>
      <c r="G124" s="1">
        <v>4</v>
      </c>
      <c r="H124" s="8">
        <f>E125</f>
        <v>-11.429812466594599</v>
      </c>
      <c r="I124" s="8">
        <f>H124+273.15</f>
        <v>261.72018753340535</v>
      </c>
      <c r="J124" s="8">
        <f>EXP(($C$15*(I124-$C$13))/($C$16*I124*$C$13))</f>
        <v>3.6738625289906754E-3</v>
      </c>
      <c r="K124" s="8">
        <f>$B$121/12</f>
        <v>28.47</v>
      </c>
      <c r="L124" s="8">
        <f>K124*$B$122/100</f>
        <v>0.28470000000000001</v>
      </c>
      <c r="M124" s="1" t="s">
        <v>83</v>
      </c>
      <c r="O124" s="8">
        <f>L124+O123-P123-N124</f>
        <v>1.1378188310043158</v>
      </c>
      <c r="P124" s="8">
        <f>O124*J124</f>
        <v>4.1801899680067294E-3</v>
      </c>
      <c r="Q124" s="12">
        <f>P124*$B$123</f>
        <v>1.3794626894422207E-3</v>
      </c>
      <c r="R124" s="8">
        <f>L124*$B$123</f>
        <v>9.3951000000000007E-2</v>
      </c>
      <c r="S124" s="13">
        <f>Q124/R124</f>
        <v>1.4682788788221738E-2</v>
      </c>
      <c r="T124" s="2">
        <f>$B$122/100</f>
        <v>0.01</v>
      </c>
      <c r="U124" s="14">
        <f>S124*T124</f>
        <v>1.4682788788221738E-4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>AF124*AE124</f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>AR124*AQ124</f>
        <v>5.0000000000000001E-3</v>
      </c>
      <c r="AT124" s="1">
        <f>(AS124+AM124+AD124+AA124+U124+X124+AG124+AJ124+AP124)</f>
        <v>5.636827887882217E-3</v>
      </c>
      <c r="AU124" s="8">
        <f>$B$121/12</f>
        <v>28.47</v>
      </c>
      <c r="AV124" s="1">
        <f>$B$123</f>
        <v>0.33</v>
      </c>
      <c r="AW124" s="1">
        <f>$E$8/12</f>
        <v>1432.4166666666667</v>
      </c>
      <c r="AX124" s="1">
        <f>AW124*10000*AV124*0.67*AU124*AT124</f>
        <v>508253.46692456759</v>
      </c>
      <c r="AZ124" s="1">
        <f>$E$9/12</f>
        <v>14.083333333333334</v>
      </c>
      <c r="BA124" s="1">
        <f>AZ124*10000*AV124*0.67*AU124*AT124</f>
        <v>4997.0816167462863</v>
      </c>
    </row>
    <row r="125" spans="1:53" x14ac:dyDescent="0.15">
      <c r="C125" s="7">
        <v>4</v>
      </c>
      <c r="D125" s="7">
        <f>D109</f>
        <v>-2.54218019826147</v>
      </c>
      <c r="E125" s="9">
        <f>D124</f>
        <v>-11.429812466594599</v>
      </c>
      <c r="F125" s="7" t="s">
        <v>83</v>
      </c>
      <c r="G125" s="1">
        <v>5</v>
      </c>
      <c r="H125" s="8">
        <f>E126</f>
        <v>-2.54218019826147</v>
      </c>
      <c r="I125" s="8">
        <f>H125+273.15</f>
        <v>270.60781980173851</v>
      </c>
      <c r="J125" s="8">
        <f>EXP(($C$15*(I125-$C$13))/($C$16*I125*$C$13))</f>
        <v>1.2467328815585573E-2</v>
      </c>
      <c r="K125" s="8">
        <f>$B$121/12</f>
        <v>28.47</v>
      </c>
      <c r="L125" s="8">
        <f>K125*$B$122/100</f>
        <v>0.28470000000000001</v>
      </c>
      <c r="M125" s="1" t="s">
        <v>85</v>
      </c>
      <c r="N125" s="8">
        <f>(O124-P124)*$C$21/100</f>
        <v>1.0769567089844936</v>
      </c>
      <c r="O125" s="8">
        <f>L125+O124-P124-N125</f>
        <v>0.34138193205181544</v>
      </c>
      <c r="P125" s="8">
        <f>O125*J125</f>
        <v>4.2561207985898743E-3</v>
      </c>
      <c r="Q125" s="12">
        <f>P125*$B$123</f>
        <v>1.4045198635346586E-3</v>
      </c>
      <c r="R125" s="8">
        <f>L125*$B$123</f>
        <v>9.3951000000000007E-2</v>
      </c>
      <c r="S125" s="13">
        <f>Q125/R125</f>
        <v>1.4949493496978834E-2</v>
      </c>
      <c r="T125" s="2">
        <f>$B$122/100</f>
        <v>0.01</v>
      </c>
      <c r="U125" s="14">
        <f>S125*T125</f>
        <v>1.4949493496978835E-4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>AF125*AE125</f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>AR125*AQ125</f>
        <v>5.0000000000000001E-3</v>
      </c>
      <c r="AT125" s="1">
        <f>(AS125+AM125+AD125+AA125+U125+X125+AG125+AJ125+AP125)</f>
        <v>5.6394949349697883E-3</v>
      </c>
      <c r="AU125" s="8">
        <f>$B$121/12</f>
        <v>28.47</v>
      </c>
      <c r="AV125" s="1">
        <f>$B$123</f>
        <v>0.33</v>
      </c>
      <c r="AW125" s="1">
        <f>$E$8/12</f>
        <v>1432.4166666666667</v>
      </c>
      <c r="AX125" s="1">
        <f>AW125*10000*AV125*0.67*AU125*AT125</f>
        <v>508493.94542695774</v>
      </c>
      <c r="AZ125" s="1">
        <f>$E$9/12</f>
        <v>14.083333333333334</v>
      </c>
      <c r="BA125" s="1">
        <f>AZ125*10000*AV125*0.67*AU125*AT125</f>
        <v>4999.4459699316922</v>
      </c>
    </row>
    <row r="126" spans="1:53" x14ac:dyDescent="0.15">
      <c r="C126" s="7">
        <v>5</v>
      </c>
      <c r="D126" s="7">
        <f>D110</f>
        <v>4.8946469221257898</v>
      </c>
      <c r="E126" s="9">
        <f>D125</f>
        <v>-2.54218019826147</v>
      </c>
      <c r="F126" s="7" t="s">
        <v>85</v>
      </c>
      <c r="G126" s="1">
        <v>6</v>
      </c>
      <c r="H126" s="8">
        <f>E127</f>
        <v>4.8946469221257898</v>
      </c>
      <c r="I126" s="8">
        <f>H126+273.15</f>
        <v>278.04464692212576</v>
      </c>
      <c r="J126" s="8">
        <f>EXP(($C$15*(I126-$C$13))/($C$16*I126*$C$13))</f>
        <v>3.2638609149519868E-2</v>
      </c>
      <c r="K126" s="8">
        <f>$B$121/12</f>
        <v>28.47</v>
      </c>
      <c r="L126" s="8">
        <f>K126*$B$122/100</f>
        <v>0.28470000000000001</v>
      </c>
      <c r="M126" s="1" t="s">
        <v>83</v>
      </c>
      <c r="O126" s="8">
        <f>L126+O125-P125-N126</f>
        <v>0.62182581125322556</v>
      </c>
      <c r="P126" s="8">
        <f>O126*J126</f>
        <v>2.0295529612577141E-2</v>
      </c>
      <c r="Q126" s="12">
        <f>P126*$B$123</f>
        <v>6.6975247721504571E-3</v>
      </c>
      <c r="R126" s="8">
        <f>L126*$B$123</f>
        <v>9.3951000000000007E-2</v>
      </c>
      <c r="S126" s="13">
        <f>Q126/R126</f>
        <v>7.1287423999217212E-2</v>
      </c>
      <c r="T126" s="2">
        <f>$B$122/100</f>
        <v>0.01</v>
      </c>
      <c r="U126" s="14">
        <f>S126*T126</f>
        <v>7.1287423999217214E-4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>AF126*AE126</f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>AR126*AQ126</f>
        <v>5.0000000000000001E-3</v>
      </c>
      <c r="AT126" s="1">
        <f>(AS126+AM126+AD126+AA126+U126+X126+AG126+AJ126+AP126)</f>
        <v>6.2028742399921726E-3</v>
      </c>
      <c r="AU126" s="8">
        <f>$B$121/12</f>
        <v>28.47</v>
      </c>
      <c r="AV126" s="1">
        <f>$B$123</f>
        <v>0.33</v>
      </c>
      <c r="AW126" s="1">
        <f>$E$8/12</f>
        <v>1432.4166666666667</v>
      </c>
      <c r="AX126" s="1">
        <f>AW126*10000*AV126*0.67*AU126*AT126</f>
        <v>559291.92802755116</v>
      </c>
      <c r="AZ126" s="1">
        <f>$E$9/12</f>
        <v>14.083333333333334</v>
      </c>
      <c r="BA126" s="1">
        <f>AZ126*10000*AV126*0.67*AU126*AT126</f>
        <v>5498.8850914338318</v>
      </c>
    </row>
    <row r="127" spans="1:53" x14ac:dyDescent="0.15">
      <c r="C127" s="7">
        <v>6</v>
      </c>
      <c r="D127" s="7">
        <f>D111</f>
        <v>13.013998698609401</v>
      </c>
      <c r="E127" s="9">
        <f>D126</f>
        <v>4.8946469221257898</v>
      </c>
      <c r="F127" s="7" t="s">
        <v>83</v>
      </c>
      <c r="G127" s="1">
        <v>7</v>
      </c>
      <c r="H127" s="8">
        <f>E128</f>
        <v>13.013998698609401</v>
      </c>
      <c r="I127" s="8">
        <f>H127+273.15</f>
        <v>286.16399869860936</v>
      </c>
      <c r="J127" s="8">
        <f>EXP(($C$15*(I127-$C$13))/($C$16*I127*$C$13))</f>
        <v>8.8154131695278651E-2</v>
      </c>
      <c r="K127" s="8">
        <f>$B$121/12</f>
        <v>28.47</v>
      </c>
      <c r="L127" s="8">
        <f>K127*$B$122/100</f>
        <v>0.28470000000000001</v>
      </c>
      <c r="M127" s="1" t="s">
        <v>83</v>
      </c>
      <c r="O127" s="8">
        <f>L127+O126-P126-N127</f>
        <v>0.88623028164064832</v>
      </c>
      <c r="P127" s="8">
        <f>O127*J127</f>
        <v>7.8124860960093606E-2</v>
      </c>
      <c r="Q127" s="12">
        <f>P127*$B$123</f>
        <v>2.5781204116830891E-2</v>
      </c>
      <c r="R127" s="8">
        <f>L127*$B$123</f>
        <v>9.3951000000000007E-2</v>
      </c>
      <c r="S127" s="13">
        <f>Q127/R127</f>
        <v>0.2744111730245648</v>
      </c>
      <c r="T127" s="2">
        <f>$B$122/100</f>
        <v>0.01</v>
      </c>
      <c r="U127" s="14">
        <f>S127*T127</f>
        <v>2.7441117302456483E-3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1E-3</v>
      </c>
      <c r="AF127" s="2">
        <v>0.49</v>
      </c>
      <c r="AG127" s="14">
        <f>AF127*AE127</f>
        <v>4.8999999999999998E-4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0.01</v>
      </c>
      <c r="AR127" s="2">
        <v>0.5</v>
      </c>
      <c r="AS127" s="2">
        <f>AR127*AQ127</f>
        <v>5.0000000000000001E-3</v>
      </c>
      <c r="AT127" s="1">
        <f>(AS127+AM127+AD127+AA127+U127+X127+AG127+AJ127+AP127)</f>
        <v>8.2341117302456475E-3</v>
      </c>
      <c r="AU127" s="8">
        <f>$B$121/12</f>
        <v>28.47</v>
      </c>
      <c r="AV127" s="1">
        <f>$B$123</f>
        <v>0.33</v>
      </c>
      <c r="AW127" s="1">
        <f>$E$8/12</f>
        <v>1432.4166666666667</v>
      </c>
      <c r="AX127" s="1">
        <f>AW127*10000*AV127*0.67*AU127*AT127</f>
        <v>742441.65640365693</v>
      </c>
      <c r="AZ127" s="1">
        <f>$E$9/12</f>
        <v>14.083333333333334</v>
      </c>
      <c r="BA127" s="1">
        <f>AZ127*10000*AV127*0.67*AU127*AT127</f>
        <v>7299.5892682656349</v>
      </c>
    </row>
    <row r="128" spans="1:53" x14ac:dyDescent="0.15">
      <c r="C128" s="7">
        <v>7</v>
      </c>
      <c r="D128" s="7">
        <f>D112</f>
        <v>15.642195286882201</v>
      </c>
      <c r="E128" s="9">
        <f>D127</f>
        <v>13.013998698609401</v>
      </c>
      <c r="F128" s="7" t="s">
        <v>83</v>
      </c>
      <c r="G128" s="1">
        <v>8</v>
      </c>
      <c r="H128" s="8">
        <f>E129</f>
        <v>15.642195286882201</v>
      </c>
      <c r="I128" s="8">
        <f>H128+273.15</f>
        <v>288.79219528688219</v>
      </c>
      <c r="J128" s="8">
        <f>EXP(($C$15*(I128-$C$13))/($C$16*I128*$C$13))</f>
        <v>0.12014967552915731</v>
      </c>
      <c r="K128" s="8">
        <f>$B$121/12</f>
        <v>28.47</v>
      </c>
      <c r="L128" s="8">
        <f>K128*$B$122/100</f>
        <v>0.28470000000000001</v>
      </c>
      <c r="M128" s="1" t="s">
        <v>83</v>
      </c>
      <c r="O128" s="8">
        <f>L128+O127-P127-N128</f>
        <v>1.0928054206805549</v>
      </c>
      <c r="P128" s="8">
        <f>O128*J128</f>
        <v>0.13130021671127293</v>
      </c>
      <c r="Q128" s="12">
        <f>P128*$B$123</f>
        <v>4.3329071514720069E-2</v>
      </c>
      <c r="R128" s="8">
        <f>L128*$B$123</f>
        <v>9.3951000000000007E-2</v>
      </c>
      <c r="S128" s="13">
        <f>Q128/R128</f>
        <v>0.46118797580355786</v>
      </c>
      <c r="T128" s="2">
        <f>$B$122/100</f>
        <v>0.01</v>
      </c>
      <c r="U128" s="14">
        <f>S128*T128</f>
        <v>4.6118797580355789E-3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>AF128*AE128</f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>AR128*AQ128</f>
        <v>7.4999999999999997E-3</v>
      </c>
      <c r="AT128" s="1">
        <f>(AS128+AM128+AD128+AA128+U128+X128+AG128+AJ128+AP128)</f>
        <v>1.4561879758035579E-2</v>
      </c>
      <c r="AU128" s="8">
        <f>$B$121/12</f>
        <v>28.47</v>
      </c>
      <c r="AV128" s="1">
        <f>$B$123</f>
        <v>0.33</v>
      </c>
      <c r="AW128" s="1">
        <f>$E$8/12</f>
        <v>1432.4166666666667</v>
      </c>
      <c r="AX128" s="1">
        <f>AW128*10000*AV128*0.67*AU128*AT128</f>
        <v>1312994.8295691009</v>
      </c>
      <c r="AZ128" s="1">
        <f>$E$9/12</f>
        <v>14.083333333333334</v>
      </c>
      <c r="BA128" s="1">
        <f>AZ128*10000*AV128*0.67*AU128*AT128</f>
        <v>12909.193449134797</v>
      </c>
    </row>
    <row r="129" spans="1:54" x14ac:dyDescent="0.15">
      <c r="C129" s="7">
        <v>8</v>
      </c>
      <c r="D129" s="7">
        <f>D113</f>
        <v>12.3582299801445</v>
      </c>
      <c r="E129" s="9">
        <f>D128</f>
        <v>15.642195286882201</v>
      </c>
      <c r="F129" s="7" t="s">
        <v>83</v>
      </c>
      <c r="G129" s="1">
        <v>9</v>
      </c>
      <c r="H129" s="8">
        <f>E130</f>
        <v>12.3582299801445</v>
      </c>
      <c r="I129" s="8">
        <f>H129+273.15</f>
        <v>285.50822998014451</v>
      </c>
      <c r="J129" s="8">
        <f>EXP(($C$15*(I129-$C$13))/($C$16*I129*$C$13))</f>
        <v>8.1527149378022107E-2</v>
      </c>
      <c r="K129" s="8">
        <f>$B$121/12</f>
        <v>28.47</v>
      </c>
      <c r="L129" s="8">
        <f>K129*$B$122/100</f>
        <v>0.28470000000000001</v>
      </c>
      <c r="M129" s="1" t="s">
        <v>83</v>
      </c>
      <c r="O129" s="8">
        <f>L129+O128-P128-N129</f>
        <v>1.2462052039692819</v>
      </c>
      <c r="P129" s="8">
        <f>O129*J129</f>
        <v>0.10159955781967216</v>
      </c>
      <c r="Q129" s="12">
        <f>P129*$B$123</f>
        <v>3.352785408049181E-2</v>
      </c>
      <c r="R129" s="8">
        <f>L129*$B$123</f>
        <v>9.3951000000000007E-2</v>
      </c>
      <c r="S129" s="13">
        <f>Q129/R129</f>
        <v>0.35686532427001105</v>
      </c>
      <c r="T129" s="2">
        <f>$B$122/100</f>
        <v>0.01</v>
      </c>
      <c r="U129" s="14">
        <f>S129*T129</f>
        <v>3.5686532427001106E-3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1E-3</v>
      </c>
      <c r="AF129" s="2">
        <v>0.49</v>
      </c>
      <c r="AG129" s="14">
        <f>AF129*AE129</f>
        <v>4.8999999999999998E-4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0.01</v>
      </c>
      <c r="AR129" s="2">
        <v>0.5</v>
      </c>
      <c r="AS129" s="2">
        <f>AR129*AQ129</f>
        <v>5.0000000000000001E-3</v>
      </c>
      <c r="AT129" s="1">
        <f>(AS129+AM129+AD129+AA129+U129+X129+AG129+AJ129+AP129)</f>
        <v>9.0586532427001099E-3</v>
      </c>
      <c r="AU129" s="8">
        <f>$B$121/12</f>
        <v>28.47</v>
      </c>
      <c r="AV129" s="1">
        <f>$B$123</f>
        <v>0.33</v>
      </c>
      <c r="AW129" s="1">
        <f>$E$8/12</f>
        <v>1432.4166666666667</v>
      </c>
      <c r="AX129" s="1">
        <f>AW129*10000*AV129*0.67*AU129*AT129</f>
        <v>816787.74087948713</v>
      </c>
      <c r="AZ129" s="1">
        <f>$E$9/12</f>
        <v>14.083333333333334</v>
      </c>
      <c r="BA129" s="1">
        <f>AZ129*10000*AV129*0.67*AU129*AT129</f>
        <v>8030.5502477534073</v>
      </c>
    </row>
    <row r="130" spans="1:54" x14ac:dyDescent="0.15">
      <c r="C130" s="7">
        <v>9</v>
      </c>
      <c r="D130" s="7">
        <f>D114</f>
        <v>5.9822161413466999</v>
      </c>
      <c r="E130" s="9">
        <f>D129</f>
        <v>12.3582299801445</v>
      </c>
      <c r="F130" s="7" t="s">
        <v>83</v>
      </c>
      <c r="G130" s="1">
        <v>10</v>
      </c>
      <c r="H130" s="8">
        <f>E131</f>
        <v>5.9822161413466999</v>
      </c>
      <c r="I130" s="8">
        <f>H130+273.15</f>
        <v>279.1322161413467</v>
      </c>
      <c r="J130" s="8">
        <f>EXP(($C$15*(I130-$C$13))/($C$16*I130*$C$13))</f>
        <v>3.7409996197355307E-2</v>
      </c>
      <c r="K130" s="8">
        <f>$B$121/12</f>
        <v>28.47</v>
      </c>
      <c r="L130" s="8">
        <f>K130*$B$122/100</f>
        <v>0.28470000000000001</v>
      </c>
      <c r="M130" s="1" t="s">
        <v>83</v>
      </c>
      <c r="O130" s="8">
        <f>L130+O129-P129-N130</f>
        <v>1.4293056461496096</v>
      </c>
      <c r="P130" s="8">
        <f>O130*J130</f>
        <v>5.3470318787315368E-2</v>
      </c>
      <c r="Q130" s="12">
        <f>P130*$B$123</f>
        <v>1.7645205199814072E-2</v>
      </c>
      <c r="R130" s="8">
        <f>L130*$B$123</f>
        <v>9.3951000000000007E-2</v>
      </c>
      <c r="S130" s="13">
        <f>Q130/R130</f>
        <v>0.18781285137799567</v>
      </c>
      <c r="T130" s="2">
        <f>$B$122/100</f>
        <v>0.01</v>
      </c>
      <c r="U130" s="14">
        <f>S130*T130</f>
        <v>1.8781285137799567E-3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>AF130*AE130</f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>AR130*AQ130</f>
        <v>5.0000000000000001E-3</v>
      </c>
      <c r="AT130" s="1">
        <f>(AS130+AM130+AD130+AA130+U130+X130+AG130+AJ130+AP130)</f>
        <v>7.3681285137799568E-3</v>
      </c>
      <c r="AU130" s="8">
        <f>$B$121/12</f>
        <v>28.47</v>
      </c>
      <c r="AV130" s="1">
        <f>$B$123</f>
        <v>0.33</v>
      </c>
      <c r="AW130" s="1">
        <f>$E$8/12</f>
        <v>1432.4166666666667</v>
      </c>
      <c r="AX130" s="1">
        <f>AW130*10000*AV130*0.67*AU130*AT130</f>
        <v>664358.91539725417</v>
      </c>
      <c r="AZ130" s="1">
        <f>$E$9/12</f>
        <v>14.083333333333334</v>
      </c>
      <c r="BA130" s="1">
        <f>AZ130*10000*AV130*0.67*AU130*AT130</f>
        <v>6531.8899704541236</v>
      </c>
    </row>
    <row r="131" spans="1:54" x14ac:dyDescent="0.15">
      <c r="C131" s="7">
        <v>10</v>
      </c>
      <c r="D131" s="7">
        <f>D115</f>
        <v>-2.1690517303856498</v>
      </c>
      <c r="E131" s="9">
        <f>D130</f>
        <v>5.9822161413466999</v>
      </c>
      <c r="F131" s="7" t="s">
        <v>83</v>
      </c>
      <c r="G131" s="1">
        <v>11</v>
      </c>
      <c r="H131" s="8">
        <f>E132</f>
        <v>-2.1690517303856498</v>
      </c>
      <c r="I131" s="8">
        <f>H131+273.15</f>
        <v>270.98094826961432</v>
      </c>
      <c r="J131" s="8">
        <f>EXP(($C$15*(I131-$C$13))/($C$16*I131*$C$13))</f>
        <v>1.3100573162873205E-2</v>
      </c>
      <c r="K131" s="8">
        <f>$B$121/12</f>
        <v>28.47</v>
      </c>
      <c r="L131" s="8">
        <f>K131*$B$122/100</f>
        <v>0.28470000000000001</v>
      </c>
      <c r="M131" s="1" t="s">
        <v>85</v>
      </c>
      <c r="N131" s="8">
        <f>(O130-P130)*$C$21/100</f>
        <v>1.3070435609941797</v>
      </c>
      <c r="O131" s="8">
        <f>L131+O130-P130-N131</f>
        <v>0.35349176636811452</v>
      </c>
      <c r="P131" s="8">
        <f>O131*J131</f>
        <v>4.6309447477787665E-3</v>
      </c>
      <c r="Q131" s="12">
        <f>P131*$B$123</f>
        <v>1.528211766766993E-3</v>
      </c>
      <c r="R131" s="8">
        <f>L131*$B$123</f>
        <v>9.3951000000000007E-2</v>
      </c>
      <c r="S131" s="13">
        <f>Q131/R131</f>
        <v>1.6266051098625806E-2</v>
      </c>
      <c r="T131" s="2">
        <f>$B$122/100</f>
        <v>0.01</v>
      </c>
      <c r="U131" s="14">
        <f>S131*T131</f>
        <v>1.6266051098625807E-4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>AF131*AE131</f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>AR131*AQ131</f>
        <v>5.0000000000000001E-3</v>
      </c>
      <c r="AT131" s="1">
        <f>(AS131+AM131+AD131+AA131+U131+X131+AG131+AJ131+AP131)</f>
        <v>5.652660510986258E-3</v>
      </c>
      <c r="AU131" s="8">
        <f>$B$121/12</f>
        <v>28.47</v>
      </c>
      <c r="AV131" s="1">
        <f>$B$123</f>
        <v>0.33</v>
      </c>
      <c r="AW131" s="1">
        <f>$E$8/12</f>
        <v>1432.4166666666667</v>
      </c>
      <c r="AX131" s="1">
        <f>AW131*10000*AV131*0.67*AU131*AT131</f>
        <v>509681.04032989324</v>
      </c>
      <c r="AZ131" s="1">
        <f>$E$9/12</f>
        <v>14.083333333333334</v>
      </c>
      <c r="BA131" s="1">
        <f>AZ131*10000*AV131*0.67*AU131*AT131</f>
        <v>5011.117331767523</v>
      </c>
    </row>
    <row r="132" spans="1:54" x14ac:dyDescent="0.15">
      <c r="C132" s="7">
        <v>11</v>
      </c>
      <c r="D132" s="7">
        <f>D116</f>
        <v>-15.729816561067601</v>
      </c>
      <c r="E132" s="9">
        <f>D131</f>
        <v>-2.1690517303856498</v>
      </c>
      <c r="F132" s="7" t="s">
        <v>85</v>
      </c>
      <c r="G132" s="1">
        <v>12</v>
      </c>
      <c r="H132" s="8">
        <f>E133</f>
        <v>-15.729816561067601</v>
      </c>
      <c r="I132" s="8">
        <f>H132+273.15</f>
        <v>257.42018343893238</v>
      </c>
      <c r="J132" s="8">
        <f>EXP(($C$15*(I132-$C$13))/($C$16*I132*$C$13))</f>
        <v>1.9734741928273498E-3</v>
      </c>
      <c r="K132" s="8">
        <f>$B$121/12</f>
        <v>28.47</v>
      </c>
      <c r="L132" s="8">
        <f>K132*$B$122/100</f>
        <v>0.28470000000000001</v>
      </c>
      <c r="M132" s="1" t="s">
        <v>83</v>
      </c>
      <c r="O132" s="8">
        <f>L132+O131-P131-N132</f>
        <v>0.63356082162033567</v>
      </c>
      <c r="P132" s="8">
        <f>O132*J132</f>
        <v>1.2503159310542245E-3</v>
      </c>
      <c r="Q132" s="12">
        <f>P132*$B$123</f>
        <v>4.1260425724789411E-4</v>
      </c>
      <c r="R132" s="8">
        <f>L132*$B$123</f>
        <v>9.3951000000000007E-2</v>
      </c>
      <c r="S132" s="13">
        <f>Q132/R132</f>
        <v>4.3916962804855094E-3</v>
      </c>
      <c r="T132" s="2">
        <f>$B$122/100</f>
        <v>0.01</v>
      </c>
      <c r="U132" s="14">
        <f>S132*T132</f>
        <v>4.3916962804855093E-5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>AF132*AE132</f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>AR132*AQ132</f>
        <v>5.0000000000000001E-3</v>
      </c>
      <c r="AT132" s="1">
        <f>(AS132+AM132+AD132+AA132+U132+X132+AG132+AJ132+AP132)</f>
        <v>5.5339169628048548E-3</v>
      </c>
      <c r="AU132" s="8">
        <f>$B$121/12</f>
        <v>28.47</v>
      </c>
      <c r="AV132" s="1">
        <f>$B$123</f>
        <v>0.33</v>
      </c>
      <c r="AW132" s="1">
        <f>$E$8/12</f>
        <v>1432.4166666666667</v>
      </c>
      <c r="AX132" s="1">
        <f>AW132*10000*AV132*0.67*AU132*AT132</f>
        <v>498974.34123626578</v>
      </c>
      <c r="AY132" s="1">
        <f>SUM(AX121:AX132)</f>
        <v>7609428.7955656201</v>
      </c>
      <c r="AZ132" s="1">
        <f>$E$9/12</f>
        <v>14.083333333333334</v>
      </c>
      <c r="BA132" s="1">
        <f>AZ132*10000*AV132*0.67*AU132*AT132</f>
        <v>4905.8504665151495</v>
      </c>
      <c r="BB132" s="1">
        <f>SUM(BA121:BA132)</f>
        <v>74814.908746907313</v>
      </c>
    </row>
    <row r="133" spans="1:54" x14ac:dyDescent="0.15">
      <c r="C133" s="7">
        <v>12</v>
      </c>
      <c r="D133" s="7">
        <f>D117</f>
        <v>-19.3762012746034</v>
      </c>
      <c r="E133" s="9">
        <f>D132</f>
        <v>-15.729816561067601</v>
      </c>
      <c r="F133" s="7" t="s">
        <v>83</v>
      </c>
    </row>
    <row r="135" spans="1:54" x14ac:dyDescent="0.15">
      <c r="A135" s="34" t="s">
        <v>29</v>
      </c>
      <c r="B135" s="34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-23.9063963959868</v>
      </c>
      <c r="E136" s="7"/>
      <c r="F136" s="7"/>
      <c r="G136" s="1">
        <v>1</v>
      </c>
      <c r="H136" s="8">
        <f>E137</f>
        <v>-23.9063963959868</v>
      </c>
      <c r="I136" s="8">
        <f>H136+273.15</f>
        <v>249.24360360401317</v>
      </c>
      <c r="J136" s="8">
        <f>EXP(($C$15*(I136-$C$13))/($C$16*I136*$C$13))</f>
        <v>5.706045468020451E-4</v>
      </c>
      <c r="K136" s="8">
        <f>$B$136/12</f>
        <v>75.904791666666668</v>
      </c>
      <c r="L136" s="8">
        <f>K136*$B$137/100</f>
        <v>0.75904791666666671</v>
      </c>
      <c r="M136" s="1" t="s">
        <v>83</v>
      </c>
      <c r="O136" s="8">
        <f>L136</f>
        <v>0.75904791666666671</v>
      </c>
      <c r="P136" s="8">
        <f>O136*J136</f>
        <v>4.3311619249061984E-4</v>
      </c>
      <c r="Q136" s="12">
        <f>P136*$B$138</f>
        <v>1.1261021004756117E-4</v>
      </c>
      <c r="R136" s="8">
        <f>L136*$B$138</f>
        <v>0.19735245833333334</v>
      </c>
      <c r="S136" s="13">
        <f>Q136/R136</f>
        <v>5.706045468020451E-4</v>
      </c>
      <c r="T136" s="2">
        <f>$B$137/100</f>
        <v>0.01</v>
      </c>
      <c r="U136" s="14">
        <f>S136*T136</f>
        <v>5.706045468020451E-6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>AR136*AQ136</f>
        <v>5.0000000000000001E-3</v>
      </c>
      <c r="AT136" s="1">
        <f>(AS136+AM136+AD136+AA136+U136+X136+AG136+AJ136+AP136)</f>
        <v>5.4957060454680203E-3</v>
      </c>
      <c r="AU136" s="8">
        <f>$B$136/12</f>
        <v>75.904791666666668</v>
      </c>
      <c r="AV136" s="1">
        <f>$B$138</f>
        <v>0.26</v>
      </c>
      <c r="AW136" s="1">
        <f>$E$10/12</f>
        <v>541.41666666666663</v>
      </c>
      <c r="AX136" s="1">
        <f>AW136*10000*AV136*0.67*AU136*AT136</f>
        <v>393434.51710071979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>D122</f>
        <v>-23.471903886886</v>
      </c>
      <c r="E137" s="9">
        <f>D136</f>
        <v>-23.9063963959868</v>
      </c>
      <c r="F137" s="7" t="s">
        <v>83</v>
      </c>
      <c r="G137" s="1">
        <v>2</v>
      </c>
      <c r="H137" s="8">
        <f>E138</f>
        <v>-23.471903886886</v>
      </c>
      <c r="I137" s="8">
        <f>H137+273.15</f>
        <v>249.67809611311398</v>
      </c>
      <c r="J137" s="8">
        <f>EXP(($C$15*(I137-$C$13))/($C$16*I137*$C$13))</f>
        <v>6.1074428527615066E-4</v>
      </c>
      <c r="K137" s="8">
        <f>$B$136/12</f>
        <v>75.904791666666668</v>
      </c>
      <c r="L137" s="8">
        <f>K137*$B$137/100</f>
        <v>0.75904791666666671</v>
      </c>
      <c r="M137" s="1" t="s">
        <v>83</v>
      </c>
      <c r="O137" s="8">
        <f>L137+O136-P136-N137</f>
        <v>1.5176627171408428</v>
      </c>
      <c r="P137" s="8">
        <f>O137*J137</f>
        <v>9.2690383147044488E-4</v>
      </c>
      <c r="Q137" s="12">
        <f>P137*$B$138</f>
        <v>2.4099499618231566E-4</v>
      </c>
      <c r="R137" s="8">
        <f>L137*$B$138</f>
        <v>0.19735245833333334</v>
      </c>
      <c r="S137" s="13">
        <f>Q137/R137</f>
        <v>1.2211400770861893E-3</v>
      </c>
      <c r="T137" s="2">
        <f>$B$137/100</f>
        <v>0.01</v>
      </c>
      <c r="U137" s="14">
        <f>S137*T137</f>
        <v>1.2211400770861893E-5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>AF137*AE137</f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>AR137*AQ137</f>
        <v>5.0000000000000001E-3</v>
      </c>
      <c r="AT137" s="1">
        <f>(AS137+AM137+AD137+AA137+U137+X137+AG137+AJ137+AP137)</f>
        <v>5.5022114007708617E-3</v>
      </c>
      <c r="AU137" s="8">
        <f>$B$136/12</f>
        <v>75.904791666666668</v>
      </c>
      <c r="AV137" s="1">
        <f>$B$138</f>
        <v>0.26</v>
      </c>
      <c r="AW137" s="1">
        <f>$E$10/12</f>
        <v>541.41666666666663</v>
      </c>
      <c r="AX137" s="1">
        <f>AW137*10000*AV137*0.67*AU137*AT137</f>
        <v>393900.23184255039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>D123</f>
        <v>-24.119362962103999</v>
      </c>
      <c r="E138" s="9">
        <f>D137</f>
        <v>-23.471903886886</v>
      </c>
      <c r="F138" s="7" t="s">
        <v>83</v>
      </c>
      <c r="G138" s="1">
        <v>3</v>
      </c>
      <c r="H138" s="8">
        <f>E139</f>
        <v>-24.119362962103999</v>
      </c>
      <c r="I138" s="8">
        <f>H138+273.15</f>
        <v>249.03063703789599</v>
      </c>
      <c r="J138" s="8">
        <f>EXP(($C$15*(I138-$C$13))/($C$16*I138*$C$13))</f>
        <v>5.5185670145942547E-4</v>
      </c>
      <c r="K138" s="8">
        <f>$B$136/12</f>
        <v>75.904791666666668</v>
      </c>
      <c r="L138" s="8">
        <f>K138*$B$137/100</f>
        <v>0.75904791666666671</v>
      </c>
      <c r="M138" s="1" t="s">
        <v>83</v>
      </c>
      <c r="O138" s="8">
        <f>L138+O137-P137-N138</f>
        <v>2.2757837299760393</v>
      </c>
      <c r="P138" s="8">
        <f>O138*J138</f>
        <v>1.2559065024596049E-3</v>
      </c>
      <c r="Q138" s="12">
        <f>P138*$B$138</f>
        <v>3.2653569063949728E-4</v>
      </c>
      <c r="R138" s="8">
        <f>L138*$B$138</f>
        <v>0.19735245833333334</v>
      </c>
      <c r="S138" s="13">
        <f>Q138/R138</f>
        <v>1.6545813181002801E-3</v>
      </c>
      <c r="T138" s="2">
        <f>$B$137/100</f>
        <v>0.01</v>
      </c>
      <c r="U138" s="14">
        <f>S138*T138</f>
        <v>1.6545813181002801E-5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>AF138*AE138</f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>AR138*AQ138</f>
        <v>5.0000000000000001E-3</v>
      </c>
      <c r="AT138" s="1">
        <f>(AS138+AM138+AD138+AA138+U138+X138+AG138+AJ138+AP138)</f>
        <v>5.5065458131810033E-3</v>
      </c>
      <c r="AU138" s="8">
        <f>$B$136/12</f>
        <v>75.904791666666668</v>
      </c>
      <c r="AV138" s="1">
        <f>$B$138</f>
        <v>0.26</v>
      </c>
      <c r="AW138" s="1">
        <f>$E$10/12</f>
        <v>541.41666666666663</v>
      </c>
      <c r="AX138" s="1">
        <f>AW138*10000*AV138*0.67*AU138*AT138</f>
        <v>394210.52999885473</v>
      </c>
    </row>
    <row r="139" spans="1:54" x14ac:dyDescent="0.15">
      <c r="C139" s="7">
        <v>3</v>
      </c>
      <c r="D139" s="7">
        <f>D124</f>
        <v>-11.429812466594599</v>
      </c>
      <c r="E139" s="9">
        <f>D138</f>
        <v>-24.119362962103999</v>
      </c>
      <c r="F139" s="7" t="s">
        <v>83</v>
      </c>
      <c r="G139" s="1">
        <v>4</v>
      </c>
      <c r="H139" s="8">
        <f>E140</f>
        <v>-11.429812466594599</v>
      </c>
      <c r="I139" s="8">
        <f>H139+273.15</f>
        <v>261.72018753340535</v>
      </c>
      <c r="J139" s="8">
        <f>EXP(($C$15*(I139-$C$13))/($C$16*I139*$C$13))</f>
        <v>3.6738625289906754E-3</v>
      </c>
      <c r="K139" s="8">
        <f>$B$136/12</f>
        <v>75.904791666666668</v>
      </c>
      <c r="L139" s="8">
        <f>K139*$B$137/100</f>
        <v>0.75904791666666671</v>
      </c>
      <c r="M139" s="1" t="s">
        <v>83</v>
      </c>
      <c r="O139" s="8">
        <f>L139+O138-P138-N139</f>
        <v>3.0335757401402463</v>
      </c>
      <c r="P139" s="8">
        <f>O139*J139</f>
        <v>1.1144940240556405E-2</v>
      </c>
      <c r="Q139" s="12">
        <f>P139*$B$138</f>
        <v>2.8976844625446655E-3</v>
      </c>
      <c r="R139" s="8">
        <f>L139*$B$138</f>
        <v>0.19735245833333334</v>
      </c>
      <c r="S139" s="13">
        <f>Q139/R139</f>
        <v>1.4682788788221744E-2</v>
      </c>
      <c r="T139" s="2">
        <f>$B$137/100</f>
        <v>0.01</v>
      </c>
      <c r="U139" s="14">
        <f>S139*T139</f>
        <v>1.4682788788221744E-4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>AF139*AE139</f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>AR139*AQ139</f>
        <v>5.0000000000000001E-3</v>
      </c>
      <c r="AT139" s="1">
        <f>(AS139+AM139+AD139+AA139+U139+X139+AG139+AJ139+AP139)</f>
        <v>5.6368278878822179E-3</v>
      </c>
      <c r="AU139" s="8">
        <f>$B$136/12</f>
        <v>75.904791666666668</v>
      </c>
      <c r="AV139" s="1">
        <f>$B$138</f>
        <v>0.26</v>
      </c>
      <c r="AW139" s="1">
        <f>$E$10/12</f>
        <v>541.41666666666663</v>
      </c>
      <c r="AX139" s="1">
        <f>AW139*10000*AV139*0.67*AU139*AT139</f>
        <v>403537.35074270098</v>
      </c>
    </row>
    <row r="140" spans="1:54" x14ac:dyDescent="0.15">
      <c r="C140" s="7">
        <v>4</v>
      </c>
      <c r="D140" s="7">
        <f>D125</f>
        <v>-2.54218019826147</v>
      </c>
      <c r="E140" s="9">
        <f>D139</f>
        <v>-11.429812466594599</v>
      </c>
      <c r="F140" s="7" t="s">
        <v>83</v>
      </c>
      <c r="G140" s="1">
        <v>5</v>
      </c>
      <c r="H140" s="8">
        <f>E141</f>
        <v>-2.54218019826147</v>
      </c>
      <c r="I140" s="8">
        <f>H140+273.15</f>
        <v>270.60781980173851</v>
      </c>
      <c r="J140" s="8">
        <f>EXP(($C$15*(I140-$C$13))/($C$16*I140*$C$13))</f>
        <v>1.2467328815585573E-2</v>
      </c>
      <c r="K140" s="8">
        <f>$B$136/12</f>
        <v>75.904791666666668</v>
      </c>
      <c r="L140" s="8">
        <f>K140*$B$137/100</f>
        <v>0.75904791666666671</v>
      </c>
      <c r="M140" s="1" t="s">
        <v>85</v>
      </c>
      <c r="N140" s="8">
        <f>(O139-P139)*$C$24/100</f>
        <v>0</v>
      </c>
      <c r="O140" s="8">
        <f>L140+O139-P139-N140</f>
        <v>3.7814787165663568</v>
      </c>
      <c r="P140" s="8">
        <f>O140*J140</f>
        <v>4.7144938568571292E-2</v>
      </c>
      <c r="Q140" s="12">
        <f>P140*$B$138</f>
        <v>1.2257684027828536E-2</v>
      </c>
      <c r="R140" s="8">
        <f>L140*$B$138</f>
        <v>0.19735245833333334</v>
      </c>
      <c r="S140" s="13">
        <f>Q140/R140</f>
        <v>6.2110622443450871E-2</v>
      </c>
      <c r="T140" s="2">
        <f>$B$137/100</f>
        <v>0.01</v>
      </c>
      <c r="U140" s="14">
        <f>S140*T140</f>
        <v>6.211062244345087E-4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>AF140*AE140</f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>AR140*AQ140</f>
        <v>5.0000000000000001E-3</v>
      </c>
      <c r="AT140" s="1">
        <f>(AS140+AM140+AD140+AA140+U140+X140+AG140+AJ140+AP140)</f>
        <v>6.111106224434509E-3</v>
      </c>
      <c r="AU140" s="8">
        <f>$B$136/12</f>
        <v>75.904791666666668</v>
      </c>
      <c r="AV140" s="1">
        <f>$B$138</f>
        <v>0.26</v>
      </c>
      <c r="AW140" s="1">
        <f>$E$10/12</f>
        <v>541.41666666666663</v>
      </c>
      <c r="AX140" s="1">
        <f>AW140*10000*AV140*0.67*AU140*AT140</f>
        <v>437490.67116577184</v>
      </c>
    </row>
    <row r="141" spans="1:54" x14ac:dyDescent="0.15">
      <c r="C141" s="7">
        <v>5</v>
      </c>
      <c r="D141" s="7">
        <f>D126</f>
        <v>4.8946469221257898</v>
      </c>
      <c r="E141" s="9">
        <f>D140</f>
        <v>-2.54218019826147</v>
      </c>
      <c r="F141" s="7" t="s">
        <v>85</v>
      </c>
      <c r="G141" s="1">
        <v>6</v>
      </c>
      <c r="H141" s="8">
        <f>E142</f>
        <v>4.8946469221257898</v>
      </c>
      <c r="I141" s="8">
        <f>H141+273.15</f>
        <v>278.04464692212576</v>
      </c>
      <c r="J141" s="8">
        <f>EXP(($C$15*(I141-$C$13))/($C$16*I141*$C$13))</f>
        <v>3.2638609149519868E-2</v>
      </c>
      <c r="K141" s="8">
        <f>$B$136/12</f>
        <v>75.904791666666668</v>
      </c>
      <c r="L141" s="8">
        <f>K141*$B$137/100</f>
        <v>0.75904791666666671</v>
      </c>
      <c r="M141" s="1" t="s">
        <v>83</v>
      </c>
      <c r="O141" s="8">
        <f>L141+O140-P140-N141</f>
        <v>4.4933816946644516</v>
      </c>
      <c r="P141" s="8">
        <f>O141*J141</f>
        <v>0.14665772889176026</v>
      </c>
      <c r="Q141" s="12">
        <f>P141*$B$138</f>
        <v>3.8131009511857668E-2</v>
      </c>
      <c r="R141" s="8">
        <f>L141*$B$138</f>
        <v>0.19735245833333334</v>
      </c>
      <c r="S141" s="13">
        <f>Q141/R141</f>
        <v>0.19321274147724787</v>
      </c>
      <c r="T141" s="2">
        <f>$B$137/100</f>
        <v>0.01</v>
      </c>
      <c r="U141" s="14">
        <f>S141*T141</f>
        <v>1.9321274147724788E-3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>AF141*AE141</f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>AR141*AQ141</f>
        <v>5.0000000000000001E-3</v>
      </c>
      <c r="AT141" s="1">
        <f>(AS141+AM141+AD141+AA141+U141+X141+AG141+AJ141+AP141)</f>
        <v>7.4221274147724791E-3</v>
      </c>
      <c r="AU141" s="8">
        <f>$B$136/12</f>
        <v>75.904791666666668</v>
      </c>
      <c r="AV141" s="1">
        <f>$B$138</f>
        <v>0.26</v>
      </c>
      <c r="AW141" s="1">
        <f>$E$10/12</f>
        <v>541.41666666666663</v>
      </c>
      <c r="AX141" s="1">
        <f>AW141*10000*AV141*0.67*AU141*AT141</f>
        <v>531345.94374804175</v>
      </c>
    </row>
    <row r="142" spans="1:54" x14ac:dyDescent="0.15">
      <c r="C142" s="7">
        <v>6</v>
      </c>
      <c r="D142" s="7">
        <f>D127</f>
        <v>13.013998698609401</v>
      </c>
      <c r="E142" s="9">
        <f>D141</f>
        <v>4.8946469221257898</v>
      </c>
      <c r="F142" s="7" t="s">
        <v>83</v>
      </c>
      <c r="G142" s="1">
        <v>7</v>
      </c>
      <c r="H142" s="8">
        <f>E143</f>
        <v>13.013998698609401</v>
      </c>
      <c r="I142" s="8">
        <f>H142+273.15</f>
        <v>286.16399869860936</v>
      </c>
      <c r="J142" s="8">
        <f>EXP(($C$15*(I142-$C$13))/($C$16*I142*$C$13))</f>
        <v>8.8154131695278651E-2</v>
      </c>
      <c r="K142" s="8">
        <f>$B$136/12</f>
        <v>75.904791666666668</v>
      </c>
      <c r="L142" s="8">
        <f>K142*$B$137/100</f>
        <v>0.75904791666666671</v>
      </c>
      <c r="M142" s="1" t="s">
        <v>83</v>
      </c>
      <c r="O142" s="8">
        <f>L142+O141-P141-N142</f>
        <v>5.1057718824393579</v>
      </c>
      <c r="P142" s="8">
        <f>O142*J142</f>
        <v>0.45009488693060995</v>
      </c>
      <c r="Q142" s="12">
        <f>P142*$B$138</f>
        <v>0.11702467060195859</v>
      </c>
      <c r="R142" s="8">
        <f>L142*$B$138</f>
        <v>0.19735245833333334</v>
      </c>
      <c r="S142" s="13">
        <f>Q142/R142</f>
        <v>0.59297295605155798</v>
      </c>
      <c r="T142" s="2">
        <f>$B$137/100</f>
        <v>0.01</v>
      </c>
      <c r="U142" s="14">
        <f>S142*T142</f>
        <v>5.92972956051558E-3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1E-3</v>
      </c>
      <c r="AF142" s="2">
        <v>0.49</v>
      </c>
      <c r="AG142" s="14">
        <f>AF142*AE142</f>
        <v>4.8999999999999998E-4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0.01</v>
      </c>
      <c r="AR142" s="2">
        <v>0.5</v>
      </c>
      <c r="AS142" s="2">
        <f>AR142*AQ142</f>
        <v>5.0000000000000001E-3</v>
      </c>
      <c r="AT142" s="1">
        <f>(AS142+AM142+AD142+AA142+U142+X142+AG142+AJ142+AP142)</f>
        <v>1.1419729560515582E-2</v>
      </c>
      <c r="AU142" s="8">
        <f>$B$136/12</f>
        <v>75.904791666666668</v>
      </c>
      <c r="AV142" s="1">
        <f>$B$138</f>
        <v>0.26</v>
      </c>
      <c r="AW142" s="1">
        <f>$E$10/12</f>
        <v>541.41666666666663</v>
      </c>
      <c r="AX142" s="1">
        <f>AW142*10000*AV142*0.67*AU142*AT142</f>
        <v>817532.04190520733</v>
      </c>
    </row>
    <row r="143" spans="1:54" x14ac:dyDescent="0.15">
      <c r="C143" s="7">
        <v>7</v>
      </c>
      <c r="D143" s="7">
        <f>D128</f>
        <v>15.642195286882201</v>
      </c>
      <c r="E143" s="9">
        <f>D142</f>
        <v>13.013998698609401</v>
      </c>
      <c r="F143" s="7" t="s">
        <v>83</v>
      </c>
      <c r="G143" s="1">
        <v>8</v>
      </c>
      <c r="H143" s="8">
        <f>E144</f>
        <v>15.642195286882201</v>
      </c>
      <c r="I143" s="8">
        <f>H143+273.15</f>
        <v>288.79219528688219</v>
      </c>
      <c r="J143" s="8">
        <f>EXP(($C$15*(I143-$C$13))/($C$16*I143*$C$13))</f>
        <v>0.12014967552915731</v>
      </c>
      <c r="K143" s="8">
        <f>$B$136/12</f>
        <v>75.904791666666668</v>
      </c>
      <c r="L143" s="8">
        <f>K143*$B$137/100</f>
        <v>0.75904791666666671</v>
      </c>
      <c r="M143" s="1" t="s">
        <v>83</v>
      </c>
      <c r="O143" s="8">
        <f>L143+O142-P142-N143</f>
        <v>5.4147249121754149</v>
      </c>
      <c r="P143" s="8">
        <f>O143*J143</f>
        <v>0.65057744127752093</v>
      </c>
      <c r="Q143" s="12">
        <f>P143*$B$138</f>
        <v>0.16915013473215545</v>
      </c>
      <c r="R143" s="8">
        <f>L143*$B$138</f>
        <v>0.19735245833333334</v>
      </c>
      <c r="S143" s="13">
        <f>Q143/R143</f>
        <v>0.85709666938354812</v>
      </c>
      <c r="T143" s="2">
        <f>$B$137/100</f>
        <v>0.01</v>
      </c>
      <c r="U143" s="14">
        <f>S143*T143</f>
        <v>8.5709666938354814E-3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>AF143*AE143</f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>AR143*AQ143</f>
        <v>7.4999999999999997E-3</v>
      </c>
      <c r="AT143" s="1">
        <f>(AS143+AM143+AD143+AA143+U143+X143+AG143+AJ143+AP143)</f>
        <v>1.8520966693835482E-2</v>
      </c>
      <c r="AU143" s="8">
        <f>$B$136/12</f>
        <v>75.904791666666668</v>
      </c>
      <c r="AV143" s="1">
        <f>$B$138</f>
        <v>0.26</v>
      </c>
      <c r="AW143" s="1">
        <f>$E$10/12</f>
        <v>541.41666666666663</v>
      </c>
      <c r="AX143" s="1">
        <f>AW143*10000*AV143*0.67*AU143*AT143</f>
        <v>1325905.6301667835</v>
      </c>
    </row>
    <row r="144" spans="1:54" x14ac:dyDescent="0.15">
      <c r="C144" s="7">
        <v>8</v>
      </c>
      <c r="D144" s="7">
        <f>D129</f>
        <v>12.3582299801445</v>
      </c>
      <c r="E144" s="9">
        <f>D143</f>
        <v>15.642195286882201</v>
      </c>
      <c r="F144" s="7" t="s">
        <v>83</v>
      </c>
      <c r="G144" s="1">
        <v>9</v>
      </c>
      <c r="H144" s="8">
        <f>E145</f>
        <v>12.3582299801445</v>
      </c>
      <c r="I144" s="8">
        <f>H144+273.15</f>
        <v>285.50822998014451</v>
      </c>
      <c r="J144" s="8">
        <f>EXP(($C$15*(I144-$C$13))/($C$16*I144*$C$13))</f>
        <v>8.1527149378022107E-2</v>
      </c>
      <c r="K144" s="8">
        <f>$B$136/12</f>
        <v>75.904791666666668</v>
      </c>
      <c r="L144" s="8">
        <f>K144*$B$137/100</f>
        <v>0.75904791666666671</v>
      </c>
      <c r="M144" s="1" t="s">
        <v>83</v>
      </c>
      <c r="O144" s="8">
        <f>L144+O143-P143-N144</f>
        <v>5.5231953875645612</v>
      </c>
      <c r="P144" s="8">
        <f>O144*J144</f>
        <v>0.45029037540597866</v>
      </c>
      <c r="Q144" s="12">
        <f>P144*$B$138</f>
        <v>0.11707549760555445</v>
      </c>
      <c r="R144" s="8">
        <f>L144*$B$138</f>
        <v>0.19735245833333334</v>
      </c>
      <c r="S144" s="13">
        <f>Q144/R144</f>
        <v>0.59323050036605551</v>
      </c>
      <c r="T144" s="2">
        <f>$B$137/100</f>
        <v>0.01</v>
      </c>
      <c r="U144" s="14">
        <f>S144*T144</f>
        <v>5.9323050036605551E-3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1E-3</v>
      </c>
      <c r="AF144" s="2">
        <v>0.49</v>
      </c>
      <c r="AG144" s="14">
        <f>AF144*AE144</f>
        <v>4.8999999999999998E-4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0.01</v>
      </c>
      <c r="AR144" s="2">
        <v>0.5</v>
      </c>
      <c r="AS144" s="2">
        <f>AR144*AQ144</f>
        <v>5.0000000000000001E-3</v>
      </c>
      <c r="AT144" s="1">
        <f>(AS144+AM144+AD144+AA144+U144+X144+AG144+AJ144+AP144)</f>
        <v>1.1422305003660555E-2</v>
      </c>
      <c r="AU144" s="8">
        <f>$B$136/12</f>
        <v>75.904791666666668</v>
      </c>
      <c r="AV144" s="1">
        <f>$B$138</f>
        <v>0.26</v>
      </c>
      <c r="AW144" s="1">
        <f>$E$10/12</f>
        <v>541.41666666666663</v>
      </c>
      <c r="AX144" s="1">
        <f>AW144*10000*AV144*0.67*AU144*AT144</f>
        <v>817716.41643719282</v>
      </c>
    </row>
    <row r="145" spans="3:51" x14ac:dyDescent="0.15">
      <c r="C145" s="7">
        <v>9</v>
      </c>
      <c r="D145" s="7">
        <f>D130</f>
        <v>5.9822161413466999</v>
      </c>
      <c r="E145" s="9">
        <f>D144</f>
        <v>12.3582299801445</v>
      </c>
      <c r="F145" s="7" t="s">
        <v>83</v>
      </c>
      <c r="G145" s="1">
        <v>10</v>
      </c>
      <c r="H145" s="8">
        <f>E146</f>
        <v>5.9822161413466999</v>
      </c>
      <c r="I145" s="8">
        <f>H145+273.15</f>
        <v>279.1322161413467</v>
      </c>
      <c r="J145" s="8">
        <f>EXP(($C$15*(I145-$C$13))/($C$16*I145*$C$13))</f>
        <v>3.7409996197355307E-2</v>
      </c>
      <c r="K145" s="8">
        <f>$B$136/12</f>
        <v>75.904791666666668</v>
      </c>
      <c r="L145" s="8">
        <f>K145*$B$137/100</f>
        <v>0.75904791666666671</v>
      </c>
      <c r="M145" s="1" t="s">
        <v>83</v>
      </c>
      <c r="O145" s="8">
        <f>L145+O144-P144-N145</f>
        <v>5.831952928825249</v>
      </c>
      <c r="P145" s="8">
        <f>O145*J145</f>
        <v>0.21817333689050772</v>
      </c>
      <c r="Q145" s="12">
        <f>P145*$B$138</f>
        <v>5.6725067591532008E-2</v>
      </c>
      <c r="R145" s="8">
        <f>L145*$B$138</f>
        <v>0.19735245833333334</v>
      </c>
      <c r="S145" s="13">
        <f>Q145/R145</f>
        <v>0.28743025585078813</v>
      </c>
      <c r="T145" s="2">
        <f>$B$137/100</f>
        <v>0.01</v>
      </c>
      <c r="U145" s="14">
        <f>S145*T145</f>
        <v>2.8743025585078815E-3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>AF145*AE145</f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>AR145*AQ145</f>
        <v>5.0000000000000001E-3</v>
      </c>
      <c r="AT145" s="1">
        <f>(AS145+AM145+AD145+AA145+U145+X145+AG145+AJ145+AP145)</f>
        <v>8.3643025585078828E-3</v>
      </c>
      <c r="AU145" s="8">
        <f>$B$136/12</f>
        <v>75.904791666666668</v>
      </c>
      <c r="AV145" s="1">
        <f>$B$138</f>
        <v>0.26</v>
      </c>
      <c r="AW145" s="1">
        <f>$E$10/12</f>
        <v>541.41666666666663</v>
      </c>
      <c r="AX145" s="1">
        <f>AW145*10000*AV145*0.67*AU145*AT145</f>
        <v>598795.7344815766</v>
      </c>
    </row>
    <row r="146" spans="3:51" x14ac:dyDescent="0.15">
      <c r="C146" s="7">
        <v>10</v>
      </c>
      <c r="D146" s="7">
        <f>D131</f>
        <v>-2.1690517303856498</v>
      </c>
      <c r="E146" s="9">
        <f>D145</f>
        <v>5.9822161413466999</v>
      </c>
      <c r="F146" s="7" t="s">
        <v>83</v>
      </c>
      <c r="G146" s="1">
        <v>11</v>
      </c>
      <c r="H146" s="8">
        <f>E147</f>
        <v>-2.1690517303856498</v>
      </c>
      <c r="I146" s="8">
        <f>H146+273.15</f>
        <v>270.98094826961432</v>
      </c>
      <c r="J146" s="8">
        <f>EXP(($C$15*(I146-$C$13))/($C$16*I146*$C$13))</f>
        <v>1.3100573162873205E-2</v>
      </c>
      <c r="K146" s="8">
        <f>$B$136/12</f>
        <v>75.904791666666668</v>
      </c>
      <c r="L146" s="8">
        <f>K146*$B$137/100</f>
        <v>0.75904791666666671</v>
      </c>
      <c r="M146" s="1" t="s">
        <v>85</v>
      </c>
      <c r="N146" s="8">
        <f>(O145-P145)*$C$24/100</f>
        <v>0</v>
      </c>
      <c r="O146" s="8">
        <f>L146+O145-P145-N146</f>
        <v>6.3728275086014081</v>
      </c>
      <c r="P146" s="8">
        <f>O146*J146</f>
        <v>8.3487693030803722E-2</v>
      </c>
      <c r="Q146" s="12">
        <f>P146*$B$138</f>
        <v>2.1706800188008968E-2</v>
      </c>
      <c r="R146" s="8">
        <f>L146*$B$138</f>
        <v>0.19735245833333334</v>
      </c>
      <c r="S146" s="13">
        <f>Q146/R146</f>
        <v>0.10999001670070727</v>
      </c>
      <c r="T146" s="2">
        <f>$B$137/100</f>
        <v>0.01</v>
      </c>
      <c r="U146" s="14">
        <f>S146*T146</f>
        <v>1.0999001670070727E-3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>AF146*AE146</f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>AR146*AQ146</f>
        <v>5.0000000000000001E-3</v>
      </c>
      <c r="AT146" s="1">
        <f>(AS146+AM146+AD146+AA146+U146+X146+AG146+AJ146+AP146)</f>
        <v>6.5899001670070732E-3</v>
      </c>
      <c r="AU146" s="8">
        <f>$B$136/12</f>
        <v>75.904791666666668</v>
      </c>
      <c r="AV146" s="1">
        <f>$B$138</f>
        <v>0.26</v>
      </c>
      <c r="AW146" s="1">
        <f>$E$10/12</f>
        <v>541.41666666666663</v>
      </c>
      <c r="AX146" s="1">
        <f>AW146*10000*AV146*0.67*AU146*AT146</f>
        <v>471767.2612941917</v>
      </c>
    </row>
    <row r="147" spans="3:51" x14ac:dyDescent="0.15">
      <c r="C147" s="7">
        <v>11</v>
      </c>
      <c r="D147" s="7">
        <f>D132</f>
        <v>-15.729816561067601</v>
      </c>
      <c r="E147" s="9">
        <f>D146</f>
        <v>-2.1690517303856498</v>
      </c>
      <c r="F147" s="7" t="s">
        <v>85</v>
      </c>
      <c r="G147" s="1">
        <v>12</v>
      </c>
      <c r="H147" s="8">
        <f>E148</f>
        <v>-15.729816561067601</v>
      </c>
      <c r="I147" s="8">
        <f>H147+273.15</f>
        <v>257.42018343893238</v>
      </c>
      <c r="J147" s="8">
        <f>EXP(($C$15*(I147-$C$13))/($C$16*I147*$C$13))</f>
        <v>1.9734741928273498E-3</v>
      </c>
      <c r="K147" s="8">
        <f>$B$136/12</f>
        <v>75.904791666666668</v>
      </c>
      <c r="L147" s="8">
        <f>K147*$B$137/100</f>
        <v>0.75904791666666671</v>
      </c>
      <c r="M147" s="1" t="s">
        <v>83</v>
      </c>
      <c r="O147" s="8">
        <f>L147+O146-P146-N147</f>
        <v>7.0483877322372717</v>
      </c>
      <c r="P147" s="8">
        <f>O147*J147</f>
        <v>1.3909811290611144E-2</v>
      </c>
      <c r="Q147" s="12">
        <f>P147*$B$138</f>
        <v>3.6165509355588973E-3</v>
      </c>
      <c r="R147" s="8">
        <f>L147*$B$138</f>
        <v>0.19735245833333334</v>
      </c>
      <c r="S147" s="13">
        <f>Q147/R147</f>
        <v>1.8325340186289701E-2</v>
      </c>
      <c r="T147" s="2">
        <f>$B$137/100</f>
        <v>0.01</v>
      </c>
      <c r="U147" s="14">
        <f>S147*T147</f>
        <v>1.8325340186289702E-4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>AF147*AE147</f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>AR147*AQ147</f>
        <v>5.0000000000000001E-3</v>
      </c>
      <c r="AT147" s="1">
        <f>(AS147+AM147+AD147+AA147+U147+X147+AG147+AJ147+AP147)</f>
        <v>5.6732534018628968E-3</v>
      </c>
      <c r="AU147" s="8">
        <f>$B$136/12</f>
        <v>75.904791666666668</v>
      </c>
      <c r="AV147" s="1">
        <f>$B$138</f>
        <v>0.26</v>
      </c>
      <c r="AW147" s="1">
        <f>$E$10/12</f>
        <v>541.41666666666663</v>
      </c>
      <c r="AX147" s="1">
        <f>AW147*10000*AV147*0.67*AU147*AT147</f>
        <v>406145.03288300609</v>
      </c>
      <c r="AY147" s="1">
        <f>SUM(AX136:AX147)</f>
        <v>6991781.3617665973</v>
      </c>
    </row>
    <row r="148" spans="3:51" x14ac:dyDescent="0.15">
      <c r="C148" s="7">
        <v>12</v>
      </c>
      <c r="D148" s="7">
        <f>D133</f>
        <v>-19.3762012746034</v>
      </c>
      <c r="E148" s="9">
        <f>D147</f>
        <v>-15.729816561067601</v>
      </c>
      <c r="F148" s="7" t="s">
        <v>83</v>
      </c>
    </row>
  </sheetData>
  <mergeCells count="88">
    <mergeCell ref="R1:W1"/>
    <mergeCell ref="R2:T2"/>
    <mergeCell ref="U2:W2"/>
    <mergeCell ref="A6:B6"/>
    <mergeCell ref="A7:B7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AK40:AM40"/>
    <mergeCell ref="AN40:AP40"/>
    <mergeCell ref="S24:U24"/>
    <mergeCell ref="V24:X24"/>
    <mergeCell ref="Y24:AA24"/>
    <mergeCell ref="AB24:AD24"/>
    <mergeCell ref="AE24:AG24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F87:AG87"/>
    <mergeCell ref="AH87:AI87"/>
    <mergeCell ref="S71:U71"/>
    <mergeCell ref="V71:X71"/>
    <mergeCell ref="Y71:AA71"/>
    <mergeCell ref="AB71:AD71"/>
    <mergeCell ref="AE71:AG71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</mergeCells>
  <phoneticPr fontId="5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 s="1">
        <v>108063000</v>
      </c>
      <c r="F2" s="2">
        <v>1523.145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192555008</v>
      </c>
      <c r="F3" s="2">
        <v>1466.7525000000001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136248000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66518000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10481000</v>
      </c>
      <c r="F6" s="2">
        <v>165.81950000000001</v>
      </c>
      <c r="G6" s="2">
        <v>0.45</v>
      </c>
      <c r="H6" s="2">
        <v>23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622000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>
        <v>357000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>
        <v>191000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>
        <v>439000</v>
      </c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210296701.38986421</v>
      </c>
      <c r="J13" s="6" t="s">
        <v>37</v>
      </c>
      <c r="K13" s="6">
        <f>I13/(10000*1000)</f>
        <v>21.029670138986422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1523.145</v>
      </c>
      <c r="C26" s="7" t="s">
        <v>82</v>
      </c>
      <c r="D26" s="7">
        <v>16</v>
      </c>
      <c r="E26" s="7"/>
      <c r="F26" s="7"/>
      <c r="G26" s="1">
        <v>1</v>
      </c>
      <c r="H26" s="8">
        <f t="shared" ref="H26:H37" si="0">E27</f>
        <v>16</v>
      </c>
      <c r="I26" s="8">
        <f t="shared" ref="I26:I37" si="1">H26+273.15</f>
        <v>289.14999999999998</v>
      </c>
      <c r="J26" s="8">
        <f t="shared" ref="J26:J37" si="2">EXP(($C$15*(I26-$C$13))/($C$16*I26*$C$13))</f>
        <v>0.12526845995982999</v>
      </c>
      <c r="K26" s="8">
        <f t="shared" ref="K26:K37" si="3">$B$26/12</f>
        <v>126.92874999999999</v>
      </c>
      <c r="L26" s="8">
        <f t="shared" ref="L26:L37" si="4">K26*$B$27/100</f>
        <v>1.2692874999999999</v>
      </c>
      <c r="M26" s="1" t="s">
        <v>83</v>
      </c>
      <c r="O26" s="8">
        <f>L26</f>
        <v>1.2692874999999999</v>
      </c>
      <c r="P26" s="8">
        <f t="shared" ref="P26:P37" si="5">O26*J26</f>
        <v>0.15900169037126269</v>
      </c>
      <c r="Q26" s="12">
        <f t="shared" ref="Q26:Q37" si="6">P26*$B$28</f>
        <v>1.590016903712627E-2</v>
      </c>
      <c r="R26" s="8">
        <f t="shared" ref="R26:R37" si="7">L26*$B$28</f>
        <v>0.12692875000000001</v>
      </c>
      <c r="S26" s="13">
        <f t="shared" ref="S26:S37" si="8">Q26/R26</f>
        <v>0.12526845995982996</v>
      </c>
      <c r="T26" s="2">
        <f t="shared" ref="T26:T37" si="9">$B$27/100</f>
        <v>0.01</v>
      </c>
      <c r="U26" s="14">
        <f t="shared" ref="U26:U37" si="10">S26*T26</f>
        <v>1.2526845995982996E-3</v>
      </c>
      <c r="V26" s="13"/>
      <c r="W26" s="2"/>
      <c r="X26" s="14"/>
      <c r="Y26" s="2">
        <v>0.04</v>
      </c>
      <c r="Z26" s="2">
        <v>0.01</v>
      </c>
      <c r="AA26" s="2">
        <f t="shared" ref="AA26:AA37" si="11">Y26*Z26</f>
        <v>4.0000000000000002E-4</v>
      </c>
      <c r="AB26" s="2">
        <v>1.4999999999999999E-2</v>
      </c>
      <c r="AC26" s="2">
        <v>0.4</v>
      </c>
      <c r="AD26" s="2">
        <f>AB26*AC26</f>
        <v>6.0000000000000001E-3</v>
      </c>
      <c r="AE26" s="13"/>
      <c r="AF26" s="2"/>
      <c r="AG26" s="14"/>
      <c r="AH26" s="13"/>
      <c r="AI26" s="2"/>
      <c r="AJ26" s="14"/>
      <c r="AK26" s="1">
        <v>0.1</v>
      </c>
      <c r="AL26" s="2">
        <v>0.2</v>
      </c>
      <c r="AM26" s="2">
        <f>AK26*AL26</f>
        <v>2.0000000000000004E-2</v>
      </c>
      <c r="AN26" s="2">
        <v>1.4999999999999999E-2</v>
      </c>
      <c r="AO26" s="2">
        <v>0.38</v>
      </c>
      <c r="AP26" s="2">
        <f t="shared" ref="AP26:AP37" si="12">AO26*AN26</f>
        <v>5.7000000000000002E-3</v>
      </c>
      <c r="AQ26" s="1">
        <f t="shared" ref="AQ26:AQ37" si="13">(AP26+AM26+AD26+AA26+U26+X26+AG26+AJ26)</f>
        <v>3.3352684599598302E-2</v>
      </c>
      <c r="AR26" s="8">
        <f t="shared" ref="AR26:AR37" si="14">$B$26/12</f>
        <v>126.92874999999999</v>
      </c>
      <c r="AS26" s="1">
        <f t="shared" ref="AS26:AS37" si="15">$B$28</f>
        <v>0.1</v>
      </c>
      <c r="AT26" s="1">
        <f t="shared" ref="AT26:AT37" si="16">$E$2/12</f>
        <v>9005250</v>
      </c>
      <c r="AU26" s="1">
        <f t="shared" ref="AU26:AU37" si="17">AT26*10000*AS26*0.67*AR26*AQ26</f>
        <v>25542380864.922409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7">
        <v>15.2321396241936</v>
      </c>
      <c r="E27" s="9">
        <f t="shared" ref="E27:E38" si="18">D26</f>
        <v>16</v>
      </c>
      <c r="F27" s="7" t="s">
        <v>83</v>
      </c>
      <c r="G27" s="1">
        <v>2</v>
      </c>
      <c r="H27" s="8">
        <f t="shared" si="0"/>
        <v>15.2321396241936</v>
      </c>
      <c r="I27" s="8">
        <f t="shared" si="1"/>
        <v>288.3821396241936</v>
      </c>
      <c r="J27" s="8">
        <f t="shared" si="2"/>
        <v>0.11452550141577048</v>
      </c>
      <c r="K27" s="8">
        <f t="shared" si="3"/>
        <v>126.92874999999999</v>
      </c>
      <c r="L27" s="8">
        <f t="shared" si="4"/>
        <v>1.2692874999999999</v>
      </c>
      <c r="M27" s="1" t="s">
        <v>83</v>
      </c>
      <c r="O27" s="8">
        <f t="shared" ref="O27:O37" si="19">L27+O26-P26-N27</f>
        <v>2.379573309628737</v>
      </c>
      <c r="P27" s="8">
        <f t="shared" si="5"/>
        <v>0.27252182644081557</v>
      </c>
      <c r="Q27" s="12">
        <f t="shared" si="6"/>
        <v>2.7252182644081559E-2</v>
      </c>
      <c r="R27" s="8">
        <f t="shared" si="7"/>
        <v>0.12692875000000001</v>
      </c>
      <c r="S27" s="13">
        <f t="shared" si="8"/>
        <v>0.21470456964306003</v>
      </c>
      <c r="T27" s="2">
        <f t="shared" si="9"/>
        <v>0.01</v>
      </c>
      <c r="U27" s="14">
        <f t="shared" si="10"/>
        <v>2.1470456964306005E-3</v>
      </c>
      <c r="V27" s="13"/>
      <c r="W27" s="2"/>
      <c r="X27" s="14"/>
      <c r="Y27" s="2">
        <v>0.04</v>
      </c>
      <c r="Z27" s="2">
        <v>0.01</v>
      </c>
      <c r="AA27" s="2">
        <f t="shared" si="11"/>
        <v>4.0000000000000002E-4</v>
      </c>
      <c r="AB27" s="2">
        <v>1.4999999999999999E-2</v>
      </c>
      <c r="AC27" s="2">
        <v>0.4</v>
      </c>
      <c r="AD27" s="2">
        <f t="shared" ref="AD27:AD37" si="20">AB27*AC27</f>
        <v>6.0000000000000001E-3</v>
      </c>
      <c r="AE27" s="13"/>
      <c r="AF27" s="2"/>
      <c r="AG27" s="14"/>
      <c r="AH27" s="13"/>
      <c r="AI27" s="2"/>
      <c r="AJ27" s="14"/>
      <c r="AK27" s="2">
        <v>0.1</v>
      </c>
      <c r="AL27" s="2">
        <v>0.2</v>
      </c>
      <c r="AM27" s="2">
        <f t="shared" ref="AM27:AM37" si="21">AK27*AL27</f>
        <v>2.0000000000000004E-2</v>
      </c>
      <c r="AN27" s="2">
        <v>1.4999999999999999E-2</v>
      </c>
      <c r="AO27" s="2">
        <v>0.38</v>
      </c>
      <c r="AP27" s="2">
        <f t="shared" si="12"/>
        <v>5.7000000000000002E-3</v>
      </c>
      <c r="AQ27" s="1">
        <f t="shared" si="13"/>
        <v>3.4247045696430604E-2</v>
      </c>
      <c r="AR27" s="8">
        <f t="shared" si="14"/>
        <v>126.92874999999999</v>
      </c>
      <c r="AS27" s="1">
        <f t="shared" si="15"/>
        <v>0.1</v>
      </c>
      <c r="AT27" s="1">
        <f t="shared" si="16"/>
        <v>9005250</v>
      </c>
      <c r="AU27" s="1">
        <f t="shared" si="17"/>
        <v>26227306592.500439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18.952988704999999</v>
      </c>
      <c r="E28" s="9">
        <f t="shared" si="18"/>
        <v>15.2321396241936</v>
      </c>
      <c r="F28" s="7" t="s">
        <v>83</v>
      </c>
      <c r="G28" s="1">
        <v>3</v>
      </c>
      <c r="H28" s="8">
        <f t="shared" si="0"/>
        <v>18.952988704999999</v>
      </c>
      <c r="I28" s="8">
        <f t="shared" si="1"/>
        <v>292.10298870499997</v>
      </c>
      <c r="J28" s="8">
        <f t="shared" si="2"/>
        <v>0.17607000815870483</v>
      </c>
      <c r="K28" s="8">
        <f t="shared" si="3"/>
        <v>126.92874999999999</v>
      </c>
      <c r="L28" s="8">
        <f t="shared" si="4"/>
        <v>1.2692874999999999</v>
      </c>
      <c r="M28" s="1" t="s">
        <v>83</v>
      </c>
      <c r="O28" s="8">
        <f t="shared" si="19"/>
        <v>3.3763389831879214</v>
      </c>
      <c r="P28" s="8">
        <f t="shared" si="5"/>
        <v>0.59447203231645052</v>
      </c>
      <c r="Q28" s="12">
        <f t="shared" si="6"/>
        <v>5.9447203231645054E-2</v>
      </c>
      <c r="R28" s="8">
        <f t="shared" si="7"/>
        <v>0.12692875000000001</v>
      </c>
      <c r="S28" s="13">
        <f t="shared" si="8"/>
        <v>0.46835097038019402</v>
      </c>
      <c r="T28" s="2">
        <f t="shared" si="9"/>
        <v>0.01</v>
      </c>
      <c r="U28" s="14">
        <f t="shared" si="10"/>
        <v>4.6835097038019401E-3</v>
      </c>
      <c r="V28" s="13"/>
      <c r="W28" s="2"/>
      <c r="X28" s="14"/>
      <c r="Y28" s="2">
        <v>0.04</v>
      </c>
      <c r="Z28" s="2">
        <v>0.01</v>
      </c>
      <c r="AA28" s="2">
        <f t="shared" si="11"/>
        <v>4.0000000000000002E-4</v>
      </c>
      <c r="AB28" s="2">
        <v>1.4999999999999999E-2</v>
      </c>
      <c r="AC28" s="2">
        <v>0.4</v>
      </c>
      <c r="AD28" s="2">
        <f t="shared" si="20"/>
        <v>6.0000000000000001E-3</v>
      </c>
      <c r="AE28" s="13"/>
      <c r="AF28" s="2"/>
      <c r="AG28" s="14"/>
      <c r="AH28" s="13"/>
      <c r="AI28" s="2"/>
      <c r="AJ28" s="14"/>
      <c r="AK28" s="1">
        <v>0.1</v>
      </c>
      <c r="AL28" s="2">
        <v>0.2</v>
      </c>
      <c r="AM28" s="2">
        <f t="shared" si="21"/>
        <v>2.0000000000000004E-2</v>
      </c>
      <c r="AN28" s="2">
        <v>1.4999999999999999E-2</v>
      </c>
      <c r="AO28" s="2">
        <v>0.38</v>
      </c>
      <c r="AP28" s="2">
        <f t="shared" si="12"/>
        <v>5.7000000000000002E-3</v>
      </c>
      <c r="AQ28" s="1">
        <f t="shared" si="13"/>
        <v>3.6783509703801946E-2</v>
      </c>
      <c r="AR28" s="8">
        <f t="shared" si="14"/>
        <v>126.92874999999999</v>
      </c>
      <c r="AS28" s="1">
        <f t="shared" si="15"/>
        <v>0.1</v>
      </c>
      <c r="AT28" s="1">
        <f t="shared" si="16"/>
        <v>9005250</v>
      </c>
      <c r="AU28" s="1">
        <f t="shared" si="17"/>
        <v>28169798793.779686</v>
      </c>
    </row>
    <row r="29" spans="1:47" x14ac:dyDescent="0.15">
      <c r="C29" s="7">
        <v>3</v>
      </c>
      <c r="D29" s="7">
        <v>23.536709636451601</v>
      </c>
      <c r="E29" s="9">
        <f t="shared" si="18"/>
        <v>18.952988704999999</v>
      </c>
      <c r="F29" s="7" t="s">
        <v>83</v>
      </c>
      <c r="G29" s="1">
        <v>4</v>
      </c>
      <c r="H29" s="8">
        <f t="shared" si="0"/>
        <v>23.536709636451601</v>
      </c>
      <c r="I29" s="8">
        <f t="shared" si="1"/>
        <v>296.68670963645155</v>
      </c>
      <c r="J29" s="8">
        <f t="shared" si="2"/>
        <v>0.29467496292815093</v>
      </c>
      <c r="K29" s="8">
        <f t="shared" si="3"/>
        <v>126.92874999999999</v>
      </c>
      <c r="L29" s="8">
        <f t="shared" si="4"/>
        <v>1.2692874999999999</v>
      </c>
      <c r="M29" s="1" t="s">
        <v>83</v>
      </c>
      <c r="O29" s="8">
        <f t="shared" si="19"/>
        <v>4.0511544508714712</v>
      </c>
      <c r="P29" s="8">
        <f t="shared" si="5"/>
        <v>1.1937737876267644</v>
      </c>
      <c r="Q29" s="12">
        <f t="shared" si="6"/>
        <v>0.11937737876267646</v>
      </c>
      <c r="R29" s="8">
        <f t="shared" si="7"/>
        <v>0.12692875000000001</v>
      </c>
      <c r="S29" s="13">
        <f t="shared" si="8"/>
        <v>0.94050700698365386</v>
      </c>
      <c r="T29" s="2">
        <f t="shared" si="9"/>
        <v>0.01</v>
      </c>
      <c r="U29" s="14">
        <f t="shared" si="10"/>
        <v>9.4050700698365391E-3</v>
      </c>
      <c r="V29" s="13"/>
      <c r="W29" s="2"/>
      <c r="X29" s="14"/>
      <c r="Y29" s="2">
        <v>0.05</v>
      </c>
      <c r="Z29" s="2">
        <v>0.01</v>
      </c>
      <c r="AA29" s="2">
        <f t="shared" si="11"/>
        <v>5.0000000000000001E-4</v>
      </c>
      <c r="AB29" s="2">
        <v>0.02</v>
      </c>
      <c r="AC29" s="2">
        <v>0.4</v>
      </c>
      <c r="AD29" s="2">
        <f t="shared" si="20"/>
        <v>8.0000000000000002E-3</v>
      </c>
      <c r="AE29" s="13"/>
      <c r="AF29" s="2"/>
      <c r="AG29" s="14"/>
      <c r="AH29" s="13"/>
      <c r="AI29" s="2"/>
      <c r="AJ29" s="14"/>
      <c r="AK29" s="2">
        <v>0.1</v>
      </c>
      <c r="AL29" s="2">
        <v>0.2</v>
      </c>
      <c r="AM29" s="2">
        <f t="shared" si="21"/>
        <v>2.0000000000000004E-2</v>
      </c>
      <c r="AN29" s="2">
        <v>0.02</v>
      </c>
      <c r="AO29" s="2">
        <v>0.38</v>
      </c>
      <c r="AP29" s="2">
        <f t="shared" si="12"/>
        <v>7.6E-3</v>
      </c>
      <c r="AQ29" s="1">
        <f t="shared" si="13"/>
        <v>4.5505070069836548E-2</v>
      </c>
      <c r="AR29" s="8">
        <f t="shared" si="14"/>
        <v>126.92874999999999</v>
      </c>
      <c r="AS29" s="1">
        <f t="shared" si="15"/>
        <v>0.1</v>
      </c>
      <c r="AT29" s="1">
        <f t="shared" si="16"/>
        <v>9005250</v>
      </c>
      <c r="AU29" s="1">
        <f t="shared" si="17"/>
        <v>34849003759.737686</v>
      </c>
    </row>
    <row r="30" spans="1:47" x14ac:dyDescent="0.15">
      <c r="C30" s="7">
        <v>4</v>
      </c>
      <c r="D30" s="7">
        <v>26.317933170666699</v>
      </c>
      <c r="E30" s="9">
        <f t="shared" si="18"/>
        <v>23.536709636451601</v>
      </c>
      <c r="F30" s="7" t="s">
        <v>83</v>
      </c>
      <c r="G30" s="1">
        <v>5</v>
      </c>
      <c r="H30" s="8">
        <f t="shared" si="0"/>
        <v>26.317933170666699</v>
      </c>
      <c r="I30" s="8">
        <f t="shared" si="1"/>
        <v>299.4679331706667</v>
      </c>
      <c r="J30" s="8">
        <f t="shared" si="2"/>
        <v>0.39968019031696483</v>
      </c>
      <c r="K30" s="8">
        <f t="shared" si="3"/>
        <v>126.92874999999999</v>
      </c>
      <c r="L30" s="8">
        <f t="shared" si="4"/>
        <v>1.2692874999999999</v>
      </c>
      <c r="M30" s="1" t="s">
        <v>85</v>
      </c>
      <c r="N30" s="8">
        <f>(O29-P29)*C21/100</f>
        <v>2.7145116300824714</v>
      </c>
      <c r="O30" s="8">
        <f t="shared" si="19"/>
        <v>1.4121565331622357</v>
      </c>
      <c r="P30" s="8">
        <f t="shared" si="5"/>
        <v>0.56441099193162758</v>
      </c>
      <c r="Q30" s="12">
        <f t="shared" si="6"/>
        <v>5.6441099193162758E-2</v>
      </c>
      <c r="R30" s="8">
        <f t="shared" si="7"/>
        <v>0.12692875000000001</v>
      </c>
      <c r="S30" s="13">
        <f t="shared" si="8"/>
        <v>0.44466757289552411</v>
      </c>
      <c r="T30" s="2">
        <f t="shared" si="9"/>
        <v>0.01</v>
      </c>
      <c r="U30" s="14">
        <f t="shared" si="10"/>
        <v>4.4466757289552414E-3</v>
      </c>
      <c r="V30" s="13"/>
      <c r="W30" s="2"/>
      <c r="X30" s="14"/>
      <c r="Y30" s="2">
        <v>0.05</v>
      </c>
      <c r="Z30" s="2">
        <v>0.01</v>
      </c>
      <c r="AA30" s="2">
        <f t="shared" si="11"/>
        <v>5.0000000000000001E-4</v>
      </c>
      <c r="AB30" s="2">
        <v>0.02</v>
      </c>
      <c r="AC30" s="2">
        <v>0.4</v>
      </c>
      <c r="AD30" s="2">
        <f t="shared" si="20"/>
        <v>8.0000000000000002E-3</v>
      </c>
      <c r="AE30" s="13"/>
      <c r="AF30" s="2"/>
      <c r="AG30" s="14"/>
      <c r="AH30" s="13"/>
      <c r="AI30" s="2"/>
      <c r="AJ30" s="14"/>
      <c r="AK30" s="1">
        <v>0.1</v>
      </c>
      <c r="AL30" s="2">
        <v>0.2</v>
      </c>
      <c r="AM30" s="2">
        <f t="shared" si="21"/>
        <v>2.0000000000000004E-2</v>
      </c>
      <c r="AN30" s="2">
        <v>0.02</v>
      </c>
      <c r="AO30" s="2">
        <v>0.38</v>
      </c>
      <c r="AP30" s="2">
        <f t="shared" si="12"/>
        <v>7.6E-3</v>
      </c>
      <c r="AQ30" s="1">
        <f t="shared" si="13"/>
        <v>4.0546675728955248E-2</v>
      </c>
      <c r="AR30" s="8">
        <f t="shared" si="14"/>
        <v>126.92874999999999</v>
      </c>
      <c r="AS30" s="1">
        <f t="shared" si="15"/>
        <v>0.1</v>
      </c>
      <c r="AT30" s="1">
        <f t="shared" si="16"/>
        <v>9005250</v>
      </c>
      <c r="AU30" s="1">
        <f t="shared" si="17"/>
        <v>31051732318.062153</v>
      </c>
    </row>
    <row r="31" spans="1:47" x14ac:dyDescent="0.15">
      <c r="C31" s="7">
        <v>5</v>
      </c>
      <c r="D31" s="7">
        <v>29.3437532587097</v>
      </c>
      <c r="E31" s="9">
        <f t="shared" si="18"/>
        <v>26.317933170666699</v>
      </c>
      <c r="F31" s="7" t="s">
        <v>85</v>
      </c>
      <c r="G31" s="1">
        <v>6</v>
      </c>
      <c r="H31" s="8">
        <f t="shared" si="0"/>
        <v>29.3437532587097</v>
      </c>
      <c r="I31" s="8">
        <f t="shared" si="1"/>
        <v>302.49375325870966</v>
      </c>
      <c r="J31" s="8">
        <f t="shared" si="2"/>
        <v>0.55329751016688189</v>
      </c>
      <c r="K31" s="8">
        <f t="shared" si="3"/>
        <v>126.92874999999999</v>
      </c>
      <c r="L31" s="8">
        <f t="shared" si="4"/>
        <v>1.2692874999999999</v>
      </c>
      <c r="M31" s="1" t="s">
        <v>83</v>
      </c>
      <c r="O31" s="8">
        <f t="shared" si="19"/>
        <v>2.117033041230608</v>
      </c>
      <c r="P31" s="8">
        <f t="shared" si="5"/>
        <v>1.1713491106539171</v>
      </c>
      <c r="Q31" s="12">
        <f t="shared" si="6"/>
        <v>0.11713491106539171</v>
      </c>
      <c r="R31" s="8">
        <f t="shared" si="7"/>
        <v>0.12692875000000001</v>
      </c>
      <c r="S31" s="13">
        <f t="shared" si="8"/>
        <v>0.92283986933922935</v>
      </c>
      <c r="T31" s="2">
        <f t="shared" si="9"/>
        <v>0.01</v>
      </c>
      <c r="U31" s="14">
        <f t="shared" si="10"/>
        <v>9.2283986933922937E-3</v>
      </c>
      <c r="V31" s="13"/>
      <c r="W31" s="2"/>
      <c r="X31" s="14"/>
      <c r="Y31" s="2">
        <v>0.05</v>
      </c>
      <c r="Z31" s="2">
        <v>0.01</v>
      </c>
      <c r="AA31" s="2">
        <f t="shared" si="11"/>
        <v>5.0000000000000001E-4</v>
      </c>
      <c r="AB31" s="2">
        <v>0.02</v>
      </c>
      <c r="AC31" s="2">
        <v>0.4</v>
      </c>
      <c r="AD31" s="2">
        <f t="shared" si="20"/>
        <v>8.0000000000000002E-3</v>
      </c>
      <c r="AE31" s="13"/>
      <c r="AF31" s="2"/>
      <c r="AG31" s="14"/>
      <c r="AH31" s="13"/>
      <c r="AI31" s="2"/>
      <c r="AJ31" s="14"/>
      <c r="AK31" s="2">
        <v>0.1</v>
      </c>
      <c r="AL31" s="2">
        <v>0.2</v>
      </c>
      <c r="AM31" s="2">
        <f t="shared" si="21"/>
        <v>2.0000000000000004E-2</v>
      </c>
      <c r="AN31" s="2">
        <v>0.02</v>
      </c>
      <c r="AO31" s="2">
        <v>0.38</v>
      </c>
      <c r="AP31" s="2">
        <f t="shared" si="12"/>
        <v>7.6E-3</v>
      </c>
      <c r="AQ31" s="1">
        <f t="shared" si="13"/>
        <v>4.5328398693392301E-2</v>
      </c>
      <c r="AR31" s="8">
        <f t="shared" si="14"/>
        <v>126.92874999999999</v>
      </c>
      <c r="AS31" s="1">
        <f t="shared" si="15"/>
        <v>0.1</v>
      </c>
      <c r="AT31" s="1">
        <f t="shared" si="16"/>
        <v>9005250</v>
      </c>
      <c r="AU31" s="1">
        <f t="shared" si="17"/>
        <v>34713704078.790161</v>
      </c>
    </row>
    <row r="32" spans="1:47" x14ac:dyDescent="0.15">
      <c r="C32" s="7">
        <v>6</v>
      </c>
      <c r="D32" s="7">
        <v>27.859000334000001</v>
      </c>
      <c r="E32" s="9">
        <f t="shared" si="18"/>
        <v>29.3437532587097</v>
      </c>
      <c r="F32" s="7" t="s">
        <v>83</v>
      </c>
      <c r="G32" s="1">
        <v>7</v>
      </c>
      <c r="H32" s="8">
        <f t="shared" si="0"/>
        <v>27.859000334000001</v>
      </c>
      <c r="I32" s="8">
        <f t="shared" si="1"/>
        <v>301.00900033400001</v>
      </c>
      <c r="J32" s="8">
        <f t="shared" si="2"/>
        <v>0.47206835563446159</v>
      </c>
      <c r="K32" s="8">
        <f t="shared" si="3"/>
        <v>126.92874999999999</v>
      </c>
      <c r="L32" s="8">
        <f t="shared" si="4"/>
        <v>1.2692874999999999</v>
      </c>
      <c r="M32" s="1" t="s">
        <v>83</v>
      </c>
      <c r="O32" s="8">
        <f t="shared" si="19"/>
        <v>2.214971430576691</v>
      </c>
      <c r="P32" s="8">
        <f t="shared" si="5"/>
        <v>1.0456179210096495</v>
      </c>
      <c r="Q32" s="12">
        <f t="shared" si="6"/>
        <v>0.10456179210096495</v>
      </c>
      <c r="R32" s="8">
        <f t="shared" si="7"/>
        <v>0.12692875000000001</v>
      </c>
      <c r="S32" s="13">
        <f t="shared" si="8"/>
        <v>0.82378335956956117</v>
      </c>
      <c r="T32" s="2">
        <f t="shared" si="9"/>
        <v>0.01</v>
      </c>
      <c r="U32" s="14">
        <f t="shared" si="10"/>
        <v>8.2378335956956126E-3</v>
      </c>
      <c r="V32" s="13"/>
      <c r="W32" s="2"/>
      <c r="X32" s="14"/>
      <c r="Y32" s="2">
        <v>0.05</v>
      </c>
      <c r="Z32" s="2">
        <v>0.01</v>
      </c>
      <c r="AA32" s="2">
        <f t="shared" si="11"/>
        <v>5.0000000000000001E-4</v>
      </c>
      <c r="AB32" s="2">
        <v>0.02</v>
      </c>
      <c r="AC32" s="2">
        <v>0.4</v>
      </c>
      <c r="AD32" s="2">
        <f t="shared" si="20"/>
        <v>8.0000000000000002E-3</v>
      </c>
      <c r="AE32" s="13"/>
      <c r="AF32" s="2"/>
      <c r="AG32" s="14"/>
      <c r="AH32" s="13"/>
      <c r="AI32" s="2"/>
      <c r="AJ32" s="14"/>
      <c r="AK32" s="1">
        <v>0.1</v>
      </c>
      <c r="AL32" s="2">
        <v>0.2</v>
      </c>
      <c r="AM32" s="2">
        <f t="shared" si="21"/>
        <v>2.0000000000000004E-2</v>
      </c>
      <c r="AN32" s="2">
        <v>0.02</v>
      </c>
      <c r="AO32" s="2">
        <v>0.38</v>
      </c>
      <c r="AP32" s="2">
        <f t="shared" si="12"/>
        <v>7.6E-3</v>
      </c>
      <c r="AQ32" s="1">
        <f t="shared" si="13"/>
        <v>4.4337833595695618E-2</v>
      </c>
      <c r="AR32" s="8">
        <f t="shared" si="14"/>
        <v>126.92874999999999</v>
      </c>
      <c r="AS32" s="1">
        <f t="shared" si="15"/>
        <v>0.1</v>
      </c>
      <c r="AT32" s="1">
        <f t="shared" si="16"/>
        <v>9005250</v>
      </c>
      <c r="AU32" s="1">
        <f t="shared" si="17"/>
        <v>33955102745.775654</v>
      </c>
    </row>
    <row r="33" spans="1:48" x14ac:dyDescent="0.15">
      <c r="C33" s="7">
        <v>7</v>
      </c>
      <c r="D33" s="7">
        <v>26.5317758090323</v>
      </c>
      <c r="E33" s="9">
        <f t="shared" si="18"/>
        <v>27.859000334000001</v>
      </c>
      <c r="F33" s="7" t="s">
        <v>83</v>
      </c>
      <c r="G33" s="1">
        <v>8</v>
      </c>
      <c r="H33" s="8">
        <f t="shared" si="0"/>
        <v>26.5317758090323</v>
      </c>
      <c r="I33" s="8">
        <f t="shared" si="1"/>
        <v>299.68177580903227</v>
      </c>
      <c r="J33" s="8">
        <f t="shared" si="2"/>
        <v>0.40906141898618442</v>
      </c>
      <c r="K33" s="8">
        <f t="shared" si="3"/>
        <v>126.92874999999999</v>
      </c>
      <c r="L33" s="8">
        <f t="shared" si="4"/>
        <v>1.2692874999999999</v>
      </c>
      <c r="M33" s="1" t="s">
        <v>83</v>
      </c>
      <c r="O33" s="8">
        <f t="shared" si="19"/>
        <v>2.4386410095670414</v>
      </c>
      <c r="P33" s="8">
        <f t="shared" si="5"/>
        <v>0.99755395177139528</v>
      </c>
      <c r="Q33" s="12">
        <f t="shared" si="6"/>
        <v>9.9755395177139536E-2</v>
      </c>
      <c r="R33" s="8">
        <f t="shared" si="7"/>
        <v>0.12692875000000001</v>
      </c>
      <c r="S33" s="13">
        <f t="shared" si="8"/>
        <v>0.78591647028068523</v>
      </c>
      <c r="T33" s="2">
        <f t="shared" si="9"/>
        <v>0.01</v>
      </c>
      <c r="U33" s="14">
        <f t="shared" si="10"/>
        <v>7.8591647028068527E-3</v>
      </c>
      <c r="V33" s="13"/>
      <c r="W33" s="2"/>
      <c r="X33" s="14"/>
      <c r="Y33" s="2">
        <v>0.05</v>
      </c>
      <c r="Z33" s="2">
        <v>0.01</v>
      </c>
      <c r="AA33" s="2">
        <f t="shared" si="11"/>
        <v>5.0000000000000001E-4</v>
      </c>
      <c r="AB33" s="2">
        <v>0.02</v>
      </c>
      <c r="AC33" s="2">
        <v>0.4</v>
      </c>
      <c r="AD33" s="2">
        <f t="shared" si="20"/>
        <v>8.0000000000000002E-3</v>
      </c>
      <c r="AE33" s="13"/>
      <c r="AF33" s="2"/>
      <c r="AG33" s="14"/>
      <c r="AH33" s="13"/>
      <c r="AI33" s="2"/>
      <c r="AJ33" s="14"/>
      <c r="AK33" s="2">
        <v>0.1</v>
      </c>
      <c r="AL33" s="2">
        <v>0.2</v>
      </c>
      <c r="AM33" s="2">
        <f t="shared" si="21"/>
        <v>2.0000000000000004E-2</v>
      </c>
      <c r="AN33" s="2">
        <v>0.02</v>
      </c>
      <c r="AO33" s="2">
        <v>0.38</v>
      </c>
      <c r="AP33" s="2">
        <f t="shared" si="12"/>
        <v>7.6E-3</v>
      </c>
      <c r="AQ33" s="1">
        <f t="shared" si="13"/>
        <v>4.3959164702806863E-2</v>
      </c>
      <c r="AR33" s="8">
        <f t="shared" si="14"/>
        <v>126.92874999999999</v>
      </c>
      <c r="AS33" s="1">
        <f t="shared" si="15"/>
        <v>0.1</v>
      </c>
      <c r="AT33" s="1">
        <f t="shared" si="16"/>
        <v>9005250</v>
      </c>
      <c r="AU33" s="1">
        <f t="shared" si="17"/>
        <v>33665107946.257191</v>
      </c>
    </row>
    <row r="34" spans="1:48" x14ac:dyDescent="0.15">
      <c r="C34" s="7">
        <v>8</v>
      </c>
      <c r="D34" s="7">
        <v>25.8675445412903</v>
      </c>
      <c r="E34" s="9">
        <f t="shared" si="18"/>
        <v>26.5317758090323</v>
      </c>
      <c r="F34" s="7" t="s">
        <v>83</v>
      </c>
      <c r="G34" s="1">
        <v>9</v>
      </c>
      <c r="H34" s="8">
        <f t="shared" si="0"/>
        <v>25.8675445412903</v>
      </c>
      <c r="I34" s="8">
        <f t="shared" si="1"/>
        <v>299.01754454129025</v>
      </c>
      <c r="J34" s="8">
        <f t="shared" si="2"/>
        <v>0.38057823304434524</v>
      </c>
      <c r="K34" s="8">
        <f t="shared" si="3"/>
        <v>126.92874999999999</v>
      </c>
      <c r="L34" s="8">
        <f t="shared" si="4"/>
        <v>1.2692874999999999</v>
      </c>
      <c r="M34" s="1" t="s">
        <v>83</v>
      </c>
      <c r="O34" s="8">
        <f t="shared" si="19"/>
        <v>2.710374557795646</v>
      </c>
      <c r="P34" s="8">
        <f t="shared" si="5"/>
        <v>1.0315095600942155</v>
      </c>
      <c r="Q34" s="12">
        <f t="shared" si="6"/>
        <v>0.10315095600942155</v>
      </c>
      <c r="R34" s="8">
        <f t="shared" si="7"/>
        <v>0.12692875000000001</v>
      </c>
      <c r="S34" s="13">
        <f t="shared" si="8"/>
        <v>0.81266817808748248</v>
      </c>
      <c r="T34" s="2">
        <f t="shared" si="9"/>
        <v>0.01</v>
      </c>
      <c r="U34" s="14">
        <f t="shared" si="10"/>
        <v>8.1266817808748251E-3</v>
      </c>
      <c r="V34" s="13"/>
      <c r="W34" s="2"/>
      <c r="X34" s="14"/>
      <c r="Y34" s="2">
        <v>0.05</v>
      </c>
      <c r="Z34" s="2">
        <v>0.01</v>
      </c>
      <c r="AA34" s="2">
        <f t="shared" si="11"/>
        <v>5.0000000000000001E-4</v>
      </c>
      <c r="AB34" s="2">
        <v>0.02</v>
      </c>
      <c r="AC34" s="2">
        <v>0.4</v>
      </c>
      <c r="AD34" s="2">
        <f t="shared" si="20"/>
        <v>8.0000000000000002E-3</v>
      </c>
      <c r="AE34" s="13"/>
      <c r="AF34" s="2"/>
      <c r="AG34" s="14"/>
      <c r="AH34" s="13"/>
      <c r="AI34" s="2"/>
      <c r="AJ34" s="14"/>
      <c r="AK34" s="1">
        <v>0.1</v>
      </c>
      <c r="AL34" s="2">
        <v>0.2</v>
      </c>
      <c r="AM34" s="2">
        <f t="shared" si="21"/>
        <v>2.0000000000000004E-2</v>
      </c>
      <c r="AN34" s="2">
        <v>0.02</v>
      </c>
      <c r="AO34" s="2">
        <v>0.38</v>
      </c>
      <c r="AP34" s="2">
        <f t="shared" si="12"/>
        <v>7.6E-3</v>
      </c>
      <c r="AQ34" s="1">
        <f t="shared" si="13"/>
        <v>4.4226681780874834E-2</v>
      </c>
      <c r="AR34" s="8">
        <f t="shared" si="14"/>
        <v>126.92874999999999</v>
      </c>
      <c r="AS34" s="1">
        <f t="shared" si="15"/>
        <v>0.1</v>
      </c>
      <c r="AT34" s="1">
        <f t="shared" si="16"/>
        <v>9005250</v>
      </c>
      <c r="AU34" s="1">
        <f t="shared" si="17"/>
        <v>33869979703.29607</v>
      </c>
    </row>
    <row r="35" spans="1:48" x14ac:dyDescent="0.15">
      <c r="C35" s="7">
        <v>9</v>
      </c>
      <c r="D35" s="7">
        <v>25.483489498000001</v>
      </c>
      <c r="E35" s="9">
        <f t="shared" si="18"/>
        <v>25.8675445412903</v>
      </c>
      <c r="F35" s="7" t="s">
        <v>83</v>
      </c>
      <c r="G35" s="1">
        <v>10</v>
      </c>
      <c r="H35" s="8">
        <f t="shared" si="0"/>
        <v>25.483489498000001</v>
      </c>
      <c r="I35" s="8">
        <f t="shared" si="1"/>
        <v>298.63348949799996</v>
      </c>
      <c r="J35" s="8">
        <f t="shared" si="2"/>
        <v>0.36496990829683429</v>
      </c>
      <c r="K35" s="8">
        <f t="shared" si="3"/>
        <v>126.92874999999999</v>
      </c>
      <c r="L35" s="8">
        <f t="shared" si="4"/>
        <v>1.2692874999999999</v>
      </c>
      <c r="M35" s="1" t="s">
        <v>83</v>
      </c>
      <c r="O35" s="8">
        <f t="shared" si="19"/>
        <v>2.9481524977014306</v>
      </c>
      <c r="P35" s="8">
        <f t="shared" si="5"/>
        <v>1.075986946731174</v>
      </c>
      <c r="Q35" s="12">
        <f t="shared" si="6"/>
        <v>0.1075986946731174</v>
      </c>
      <c r="R35" s="8">
        <f t="shared" si="7"/>
        <v>0.12692875000000001</v>
      </c>
      <c r="S35" s="13">
        <f t="shared" si="8"/>
        <v>0.84770940132253247</v>
      </c>
      <c r="T35" s="2">
        <f t="shared" si="9"/>
        <v>0.01</v>
      </c>
      <c r="U35" s="14">
        <f t="shared" si="10"/>
        <v>8.4770940132253246E-3</v>
      </c>
      <c r="V35" s="13"/>
      <c r="W35" s="2"/>
      <c r="X35" s="14"/>
      <c r="Y35" s="2">
        <v>0.05</v>
      </c>
      <c r="Z35" s="2">
        <v>0.01</v>
      </c>
      <c r="AA35" s="2">
        <f t="shared" si="11"/>
        <v>5.0000000000000001E-4</v>
      </c>
      <c r="AB35" s="2">
        <v>0.02</v>
      </c>
      <c r="AC35" s="2">
        <v>0.4</v>
      </c>
      <c r="AD35" s="2">
        <f t="shared" si="20"/>
        <v>8.0000000000000002E-3</v>
      </c>
      <c r="AE35" s="13"/>
      <c r="AF35" s="2"/>
      <c r="AG35" s="14"/>
      <c r="AH35" s="13"/>
      <c r="AI35" s="2"/>
      <c r="AJ35" s="14"/>
      <c r="AK35" s="2">
        <v>0.1</v>
      </c>
      <c r="AL35" s="2">
        <v>0.2</v>
      </c>
      <c r="AM35" s="2">
        <f t="shared" si="21"/>
        <v>2.0000000000000004E-2</v>
      </c>
      <c r="AN35" s="2">
        <v>0.02</v>
      </c>
      <c r="AO35" s="2">
        <v>0.38</v>
      </c>
      <c r="AP35" s="2">
        <f t="shared" si="12"/>
        <v>7.6E-3</v>
      </c>
      <c r="AQ35" s="1">
        <f t="shared" si="13"/>
        <v>4.4577094013225335E-2</v>
      </c>
      <c r="AR35" s="8">
        <f t="shared" si="14"/>
        <v>126.92874999999999</v>
      </c>
      <c r="AS35" s="1">
        <f t="shared" si="15"/>
        <v>0.1</v>
      </c>
      <c r="AT35" s="1">
        <f t="shared" si="16"/>
        <v>9005250</v>
      </c>
      <c r="AU35" s="1">
        <f t="shared" si="17"/>
        <v>34138334793.924427</v>
      </c>
    </row>
    <row r="36" spans="1:48" x14ac:dyDescent="0.15">
      <c r="C36" s="7">
        <v>10</v>
      </c>
      <c r="D36" s="7">
        <v>24.2748426754839</v>
      </c>
      <c r="E36" s="9">
        <f t="shared" si="18"/>
        <v>25.483489498000001</v>
      </c>
      <c r="F36" s="7" t="s">
        <v>83</v>
      </c>
      <c r="G36" s="1">
        <v>11</v>
      </c>
      <c r="H36" s="8">
        <f t="shared" si="0"/>
        <v>24.2748426754839</v>
      </c>
      <c r="I36" s="8">
        <f t="shared" si="1"/>
        <v>297.42484267548389</v>
      </c>
      <c r="J36" s="8">
        <f t="shared" si="2"/>
        <v>0.31967981776660154</v>
      </c>
      <c r="K36" s="8">
        <f t="shared" si="3"/>
        <v>126.92874999999999</v>
      </c>
      <c r="L36" s="8">
        <f t="shared" si="4"/>
        <v>1.2692874999999999</v>
      </c>
      <c r="M36" s="1" t="s">
        <v>85</v>
      </c>
      <c r="N36" s="8">
        <f>(O35-P35)*C21/100</f>
        <v>1.7785572734217439</v>
      </c>
      <c r="O36" s="8">
        <f t="shared" si="19"/>
        <v>1.3628957775485129</v>
      </c>
      <c r="P36" s="8">
        <f t="shared" si="5"/>
        <v>0.43569027380157932</v>
      </c>
      <c r="Q36" s="12">
        <f t="shared" si="6"/>
        <v>4.3569027380157936E-2</v>
      </c>
      <c r="R36" s="8">
        <f t="shared" si="7"/>
        <v>0.12692875000000001</v>
      </c>
      <c r="S36" s="13">
        <f t="shared" si="8"/>
        <v>0.34325578232006487</v>
      </c>
      <c r="T36" s="2">
        <f t="shared" si="9"/>
        <v>0.01</v>
      </c>
      <c r="U36" s="14">
        <f t="shared" si="10"/>
        <v>3.4325578232006488E-3</v>
      </c>
      <c r="V36" s="13"/>
      <c r="W36" s="2"/>
      <c r="X36" s="14"/>
      <c r="Y36" s="2">
        <v>0.05</v>
      </c>
      <c r="Z36" s="2">
        <v>0.01</v>
      </c>
      <c r="AA36" s="2">
        <f t="shared" si="11"/>
        <v>5.0000000000000001E-4</v>
      </c>
      <c r="AB36" s="2">
        <v>0.02</v>
      </c>
      <c r="AC36" s="2">
        <v>0.4</v>
      </c>
      <c r="AD36" s="2">
        <f t="shared" si="20"/>
        <v>8.0000000000000002E-3</v>
      </c>
      <c r="AE36" s="13"/>
      <c r="AF36" s="2"/>
      <c r="AG36" s="14"/>
      <c r="AH36" s="13"/>
      <c r="AI36" s="2"/>
      <c r="AJ36" s="14"/>
      <c r="AK36" s="1">
        <v>0.1</v>
      </c>
      <c r="AL36" s="2">
        <v>0.2</v>
      </c>
      <c r="AM36" s="2">
        <f t="shared" si="21"/>
        <v>2.0000000000000004E-2</v>
      </c>
      <c r="AN36" s="2">
        <v>0.02</v>
      </c>
      <c r="AO36" s="2">
        <v>0.38</v>
      </c>
      <c r="AP36" s="2">
        <f t="shared" si="12"/>
        <v>7.6E-3</v>
      </c>
      <c r="AQ36" s="1">
        <f t="shared" si="13"/>
        <v>3.9532557823200656E-2</v>
      </c>
      <c r="AR36" s="8">
        <f t="shared" si="14"/>
        <v>126.92874999999999</v>
      </c>
      <c r="AS36" s="1">
        <f t="shared" si="15"/>
        <v>0.1</v>
      </c>
      <c r="AT36" s="1">
        <f t="shared" si="16"/>
        <v>9005250</v>
      </c>
      <c r="AU36" s="1">
        <f t="shared" si="17"/>
        <v>30275093612.611938</v>
      </c>
    </row>
    <row r="37" spans="1:48" x14ac:dyDescent="0.15">
      <c r="C37" s="7">
        <v>11</v>
      </c>
      <c r="D37" s="7">
        <v>20.8470326923333</v>
      </c>
      <c r="E37" s="9">
        <f t="shared" si="18"/>
        <v>24.2748426754839</v>
      </c>
      <c r="F37" s="7" t="s">
        <v>85</v>
      </c>
      <c r="G37" s="1">
        <v>12</v>
      </c>
      <c r="H37" s="8">
        <f t="shared" si="0"/>
        <v>20.8470326923333</v>
      </c>
      <c r="I37" s="8">
        <f t="shared" si="1"/>
        <v>293.99703269233328</v>
      </c>
      <c r="J37" s="8">
        <f t="shared" si="2"/>
        <v>0.21824724619131552</v>
      </c>
      <c r="K37" s="8">
        <f t="shared" si="3"/>
        <v>126.92874999999999</v>
      </c>
      <c r="L37" s="8">
        <f t="shared" si="4"/>
        <v>1.2692874999999999</v>
      </c>
      <c r="M37" s="1" t="s">
        <v>83</v>
      </c>
      <c r="O37" s="8">
        <f t="shared" si="19"/>
        <v>2.1964930037469332</v>
      </c>
      <c r="P37" s="8">
        <f t="shared" si="5"/>
        <v>0.47937854934625906</v>
      </c>
      <c r="Q37" s="12">
        <f t="shared" si="6"/>
        <v>4.7937854934625906E-2</v>
      </c>
      <c r="R37" s="8">
        <f t="shared" si="7"/>
        <v>0.12692875000000001</v>
      </c>
      <c r="S37" s="13">
        <f t="shared" si="8"/>
        <v>0.37767530945216038</v>
      </c>
      <c r="T37" s="2">
        <f t="shared" si="9"/>
        <v>0.01</v>
      </c>
      <c r="U37" s="14">
        <f t="shared" si="10"/>
        <v>3.776753094521604E-3</v>
      </c>
      <c r="V37" s="13"/>
      <c r="W37" s="2"/>
      <c r="X37" s="14"/>
      <c r="Y37" s="2">
        <v>0.05</v>
      </c>
      <c r="Z37" s="2">
        <v>0.01</v>
      </c>
      <c r="AA37" s="2">
        <f t="shared" si="11"/>
        <v>5.0000000000000001E-4</v>
      </c>
      <c r="AB37" s="2">
        <v>0.02</v>
      </c>
      <c r="AC37" s="2">
        <v>0.4</v>
      </c>
      <c r="AD37" s="2">
        <f t="shared" si="20"/>
        <v>8.0000000000000002E-3</v>
      </c>
      <c r="AE37" s="13"/>
      <c r="AF37" s="2"/>
      <c r="AG37" s="14"/>
      <c r="AH37" s="13"/>
      <c r="AI37" s="2"/>
      <c r="AJ37" s="14"/>
      <c r="AK37" s="2">
        <v>0.1</v>
      </c>
      <c r="AL37" s="2">
        <v>0.2</v>
      </c>
      <c r="AM37" s="2">
        <f t="shared" si="21"/>
        <v>2.0000000000000004E-2</v>
      </c>
      <c r="AN37" s="2">
        <v>0.02</v>
      </c>
      <c r="AO37" s="2">
        <v>0.38</v>
      </c>
      <c r="AP37" s="2">
        <f t="shared" si="12"/>
        <v>7.6E-3</v>
      </c>
      <c r="AQ37" s="1">
        <f t="shared" si="13"/>
        <v>3.9876753094521614E-2</v>
      </c>
      <c r="AR37" s="8">
        <f t="shared" si="14"/>
        <v>126.92874999999999</v>
      </c>
      <c r="AS37" s="1">
        <f t="shared" si="15"/>
        <v>0.1</v>
      </c>
      <c r="AT37" s="1">
        <f t="shared" si="16"/>
        <v>9005250</v>
      </c>
      <c r="AU37" s="1">
        <f t="shared" si="17"/>
        <v>30538687587.655586</v>
      </c>
      <c r="AV37" s="1">
        <f>SUM(AU26:AU37)</f>
        <v>376996232797.31342</v>
      </c>
    </row>
    <row r="38" spans="1:48" x14ac:dyDescent="0.3">
      <c r="C38" s="7">
        <v>12</v>
      </c>
      <c r="D38" s="10">
        <v>17.010710336129002</v>
      </c>
      <c r="E38" s="9">
        <f t="shared" si="18"/>
        <v>20.8470326923333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1466.7525000000001</v>
      </c>
      <c r="C42" s="7" t="s">
        <v>82</v>
      </c>
      <c r="D42" s="7">
        <v>16</v>
      </c>
      <c r="E42" s="7"/>
      <c r="F42" s="7"/>
      <c r="G42" s="1">
        <v>1</v>
      </c>
      <c r="H42" s="8">
        <f t="shared" ref="H42:H53" si="22">E43</f>
        <v>16</v>
      </c>
      <c r="I42" s="8">
        <f t="shared" ref="I42:I53" si="23">H42+273.15</f>
        <v>289.14999999999998</v>
      </c>
      <c r="J42" s="8">
        <f t="shared" ref="J42:J53" si="24">EXP(($C$15*(I42-$C$13))/($C$16*I42*$C$13))</f>
        <v>0.12526845995982999</v>
      </c>
      <c r="K42" s="8">
        <f t="shared" ref="K42:K53" si="25">$B$42/12</f>
        <v>122.229375</v>
      </c>
      <c r="L42" s="8">
        <f t="shared" ref="L42:L53" si="26">K42*$B$43/100</f>
        <v>1.22229375</v>
      </c>
      <c r="M42" s="1" t="s">
        <v>83</v>
      </c>
      <c r="O42" s="8">
        <f>L42</f>
        <v>1.22229375</v>
      </c>
      <c r="P42" s="8">
        <f t="shared" ref="P42:P53" si="27">O42*J42</f>
        <v>0.15311485568102545</v>
      </c>
      <c r="Q42" s="12">
        <f t="shared" ref="Q42:Q53" si="28">P42*$B$44</f>
        <v>3.6747565363446109E-2</v>
      </c>
      <c r="R42" s="8">
        <f t="shared" ref="R42:R53" si="29">L42*$B$44</f>
        <v>0.29335049999999996</v>
      </c>
      <c r="S42" s="13">
        <f t="shared" ref="S42:S53" si="30">Q42/R42</f>
        <v>0.12526845995983002</v>
      </c>
      <c r="T42" s="2">
        <f t="shared" ref="T42:T53" si="31">$B$43/100</f>
        <v>0.01</v>
      </c>
      <c r="U42" s="14">
        <f t="shared" ref="U42:U53" si="32">S42*T42</f>
        <v>1.2526845995983003E-3</v>
      </c>
      <c r="V42" s="13"/>
      <c r="W42" s="2"/>
      <c r="X42" s="14"/>
      <c r="Y42" s="2">
        <v>0.04</v>
      </c>
      <c r="Z42" s="2">
        <v>0.01</v>
      </c>
      <c r="AA42" s="2">
        <f t="shared" ref="AA42:AA53" si="33">Y42*Z42</f>
        <v>4.0000000000000002E-4</v>
      </c>
      <c r="AB42" s="2">
        <v>1.4999999999999999E-2</v>
      </c>
      <c r="AC42" s="2">
        <v>0.48</v>
      </c>
      <c r="AD42" s="2">
        <f>AB42*AC42</f>
        <v>7.1999999999999998E-3</v>
      </c>
      <c r="AE42" s="13"/>
      <c r="AF42" s="2"/>
      <c r="AG42" s="16"/>
      <c r="AH42" s="13"/>
      <c r="AI42" s="2"/>
      <c r="AJ42" s="14"/>
      <c r="AK42" s="1">
        <v>0.1</v>
      </c>
      <c r="AL42" s="2">
        <v>0.2</v>
      </c>
      <c r="AM42" s="2">
        <f t="shared" ref="AM42:AM53" si="34">AK42*AL42</f>
        <v>2.0000000000000004E-2</v>
      </c>
      <c r="AN42" s="2">
        <v>1.4999999999999999E-2</v>
      </c>
      <c r="AO42" s="2">
        <v>0.3</v>
      </c>
      <c r="AP42" s="2">
        <f t="shared" ref="AP42:AP53" si="35">AO42*AN42</f>
        <v>4.4999999999999997E-3</v>
      </c>
      <c r="AQ42" s="1">
        <f t="shared" ref="AQ42:AQ53" si="36">(AP42+AM42+AD42+AA42+U42+X42+AG42+AJ42)</f>
        <v>3.3352684599598302E-2</v>
      </c>
      <c r="AR42" s="8">
        <f t="shared" ref="AR42:AR53" si="37">$B$42/12</f>
        <v>122.229375</v>
      </c>
      <c r="AS42" s="1">
        <f t="shared" ref="AS42:AS53" si="38">$B$44</f>
        <v>0.24</v>
      </c>
      <c r="AT42" s="1">
        <f t="shared" ref="AT42:AT53" si="39">$E$3/12</f>
        <v>16046250.666666666</v>
      </c>
      <c r="AU42" s="1">
        <f t="shared" ref="AU42:AU53" si="40">AT42*10000*AS42*0.67*AR42*AQ42</f>
        <v>105187953160.63889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v>15.2321396241936</v>
      </c>
      <c r="E43" s="9">
        <f t="shared" ref="E43:E54" si="41">D42</f>
        <v>16</v>
      </c>
      <c r="F43" s="7" t="s">
        <v>83</v>
      </c>
      <c r="G43" s="1">
        <v>2</v>
      </c>
      <c r="H43" s="8">
        <f t="shared" si="22"/>
        <v>15.2321396241936</v>
      </c>
      <c r="I43" s="8">
        <f t="shared" si="23"/>
        <v>288.3821396241936</v>
      </c>
      <c r="J43" s="8">
        <f t="shared" si="24"/>
        <v>0.11452550141577048</v>
      </c>
      <c r="K43" s="8">
        <f t="shared" si="25"/>
        <v>122.229375</v>
      </c>
      <c r="L43" s="8">
        <f t="shared" si="26"/>
        <v>1.22229375</v>
      </c>
      <c r="M43" s="1" t="s">
        <v>83</v>
      </c>
      <c r="O43" s="8">
        <f t="shared" ref="O43:O53" si="42">L43+O42-P42-N43</f>
        <v>2.2914726443189743</v>
      </c>
      <c r="P43" s="8">
        <f t="shared" si="27"/>
        <v>0.26243205357115201</v>
      </c>
      <c r="Q43" s="12">
        <f t="shared" si="28"/>
        <v>6.2983692857076487E-2</v>
      </c>
      <c r="R43" s="8">
        <f t="shared" si="29"/>
        <v>0.29335049999999996</v>
      </c>
      <c r="S43" s="13">
        <f t="shared" si="30"/>
        <v>0.21470456964306009</v>
      </c>
      <c r="T43" s="2">
        <f t="shared" si="31"/>
        <v>0.01</v>
      </c>
      <c r="U43" s="14">
        <f t="shared" si="32"/>
        <v>2.1470456964306009E-3</v>
      </c>
      <c r="V43" s="13"/>
      <c r="W43" s="2"/>
      <c r="X43" s="14"/>
      <c r="Y43" s="2">
        <v>0.04</v>
      </c>
      <c r="Z43" s="2">
        <v>0.01</v>
      </c>
      <c r="AA43" s="2">
        <f t="shared" si="33"/>
        <v>4.0000000000000002E-4</v>
      </c>
      <c r="AB43" s="2">
        <v>1.4999999999999999E-2</v>
      </c>
      <c r="AC43" s="2">
        <v>0.48</v>
      </c>
      <c r="AD43" s="2">
        <f t="shared" ref="AD43:AD53" si="43">AB43*AC43</f>
        <v>7.1999999999999998E-3</v>
      </c>
      <c r="AE43" s="13"/>
      <c r="AF43" s="2"/>
      <c r="AG43" s="16"/>
      <c r="AH43" s="13"/>
      <c r="AI43" s="2"/>
      <c r="AJ43" s="14"/>
      <c r="AK43" s="2">
        <v>0.1</v>
      </c>
      <c r="AL43" s="2">
        <v>0.2</v>
      </c>
      <c r="AM43" s="2">
        <f t="shared" si="34"/>
        <v>2.0000000000000004E-2</v>
      </c>
      <c r="AN43" s="2">
        <v>1.4999999999999999E-2</v>
      </c>
      <c r="AO43" s="2">
        <v>0.3</v>
      </c>
      <c r="AP43" s="2">
        <f t="shared" si="35"/>
        <v>4.4999999999999997E-3</v>
      </c>
      <c r="AQ43" s="1">
        <f t="shared" si="36"/>
        <v>3.4247045696430604E-2</v>
      </c>
      <c r="AR43" s="8">
        <f t="shared" si="37"/>
        <v>122.229375</v>
      </c>
      <c r="AS43" s="1">
        <f t="shared" si="38"/>
        <v>0.24</v>
      </c>
      <c r="AT43" s="1">
        <f t="shared" si="39"/>
        <v>16046250.666666666</v>
      </c>
      <c r="AU43" s="1">
        <f t="shared" si="40"/>
        <v>108008596065.1512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18.952988704999999</v>
      </c>
      <c r="E44" s="9">
        <f t="shared" si="41"/>
        <v>15.2321396241936</v>
      </c>
      <c r="F44" s="7" t="s">
        <v>83</v>
      </c>
      <c r="G44" s="1">
        <v>3</v>
      </c>
      <c r="H44" s="8">
        <f t="shared" si="22"/>
        <v>18.952988704999999</v>
      </c>
      <c r="I44" s="8">
        <f t="shared" si="23"/>
        <v>292.10298870499997</v>
      </c>
      <c r="J44" s="8">
        <f t="shared" si="24"/>
        <v>0.17607000815870483</v>
      </c>
      <c r="K44" s="8">
        <f t="shared" si="25"/>
        <v>122.229375</v>
      </c>
      <c r="L44" s="8">
        <f t="shared" si="26"/>
        <v>1.22229375</v>
      </c>
      <c r="M44" s="1" t="s">
        <v>83</v>
      </c>
      <c r="O44" s="8">
        <f t="shared" si="42"/>
        <v>3.2513343407478223</v>
      </c>
      <c r="P44" s="8">
        <f t="shared" si="27"/>
        <v>0.57246246390214628</v>
      </c>
      <c r="Q44" s="12">
        <f t="shared" si="28"/>
        <v>0.13739099133651511</v>
      </c>
      <c r="R44" s="8">
        <f t="shared" si="29"/>
        <v>0.29335049999999996</v>
      </c>
      <c r="S44" s="13">
        <f t="shared" si="30"/>
        <v>0.46835097038019413</v>
      </c>
      <c r="T44" s="2">
        <f t="shared" si="31"/>
        <v>0.01</v>
      </c>
      <c r="U44" s="14">
        <f t="shared" si="32"/>
        <v>4.6835097038019418E-3</v>
      </c>
      <c r="V44" s="13"/>
      <c r="W44" s="2"/>
      <c r="X44" s="14"/>
      <c r="Y44" s="2">
        <v>0.04</v>
      </c>
      <c r="Z44" s="2">
        <v>0.01</v>
      </c>
      <c r="AA44" s="2">
        <f t="shared" si="33"/>
        <v>4.0000000000000002E-4</v>
      </c>
      <c r="AB44" s="2">
        <v>1.4999999999999999E-2</v>
      </c>
      <c r="AC44" s="2">
        <v>0.48</v>
      </c>
      <c r="AD44" s="2">
        <f t="shared" si="43"/>
        <v>7.1999999999999998E-3</v>
      </c>
      <c r="AE44" s="13"/>
      <c r="AF44" s="2"/>
      <c r="AG44" s="16"/>
      <c r="AH44" s="13"/>
      <c r="AI44" s="2"/>
      <c r="AJ44" s="14"/>
      <c r="AK44" s="1">
        <v>0.1</v>
      </c>
      <c r="AL44" s="2">
        <v>0.2</v>
      </c>
      <c r="AM44" s="2">
        <f t="shared" si="34"/>
        <v>2.0000000000000004E-2</v>
      </c>
      <c r="AN44" s="2">
        <v>1.4999999999999999E-2</v>
      </c>
      <c r="AO44" s="2">
        <v>0.3</v>
      </c>
      <c r="AP44" s="2">
        <f t="shared" si="35"/>
        <v>4.4999999999999997E-3</v>
      </c>
      <c r="AQ44" s="1">
        <f t="shared" si="36"/>
        <v>3.6783509703801946E-2</v>
      </c>
      <c r="AR44" s="8">
        <f t="shared" si="37"/>
        <v>122.229375</v>
      </c>
      <c r="AS44" s="1">
        <f t="shared" si="38"/>
        <v>0.24</v>
      </c>
      <c r="AT44" s="1">
        <f t="shared" si="39"/>
        <v>16046250.666666666</v>
      </c>
      <c r="AU44" s="1">
        <f t="shared" si="40"/>
        <v>116008115756.11594</v>
      </c>
    </row>
    <row r="45" spans="1:48" x14ac:dyDescent="0.15">
      <c r="C45" s="7">
        <v>3</v>
      </c>
      <c r="D45" s="7">
        <v>23.536709636451601</v>
      </c>
      <c r="E45" s="9">
        <f t="shared" si="41"/>
        <v>18.952988704999999</v>
      </c>
      <c r="F45" s="7" t="s">
        <v>83</v>
      </c>
      <c r="G45" s="1">
        <v>4</v>
      </c>
      <c r="H45" s="8">
        <f t="shared" si="22"/>
        <v>23.536709636451601</v>
      </c>
      <c r="I45" s="8">
        <f t="shared" si="23"/>
        <v>296.68670963645155</v>
      </c>
      <c r="J45" s="8">
        <f t="shared" si="24"/>
        <v>0.29467496292815093</v>
      </c>
      <c r="K45" s="8">
        <f t="shared" si="25"/>
        <v>122.229375</v>
      </c>
      <c r="L45" s="8">
        <f t="shared" si="26"/>
        <v>1.22229375</v>
      </c>
      <c r="M45" s="1" t="s">
        <v>83</v>
      </c>
      <c r="O45" s="8">
        <f t="shared" si="42"/>
        <v>3.901165626845676</v>
      </c>
      <c r="P45" s="8">
        <f t="shared" si="27"/>
        <v>1.1495758364673263</v>
      </c>
      <c r="Q45" s="12">
        <f t="shared" si="28"/>
        <v>0.27589820075215832</v>
      </c>
      <c r="R45" s="8">
        <f t="shared" si="29"/>
        <v>0.29335049999999996</v>
      </c>
      <c r="S45" s="13">
        <f t="shared" si="30"/>
        <v>0.94050700698365386</v>
      </c>
      <c r="T45" s="2">
        <f t="shared" si="31"/>
        <v>0.01</v>
      </c>
      <c r="U45" s="14">
        <f t="shared" si="32"/>
        <v>9.4050700698365391E-3</v>
      </c>
      <c r="V45" s="13"/>
      <c r="W45" s="2"/>
      <c r="X45" s="14"/>
      <c r="Y45" s="2">
        <v>0.05</v>
      </c>
      <c r="Z45" s="2">
        <v>0.01</v>
      </c>
      <c r="AA45" s="2">
        <f t="shared" si="33"/>
        <v>5.0000000000000001E-4</v>
      </c>
      <c r="AB45" s="2">
        <v>0.02</v>
      </c>
      <c r="AC45" s="2">
        <v>0.48</v>
      </c>
      <c r="AD45" s="2">
        <f t="shared" si="43"/>
        <v>9.5999999999999992E-3</v>
      </c>
      <c r="AE45" s="13"/>
      <c r="AF45" s="2"/>
      <c r="AG45" s="16"/>
      <c r="AH45" s="13"/>
      <c r="AI45" s="2"/>
      <c r="AJ45" s="14"/>
      <c r="AK45" s="2">
        <v>0.1</v>
      </c>
      <c r="AL45" s="2">
        <v>0.2</v>
      </c>
      <c r="AM45" s="2">
        <f t="shared" si="34"/>
        <v>2.0000000000000004E-2</v>
      </c>
      <c r="AN45" s="2">
        <v>0.02</v>
      </c>
      <c r="AO45" s="2">
        <v>0.3</v>
      </c>
      <c r="AP45" s="2">
        <f t="shared" si="35"/>
        <v>6.0000000000000001E-3</v>
      </c>
      <c r="AQ45" s="1">
        <f t="shared" si="36"/>
        <v>4.5505070069836541E-2</v>
      </c>
      <c r="AR45" s="8">
        <f t="shared" si="37"/>
        <v>122.229375</v>
      </c>
      <c r="AS45" s="1">
        <f t="shared" si="38"/>
        <v>0.24</v>
      </c>
      <c r="AT45" s="1">
        <f t="shared" si="39"/>
        <v>16046250.666666666</v>
      </c>
      <c r="AU45" s="1">
        <f t="shared" si="40"/>
        <v>143514239904.25064</v>
      </c>
    </row>
    <row r="46" spans="1:48" x14ac:dyDescent="0.15">
      <c r="C46" s="7">
        <v>4</v>
      </c>
      <c r="D46" s="7">
        <v>26.317933170666699</v>
      </c>
      <c r="E46" s="9">
        <f t="shared" si="41"/>
        <v>23.536709636451601</v>
      </c>
      <c r="F46" s="7" t="s">
        <v>83</v>
      </c>
      <c r="G46" s="1">
        <v>5</v>
      </c>
      <c r="H46" s="8">
        <f t="shared" si="22"/>
        <v>26.317933170666699</v>
      </c>
      <c r="I46" s="8">
        <f t="shared" si="23"/>
        <v>299.4679331706667</v>
      </c>
      <c r="J46" s="8">
        <f t="shared" si="24"/>
        <v>0.39968019031696483</v>
      </c>
      <c r="K46" s="8">
        <f t="shared" si="25"/>
        <v>122.229375</v>
      </c>
      <c r="L46" s="8">
        <f t="shared" si="26"/>
        <v>1.22229375</v>
      </c>
      <c r="M46" s="1" t="s">
        <v>85</v>
      </c>
      <c r="N46" s="8">
        <f>(O45-P45)*$C$21/100</f>
        <v>2.614010300859432</v>
      </c>
      <c r="O46" s="8">
        <f t="shared" si="42"/>
        <v>1.3598732395189179</v>
      </c>
      <c r="P46" s="8">
        <f t="shared" si="27"/>
        <v>0.54351439517786859</v>
      </c>
      <c r="Q46" s="12">
        <f t="shared" si="28"/>
        <v>0.13044345484268846</v>
      </c>
      <c r="R46" s="8">
        <f t="shared" si="29"/>
        <v>0.29335049999999996</v>
      </c>
      <c r="S46" s="13">
        <f t="shared" si="30"/>
        <v>0.44466757289552422</v>
      </c>
      <c r="T46" s="2">
        <f t="shared" si="31"/>
        <v>0.01</v>
      </c>
      <c r="U46" s="14">
        <f t="shared" si="32"/>
        <v>4.4466757289552423E-3</v>
      </c>
      <c r="V46" s="13"/>
      <c r="W46" s="2"/>
      <c r="X46" s="14"/>
      <c r="Y46" s="2">
        <v>0.05</v>
      </c>
      <c r="Z46" s="2">
        <v>0.01</v>
      </c>
      <c r="AA46" s="2">
        <f t="shared" si="33"/>
        <v>5.0000000000000001E-4</v>
      </c>
      <c r="AB46" s="2">
        <v>0.02</v>
      </c>
      <c r="AC46" s="2">
        <v>0.48</v>
      </c>
      <c r="AD46" s="2">
        <f t="shared" si="43"/>
        <v>9.5999999999999992E-3</v>
      </c>
      <c r="AE46" s="13"/>
      <c r="AF46" s="2"/>
      <c r="AG46" s="16"/>
      <c r="AH46" s="13"/>
      <c r="AI46" s="2"/>
      <c r="AJ46" s="14"/>
      <c r="AK46" s="1">
        <v>0.1</v>
      </c>
      <c r="AL46" s="2">
        <v>0.2</v>
      </c>
      <c r="AM46" s="2">
        <f t="shared" si="34"/>
        <v>2.0000000000000004E-2</v>
      </c>
      <c r="AN46" s="2">
        <v>0.02</v>
      </c>
      <c r="AO46" s="2">
        <v>0.3</v>
      </c>
      <c r="AP46" s="2">
        <f t="shared" si="35"/>
        <v>6.0000000000000001E-3</v>
      </c>
      <c r="AQ46" s="1">
        <f t="shared" si="36"/>
        <v>4.0546675728955241E-2</v>
      </c>
      <c r="AR46" s="8">
        <f t="shared" si="37"/>
        <v>122.229375</v>
      </c>
      <c r="AS46" s="1">
        <f t="shared" si="38"/>
        <v>0.24</v>
      </c>
      <c r="AT46" s="1">
        <f t="shared" si="39"/>
        <v>16046250.666666666</v>
      </c>
      <c r="AU46" s="1">
        <f t="shared" si="40"/>
        <v>127876417703.6689</v>
      </c>
    </row>
    <row r="47" spans="1:48" x14ac:dyDescent="0.15">
      <c r="C47" s="7">
        <v>5</v>
      </c>
      <c r="D47" s="7">
        <v>29.3437532587097</v>
      </c>
      <c r="E47" s="9">
        <f t="shared" si="41"/>
        <v>26.317933170666699</v>
      </c>
      <c r="F47" s="7" t="s">
        <v>85</v>
      </c>
      <c r="G47" s="1">
        <v>6</v>
      </c>
      <c r="H47" s="8">
        <f t="shared" si="22"/>
        <v>29.3437532587097</v>
      </c>
      <c r="I47" s="8">
        <f t="shared" si="23"/>
        <v>302.49375325870966</v>
      </c>
      <c r="J47" s="8">
        <f t="shared" si="24"/>
        <v>0.55329751016688189</v>
      </c>
      <c r="K47" s="8">
        <f t="shared" si="25"/>
        <v>122.229375</v>
      </c>
      <c r="L47" s="8">
        <f t="shared" si="26"/>
        <v>1.22229375</v>
      </c>
      <c r="M47" s="1" t="s">
        <v>83</v>
      </c>
      <c r="O47" s="8">
        <f t="shared" si="42"/>
        <v>2.0386525943410492</v>
      </c>
      <c r="P47" s="8">
        <f t="shared" si="27"/>
        <v>1.1279814045441567</v>
      </c>
      <c r="Q47" s="12">
        <f t="shared" si="28"/>
        <v>0.27071553709059759</v>
      </c>
      <c r="R47" s="8">
        <f t="shared" si="29"/>
        <v>0.29335049999999996</v>
      </c>
      <c r="S47" s="13">
        <f t="shared" si="30"/>
        <v>0.92283986933922946</v>
      </c>
      <c r="T47" s="2">
        <f t="shared" si="31"/>
        <v>0.01</v>
      </c>
      <c r="U47" s="14">
        <f t="shared" si="32"/>
        <v>9.2283986933922955E-3</v>
      </c>
      <c r="V47" s="13"/>
      <c r="W47" s="2"/>
      <c r="X47" s="14"/>
      <c r="Y47" s="2">
        <v>0.05</v>
      </c>
      <c r="Z47" s="2">
        <v>0.01</v>
      </c>
      <c r="AA47" s="2">
        <f t="shared" si="33"/>
        <v>5.0000000000000001E-4</v>
      </c>
      <c r="AB47" s="2">
        <v>0.02</v>
      </c>
      <c r="AC47" s="2">
        <v>0.48</v>
      </c>
      <c r="AD47" s="2">
        <f t="shared" si="43"/>
        <v>9.5999999999999992E-3</v>
      </c>
      <c r="AE47" s="13"/>
      <c r="AF47" s="2"/>
      <c r="AG47" s="16"/>
      <c r="AH47" s="13"/>
      <c r="AI47" s="2"/>
      <c r="AJ47" s="14"/>
      <c r="AK47" s="2">
        <v>0.1</v>
      </c>
      <c r="AL47" s="2">
        <v>0.2</v>
      </c>
      <c r="AM47" s="2">
        <f t="shared" si="34"/>
        <v>2.0000000000000004E-2</v>
      </c>
      <c r="AN47" s="2">
        <v>0.02</v>
      </c>
      <c r="AO47" s="2">
        <v>0.3</v>
      </c>
      <c r="AP47" s="2">
        <f t="shared" si="35"/>
        <v>6.0000000000000001E-3</v>
      </c>
      <c r="AQ47" s="1">
        <f t="shared" si="36"/>
        <v>4.5328398693392294E-2</v>
      </c>
      <c r="AR47" s="8">
        <f t="shared" si="37"/>
        <v>122.229375</v>
      </c>
      <c r="AS47" s="1">
        <f t="shared" si="38"/>
        <v>0.24</v>
      </c>
      <c r="AT47" s="1">
        <f t="shared" si="39"/>
        <v>16046250.666666666</v>
      </c>
      <c r="AU47" s="1">
        <f t="shared" si="40"/>
        <v>142957052358.67996</v>
      </c>
    </row>
    <row r="48" spans="1:48" x14ac:dyDescent="0.15">
      <c r="C48" s="7">
        <v>6</v>
      </c>
      <c r="D48" s="7">
        <v>27.859000334000001</v>
      </c>
      <c r="E48" s="9">
        <f t="shared" si="41"/>
        <v>29.3437532587097</v>
      </c>
      <c r="F48" s="7" t="s">
        <v>83</v>
      </c>
      <c r="G48" s="1">
        <v>7</v>
      </c>
      <c r="H48" s="8">
        <f t="shared" si="22"/>
        <v>27.859000334000001</v>
      </c>
      <c r="I48" s="8">
        <f t="shared" si="23"/>
        <v>301.00900033400001</v>
      </c>
      <c r="J48" s="8">
        <f t="shared" si="24"/>
        <v>0.47206835563446159</v>
      </c>
      <c r="K48" s="8">
        <f t="shared" si="25"/>
        <v>122.229375</v>
      </c>
      <c r="L48" s="8">
        <f t="shared" si="26"/>
        <v>1.22229375</v>
      </c>
      <c r="M48" s="1" t="s">
        <v>83</v>
      </c>
      <c r="O48" s="8">
        <f t="shared" si="42"/>
        <v>2.1329649397968922</v>
      </c>
      <c r="P48" s="8">
        <f t="shared" si="27"/>
        <v>1.0069052517558772</v>
      </c>
      <c r="Q48" s="12">
        <f t="shared" si="28"/>
        <v>0.24165726042141053</v>
      </c>
      <c r="R48" s="8">
        <f t="shared" si="29"/>
        <v>0.29335049999999996</v>
      </c>
      <c r="S48" s="13">
        <f t="shared" si="30"/>
        <v>0.82378335956956117</v>
      </c>
      <c r="T48" s="2">
        <f t="shared" si="31"/>
        <v>0.01</v>
      </c>
      <c r="U48" s="14">
        <f t="shared" si="32"/>
        <v>8.2378335956956126E-3</v>
      </c>
      <c r="V48" s="13"/>
      <c r="W48" s="2"/>
      <c r="X48" s="14"/>
      <c r="Y48" s="2">
        <v>0.05</v>
      </c>
      <c r="Z48" s="2">
        <v>0.01</v>
      </c>
      <c r="AA48" s="2">
        <f t="shared" si="33"/>
        <v>5.0000000000000001E-4</v>
      </c>
      <c r="AB48" s="2">
        <v>0.02</v>
      </c>
      <c r="AC48" s="2">
        <v>0.48</v>
      </c>
      <c r="AD48" s="2">
        <f t="shared" si="43"/>
        <v>9.5999999999999992E-3</v>
      </c>
      <c r="AE48" s="13"/>
      <c r="AF48" s="2"/>
      <c r="AG48" s="16"/>
      <c r="AH48" s="13"/>
      <c r="AI48" s="2"/>
      <c r="AJ48" s="14"/>
      <c r="AK48" s="1">
        <v>0.1</v>
      </c>
      <c r="AL48" s="2">
        <v>0.2</v>
      </c>
      <c r="AM48" s="2">
        <f t="shared" si="34"/>
        <v>2.0000000000000004E-2</v>
      </c>
      <c r="AN48" s="2">
        <v>0.02</v>
      </c>
      <c r="AO48" s="2">
        <v>0.3</v>
      </c>
      <c r="AP48" s="2">
        <f t="shared" si="35"/>
        <v>6.0000000000000001E-3</v>
      </c>
      <c r="AQ48" s="1">
        <f t="shared" si="36"/>
        <v>4.4337833595695611E-2</v>
      </c>
      <c r="AR48" s="8">
        <f t="shared" si="37"/>
        <v>122.229375</v>
      </c>
      <c r="AS48" s="1">
        <f t="shared" si="38"/>
        <v>0.24</v>
      </c>
      <c r="AT48" s="1">
        <f t="shared" si="39"/>
        <v>16046250.666666666</v>
      </c>
      <c r="AU48" s="1">
        <f t="shared" si="40"/>
        <v>139833000536.46661</v>
      </c>
    </row>
    <row r="49" spans="1:48" x14ac:dyDescent="0.15">
      <c r="C49" s="7">
        <v>7</v>
      </c>
      <c r="D49" s="7">
        <v>26.5317758090323</v>
      </c>
      <c r="E49" s="9">
        <f t="shared" si="41"/>
        <v>27.859000334000001</v>
      </c>
      <c r="F49" s="7" t="s">
        <v>83</v>
      </c>
      <c r="G49" s="1">
        <v>8</v>
      </c>
      <c r="H49" s="8">
        <f t="shared" si="22"/>
        <v>26.5317758090323</v>
      </c>
      <c r="I49" s="8">
        <f t="shared" si="23"/>
        <v>299.68177580903227</v>
      </c>
      <c r="J49" s="8">
        <f t="shared" si="24"/>
        <v>0.40906141898618442</v>
      </c>
      <c r="K49" s="8">
        <f t="shared" si="25"/>
        <v>122.229375</v>
      </c>
      <c r="L49" s="8">
        <f t="shared" si="26"/>
        <v>1.22229375</v>
      </c>
      <c r="M49" s="1" t="s">
        <v>83</v>
      </c>
      <c r="O49" s="8">
        <f t="shared" si="42"/>
        <v>2.3483534380410149</v>
      </c>
      <c r="P49" s="8">
        <f t="shared" si="27"/>
        <v>0.96062078964614228</v>
      </c>
      <c r="Q49" s="12">
        <f t="shared" si="28"/>
        <v>0.23054898951507413</v>
      </c>
      <c r="R49" s="8">
        <f t="shared" si="29"/>
        <v>0.29335049999999996</v>
      </c>
      <c r="S49" s="13">
        <f t="shared" si="30"/>
        <v>0.78591647028068523</v>
      </c>
      <c r="T49" s="2">
        <f t="shared" si="31"/>
        <v>0.01</v>
      </c>
      <c r="U49" s="14">
        <f t="shared" si="32"/>
        <v>7.8591647028068527E-3</v>
      </c>
      <c r="V49" s="13"/>
      <c r="W49" s="2"/>
      <c r="X49" s="14"/>
      <c r="Y49" s="2">
        <v>0.05</v>
      </c>
      <c r="Z49" s="2">
        <v>0.01</v>
      </c>
      <c r="AA49" s="2">
        <f t="shared" si="33"/>
        <v>5.0000000000000001E-4</v>
      </c>
      <c r="AB49" s="2">
        <v>0.02</v>
      </c>
      <c r="AC49" s="2">
        <v>0.48</v>
      </c>
      <c r="AD49" s="2">
        <f t="shared" si="43"/>
        <v>9.5999999999999992E-3</v>
      </c>
      <c r="AE49" s="13"/>
      <c r="AF49" s="2"/>
      <c r="AG49" s="16"/>
      <c r="AH49" s="13"/>
      <c r="AI49" s="2"/>
      <c r="AJ49" s="14"/>
      <c r="AK49" s="2">
        <v>0.1</v>
      </c>
      <c r="AL49" s="2">
        <v>0.2</v>
      </c>
      <c r="AM49" s="2">
        <f t="shared" si="34"/>
        <v>2.0000000000000004E-2</v>
      </c>
      <c r="AN49" s="2">
        <v>0.02</v>
      </c>
      <c r="AO49" s="2">
        <v>0.3</v>
      </c>
      <c r="AP49" s="2">
        <f t="shared" si="35"/>
        <v>6.0000000000000001E-3</v>
      </c>
      <c r="AQ49" s="1">
        <f t="shared" si="36"/>
        <v>4.3959164702806849E-2</v>
      </c>
      <c r="AR49" s="8">
        <f t="shared" si="37"/>
        <v>122.229375</v>
      </c>
      <c r="AS49" s="1">
        <f t="shared" si="38"/>
        <v>0.24</v>
      </c>
      <c r="AT49" s="1">
        <f t="shared" si="39"/>
        <v>16046250.666666666</v>
      </c>
      <c r="AU49" s="1">
        <f t="shared" si="40"/>
        <v>138638751670.24329</v>
      </c>
    </row>
    <row r="50" spans="1:48" x14ac:dyDescent="0.15">
      <c r="C50" s="7">
        <v>8</v>
      </c>
      <c r="D50" s="7">
        <v>25.8675445412903</v>
      </c>
      <c r="E50" s="9">
        <f t="shared" si="41"/>
        <v>26.5317758090323</v>
      </c>
      <c r="F50" s="7" t="s">
        <v>83</v>
      </c>
      <c r="G50" s="1">
        <v>9</v>
      </c>
      <c r="H50" s="8">
        <f t="shared" si="22"/>
        <v>25.8675445412903</v>
      </c>
      <c r="I50" s="8">
        <f t="shared" si="23"/>
        <v>299.01754454129025</v>
      </c>
      <c r="J50" s="8">
        <f t="shared" si="24"/>
        <v>0.38057823304434524</v>
      </c>
      <c r="K50" s="8">
        <f t="shared" si="25"/>
        <v>122.229375</v>
      </c>
      <c r="L50" s="8">
        <f t="shared" si="26"/>
        <v>1.22229375</v>
      </c>
      <c r="M50" s="1" t="s">
        <v>83</v>
      </c>
      <c r="O50" s="8">
        <f t="shared" si="42"/>
        <v>2.6100263983948726</v>
      </c>
      <c r="P50" s="8">
        <f t="shared" si="27"/>
        <v>0.9933192349002169</v>
      </c>
      <c r="Q50" s="12">
        <f t="shared" si="28"/>
        <v>0.23839661637605206</v>
      </c>
      <c r="R50" s="8">
        <f t="shared" si="29"/>
        <v>0.29335049999999996</v>
      </c>
      <c r="S50" s="13">
        <f t="shared" si="30"/>
        <v>0.81266817808748271</v>
      </c>
      <c r="T50" s="2">
        <f t="shared" si="31"/>
        <v>0.01</v>
      </c>
      <c r="U50" s="14">
        <f t="shared" si="32"/>
        <v>8.1266817808748268E-3</v>
      </c>
      <c r="V50" s="13"/>
      <c r="W50" s="2"/>
      <c r="X50" s="14"/>
      <c r="Y50" s="2">
        <v>0.05</v>
      </c>
      <c r="Z50" s="2">
        <v>0.01</v>
      </c>
      <c r="AA50" s="2">
        <f t="shared" si="33"/>
        <v>5.0000000000000001E-4</v>
      </c>
      <c r="AB50" s="2">
        <v>0.02</v>
      </c>
      <c r="AC50" s="2">
        <v>0.48</v>
      </c>
      <c r="AD50" s="2">
        <f t="shared" si="43"/>
        <v>9.5999999999999992E-3</v>
      </c>
      <c r="AE50" s="13"/>
      <c r="AF50" s="2"/>
      <c r="AG50" s="16"/>
      <c r="AH50" s="13"/>
      <c r="AI50" s="2"/>
      <c r="AJ50" s="14"/>
      <c r="AK50" s="1">
        <v>0.1</v>
      </c>
      <c r="AL50" s="2">
        <v>0.2</v>
      </c>
      <c r="AM50" s="2">
        <f t="shared" si="34"/>
        <v>2.0000000000000004E-2</v>
      </c>
      <c r="AN50" s="2">
        <v>0.02</v>
      </c>
      <c r="AO50" s="2">
        <v>0.3</v>
      </c>
      <c r="AP50" s="2">
        <f t="shared" si="35"/>
        <v>6.0000000000000001E-3</v>
      </c>
      <c r="AQ50" s="1">
        <f t="shared" si="36"/>
        <v>4.4226681780874827E-2</v>
      </c>
      <c r="AR50" s="8">
        <f t="shared" si="37"/>
        <v>122.229375</v>
      </c>
      <c r="AS50" s="1">
        <f t="shared" si="38"/>
        <v>0.24</v>
      </c>
      <c r="AT50" s="1">
        <f t="shared" si="39"/>
        <v>16046250.666666666</v>
      </c>
      <c r="AU50" s="1">
        <f t="shared" si="40"/>
        <v>139482449088.16641</v>
      </c>
    </row>
    <row r="51" spans="1:48" x14ac:dyDescent="0.15">
      <c r="C51" s="7">
        <v>9</v>
      </c>
      <c r="D51" s="7">
        <v>25.483489498000001</v>
      </c>
      <c r="E51" s="9">
        <f t="shared" si="41"/>
        <v>25.8675445412903</v>
      </c>
      <c r="F51" s="7" t="s">
        <v>83</v>
      </c>
      <c r="G51" s="1">
        <v>10</v>
      </c>
      <c r="H51" s="8">
        <f t="shared" si="22"/>
        <v>25.483489498000001</v>
      </c>
      <c r="I51" s="8">
        <f t="shared" si="23"/>
        <v>298.63348949799996</v>
      </c>
      <c r="J51" s="8">
        <f t="shared" si="24"/>
        <v>0.36496990829683429</v>
      </c>
      <c r="K51" s="8">
        <f t="shared" si="25"/>
        <v>122.229375</v>
      </c>
      <c r="L51" s="8">
        <f t="shared" si="26"/>
        <v>1.22229375</v>
      </c>
      <c r="M51" s="1" t="s">
        <v>83</v>
      </c>
      <c r="O51" s="8">
        <f t="shared" si="42"/>
        <v>2.8390009134946554</v>
      </c>
      <c r="P51" s="8">
        <f t="shared" si="27"/>
        <v>1.0361499030527732</v>
      </c>
      <c r="Q51" s="12">
        <f t="shared" si="28"/>
        <v>0.24867597673266556</v>
      </c>
      <c r="R51" s="8">
        <f t="shared" si="29"/>
        <v>0.29335049999999996</v>
      </c>
      <c r="S51" s="13">
        <f t="shared" si="30"/>
        <v>0.84770940132253259</v>
      </c>
      <c r="T51" s="2">
        <f t="shared" si="31"/>
        <v>0.01</v>
      </c>
      <c r="U51" s="14">
        <f t="shared" si="32"/>
        <v>8.4770940132253263E-3</v>
      </c>
      <c r="V51" s="13"/>
      <c r="W51" s="2"/>
      <c r="X51" s="14"/>
      <c r="Y51" s="2">
        <v>0.05</v>
      </c>
      <c r="Z51" s="2">
        <v>0.01</v>
      </c>
      <c r="AA51" s="2">
        <f t="shared" si="33"/>
        <v>5.0000000000000001E-4</v>
      </c>
      <c r="AB51" s="2">
        <v>0.02</v>
      </c>
      <c r="AC51" s="2">
        <v>0.48</v>
      </c>
      <c r="AD51" s="2">
        <f t="shared" si="43"/>
        <v>9.5999999999999992E-3</v>
      </c>
      <c r="AE51" s="13"/>
      <c r="AF51" s="2"/>
      <c r="AG51" s="16"/>
      <c r="AH51" s="13"/>
      <c r="AI51" s="2"/>
      <c r="AJ51" s="14"/>
      <c r="AK51" s="2">
        <v>0.1</v>
      </c>
      <c r="AL51" s="2">
        <v>0.2</v>
      </c>
      <c r="AM51" s="2">
        <f t="shared" si="34"/>
        <v>2.0000000000000004E-2</v>
      </c>
      <c r="AN51" s="2">
        <v>0.02</v>
      </c>
      <c r="AO51" s="2">
        <v>0.3</v>
      </c>
      <c r="AP51" s="2">
        <f t="shared" si="35"/>
        <v>6.0000000000000001E-3</v>
      </c>
      <c r="AQ51" s="1">
        <f t="shared" si="36"/>
        <v>4.4577094013225328E-2</v>
      </c>
      <c r="AR51" s="8">
        <f t="shared" si="37"/>
        <v>122.229375</v>
      </c>
      <c r="AS51" s="1">
        <f t="shared" si="38"/>
        <v>0.24</v>
      </c>
      <c r="AT51" s="1">
        <f t="shared" si="39"/>
        <v>16046250.666666666</v>
      </c>
      <c r="AU51" s="1">
        <f t="shared" si="40"/>
        <v>140587581881.10037</v>
      </c>
    </row>
    <row r="52" spans="1:48" x14ac:dyDescent="0.15">
      <c r="C52" s="7">
        <v>10</v>
      </c>
      <c r="D52" s="7">
        <v>24.2748426754839</v>
      </c>
      <c r="E52" s="9">
        <f t="shared" si="41"/>
        <v>25.483489498000001</v>
      </c>
      <c r="F52" s="7" t="s">
        <v>83</v>
      </c>
      <c r="G52" s="1">
        <v>11</v>
      </c>
      <c r="H52" s="8">
        <f t="shared" si="22"/>
        <v>24.2748426754839</v>
      </c>
      <c r="I52" s="8">
        <f t="shared" si="23"/>
        <v>297.42484267548389</v>
      </c>
      <c r="J52" s="8">
        <f t="shared" si="24"/>
        <v>0.31967981776660154</v>
      </c>
      <c r="K52" s="8">
        <f t="shared" si="25"/>
        <v>122.229375</v>
      </c>
      <c r="L52" s="8">
        <f t="shared" si="26"/>
        <v>1.22229375</v>
      </c>
      <c r="M52" s="1" t="s">
        <v>85</v>
      </c>
      <c r="N52" s="8">
        <f>(O51-P51)*$C$21/100</f>
        <v>1.7127084599197879</v>
      </c>
      <c r="O52" s="8">
        <f t="shared" si="42"/>
        <v>1.312436300522094</v>
      </c>
      <c r="P52" s="8">
        <f t="shared" si="27"/>
        <v>0.4195593973811757</v>
      </c>
      <c r="Q52" s="12">
        <f t="shared" si="28"/>
        <v>0.10069425537148216</v>
      </c>
      <c r="R52" s="8">
        <f t="shared" si="29"/>
        <v>0.29335049999999996</v>
      </c>
      <c r="S52" s="13">
        <f t="shared" si="30"/>
        <v>0.34325578232006482</v>
      </c>
      <c r="T52" s="2">
        <f t="shared" si="31"/>
        <v>0.01</v>
      </c>
      <c r="U52" s="14">
        <f t="shared" si="32"/>
        <v>3.4325578232006484E-3</v>
      </c>
      <c r="V52" s="13"/>
      <c r="W52" s="2"/>
      <c r="X52" s="14"/>
      <c r="Y52" s="2">
        <v>0.05</v>
      </c>
      <c r="Z52" s="2">
        <v>0.01</v>
      </c>
      <c r="AA52" s="2">
        <f t="shared" si="33"/>
        <v>5.0000000000000001E-4</v>
      </c>
      <c r="AB52" s="2">
        <v>0.02</v>
      </c>
      <c r="AC52" s="2">
        <v>0.48</v>
      </c>
      <c r="AD52" s="2">
        <f t="shared" si="43"/>
        <v>9.5999999999999992E-3</v>
      </c>
      <c r="AE52" s="13"/>
      <c r="AF52" s="2"/>
      <c r="AG52" s="16"/>
      <c r="AH52" s="13"/>
      <c r="AI52" s="2"/>
      <c r="AJ52" s="14"/>
      <c r="AK52" s="1">
        <v>0.1</v>
      </c>
      <c r="AL52" s="2">
        <v>0.2</v>
      </c>
      <c r="AM52" s="2">
        <f t="shared" si="34"/>
        <v>2.0000000000000004E-2</v>
      </c>
      <c r="AN52" s="2">
        <v>0.02</v>
      </c>
      <c r="AO52" s="2">
        <v>0.3</v>
      </c>
      <c r="AP52" s="2">
        <f t="shared" si="35"/>
        <v>6.0000000000000001E-3</v>
      </c>
      <c r="AQ52" s="1">
        <f t="shared" si="36"/>
        <v>3.9532557823200649E-2</v>
      </c>
      <c r="AR52" s="8">
        <f t="shared" si="37"/>
        <v>122.229375</v>
      </c>
      <c r="AS52" s="1">
        <f t="shared" si="38"/>
        <v>0.24</v>
      </c>
      <c r="AT52" s="1">
        <f t="shared" si="39"/>
        <v>16046250.666666666</v>
      </c>
      <c r="AU52" s="1">
        <f t="shared" si="40"/>
        <v>124678084854.28969</v>
      </c>
    </row>
    <row r="53" spans="1:48" x14ac:dyDescent="0.15">
      <c r="C53" s="7">
        <v>11</v>
      </c>
      <c r="D53" s="7">
        <v>20.8470326923333</v>
      </c>
      <c r="E53" s="9">
        <f t="shared" si="41"/>
        <v>24.2748426754839</v>
      </c>
      <c r="F53" s="7" t="s">
        <v>85</v>
      </c>
      <c r="G53" s="1">
        <v>12</v>
      </c>
      <c r="H53" s="8">
        <f t="shared" si="22"/>
        <v>20.8470326923333</v>
      </c>
      <c r="I53" s="8">
        <f t="shared" si="23"/>
        <v>293.99703269233328</v>
      </c>
      <c r="J53" s="8">
        <f t="shared" si="24"/>
        <v>0.21824724619131552</v>
      </c>
      <c r="K53" s="8">
        <f t="shared" si="25"/>
        <v>122.229375</v>
      </c>
      <c r="L53" s="8">
        <f t="shared" si="26"/>
        <v>1.22229375</v>
      </c>
      <c r="M53" s="1" t="s">
        <v>83</v>
      </c>
      <c r="O53" s="8">
        <f t="shared" si="42"/>
        <v>2.1151706531409182</v>
      </c>
      <c r="P53" s="8">
        <f t="shared" si="27"/>
        <v>0.46163017027269165</v>
      </c>
      <c r="Q53" s="12">
        <f t="shared" si="28"/>
        <v>0.11079124086544599</v>
      </c>
      <c r="R53" s="8">
        <f t="shared" si="29"/>
        <v>0.29335049999999996</v>
      </c>
      <c r="S53" s="13">
        <f t="shared" si="30"/>
        <v>0.37767530945216049</v>
      </c>
      <c r="T53" s="2">
        <f t="shared" si="31"/>
        <v>0.01</v>
      </c>
      <c r="U53" s="14">
        <f t="shared" si="32"/>
        <v>3.7767530945216048E-3</v>
      </c>
      <c r="V53" s="13"/>
      <c r="W53" s="2"/>
      <c r="X53" s="14"/>
      <c r="Y53" s="2">
        <v>0.05</v>
      </c>
      <c r="Z53" s="2">
        <v>0.01</v>
      </c>
      <c r="AA53" s="2">
        <f t="shared" si="33"/>
        <v>5.0000000000000001E-4</v>
      </c>
      <c r="AB53" s="2">
        <v>0.02</v>
      </c>
      <c r="AC53" s="2">
        <v>0.48</v>
      </c>
      <c r="AD53" s="2">
        <f t="shared" si="43"/>
        <v>9.5999999999999992E-3</v>
      </c>
      <c r="AE53" s="13"/>
      <c r="AF53" s="2"/>
      <c r="AG53" s="16"/>
      <c r="AH53" s="13"/>
      <c r="AI53" s="2"/>
      <c r="AJ53" s="14"/>
      <c r="AK53" s="2">
        <v>0.1</v>
      </c>
      <c r="AL53" s="2">
        <v>0.2</v>
      </c>
      <c r="AM53" s="2">
        <f t="shared" si="34"/>
        <v>2.0000000000000004E-2</v>
      </c>
      <c r="AN53" s="2">
        <v>0.02</v>
      </c>
      <c r="AO53" s="2">
        <v>0.3</v>
      </c>
      <c r="AP53" s="2">
        <f t="shared" si="35"/>
        <v>6.0000000000000001E-3</v>
      </c>
      <c r="AQ53" s="1">
        <f t="shared" si="36"/>
        <v>3.9876753094521607E-2</v>
      </c>
      <c r="AR53" s="8">
        <f t="shared" si="37"/>
        <v>122.229375</v>
      </c>
      <c r="AS53" s="1">
        <f t="shared" si="38"/>
        <v>0.24</v>
      </c>
      <c r="AT53" s="1">
        <f t="shared" si="39"/>
        <v>16046250.666666666</v>
      </c>
      <c r="AU53" s="1">
        <f t="shared" si="40"/>
        <v>125763610547.72243</v>
      </c>
      <c r="AV53" s="1">
        <f>SUM(AU42:AU53)</f>
        <v>1552535853526.4944</v>
      </c>
    </row>
    <row r="54" spans="1:48" x14ac:dyDescent="0.3">
      <c r="C54" s="7">
        <v>12</v>
      </c>
      <c r="D54" s="10">
        <v>17.010710336129002</v>
      </c>
      <c r="E54" s="9">
        <f t="shared" si="41"/>
        <v>20.8470326923333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v>16</v>
      </c>
      <c r="E58" s="7"/>
      <c r="F58" s="7"/>
      <c r="G58" s="1">
        <v>1</v>
      </c>
      <c r="H58" s="8">
        <f t="shared" ref="H58:H69" si="44">E59</f>
        <v>16</v>
      </c>
      <c r="I58" s="8">
        <f t="shared" ref="I58:I69" si="45">H58+273.15</f>
        <v>289.14999999999998</v>
      </c>
      <c r="J58" s="8">
        <f t="shared" ref="J58:J69" si="46">EXP(($C$15*(I58-$C$13))/($C$16*I58*$C$13))</f>
        <v>0.12526845995982999</v>
      </c>
      <c r="K58" s="8">
        <f t="shared" ref="K58:K69" si="47">$B$58/12</f>
        <v>7.8262083333333337</v>
      </c>
      <c r="L58" s="8">
        <f t="shared" ref="L58:L69" si="48">K58*$B$59/100</f>
        <v>7.8262083333333343E-2</v>
      </c>
      <c r="M58" s="1" t="s">
        <v>83</v>
      </c>
      <c r="O58" s="8">
        <f>L58</f>
        <v>7.8262083333333343E-2</v>
      </c>
      <c r="P58" s="8">
        <f t="shared" ref="P58:P69" si="49">O58*J58</f>
        <v>9.8037706524145458E-3</v>
      </c>
      <c r="Q58" s="12">
        <f t="shared" ref="Q58:Q69" si="50">P58*$B$60</f>
        <v>1.8627164239587636E-3</v>
      </c>
      <c r="R58" s="8">
        <f t="shared" ref="R58:R69" si="51">L58*$B$60</f>
        <v>1.4869795833333335E-2</v>
      </c>
      <c r="S58" s="13">
        <f t="shared" ref="S58:S69" si="52">Q58/R58</f>
        <v>0.12526845995982999</v>
      </c>
      <c r="T58" s="2">
        <f t="shared" ref="T58:T69" si="53">$B$59/100</f>
        <v>0.01</v>
      </c>
      <c r="U58" s="14">
        <f t="shared" ref="U58:U69" si="54">S58*T58</f>
        <v>1.2526845995983E-3</v>
      </c>
      <c r="V58" s="13"/>
      <c r="W58" s="2"/>
      <c r="X58" s="14"/>
      <c r="Y58" s="2">
        <v>0.04</v>
      </c>
      <c r="Z58" s="2">
        <v>0.16</v>
      </c>
      <c r="AA58" s="2">
        <f t="shared" ref="AA58:AA69" si="55">Y58*Z58</f>
        <v>6.4000000000000003E-3</v>
      </c>
      <c r="AB58" s="2">
        <v>1.4999999999999999E-2</v>
      </c>
      <c r="AC58" s="2">
        <v>0.03</v>
      </c>
      <c r="AD58" s="2">
        <f t="shared" ref="AD58:AD69" si="56">AB58*AC58</f>
        <v>4.4999999999999999E-4</v>
      </c>
      <c r="AE58" s="13"/>
      <c r="AF58" s="2"/>
      <c r="AG58" s="14"/>
      <c r="AH58" s="13"/>
      <c r="AI58" s="2"/>
      <c r="AJ58" s="14"/>
      <c r="AL58" s="2"/>
      <c r="AM58" s="2"/>
      <c r="AN58" s="2">
        <v>1.4999999999999999E-2</v>
      </c>
      <c r="AO58" s="2">
        <v>0.8</v>
      </c>
      <c r="AP58" s="2">
        <f t="shared" ref="AP58:AP69" si="57">AO58*AN58</f>
        <v>1.2E-2</v>
      </c>
      <c r="AQ58" s="1">
        <f>(AP58+AM58+AD58+AA58+U58+X58+AG58+AJ58)</f>
        <v>2.0102684599598301E-2</v>
      </c>
      <c r="AR58" s="8">
        <f t="shared" ref="AR58:AR69" si="58">$B$58/12</f>
        <v>7.8262083333333337</v>
      </c>
      <c r="AS58" s="1">
        <f t="shared" ref="AS58:AS69" si="59">$B$60</f>
        <v>0.19</v>
      </c>
      <c r="AT58" s="1">
        <f t="shared" ref="AT58:AT69" si="60">$E$5/12</f>
        <v>5543166.666666667</v>
      </c>
      <c r="AU58" s="1">
        <f t="shared" ref="AU58:AU69" si="61">AT58*10000*AS58*0.67*AR58*AQ58</f>
        <v>1110175921.8815157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15.2321396241936</v>
      </c>
      <c r="E59" s="9">
        <f t="shared" ref="E59:E70" si="62">D58</f>
        <v>16</v>
      </c>
      <c r="F59" s="7" t="s">
        <v>83</v>
      </c>
      <c r="G59" s="1">
        <v>2</v>
      </c>
      <c r="H59" s="8">
        <f t="shared" si="44"/>
        <v>15.2321396241936</v>
      </c>
      <c r="I59" s="8">
        <f t="shared" si="45"/>
        <v>288.3821396241936</v>
      </c>
      <c r="J59" s="8">
        <f t="shared" si="46"/>
        <v>0.11452550141577048</v>
      </c>
      <c r="K59" s="8">
        <f t="shared" si="47"/>
        <v>7.8262083333333337</v>
      </c>
      <c r="L59" s="8">
        <f t="shared" si="48"/>
        <v>7.8262083333333343E-2</v>
      </c>
      <c r="M59" s="1" t="s">
        <v>83</v>
      </c>
      <c r="O59" s="8">
        <f t="shared" ref="O59:O69" si="63">L59+O58-P58-N59</f>
        <v>0.14672039601425213</v>
      </c>
      <c r="P59" s="8">
        <f t="shared" si="49"/>
        <v>1.6803226921452637E-2</v>
      </c>
      <c r="Q59" s="12">
        <f t="shared" si="50"/>
        <v>3.1926131150760012E-3</v>
      </c>
      <c r="R59" s="8">
        <f t="shared" si="51"/>
        <v>1.4869795833333335E-2</v>
      </c>
      <c r="S59" s="13">
        <f t="shared" si="52"/>
        <v>0.21470456964306006</v>
      </c>
      <c r="T59" s="2">
        <f t="shared" si="53"/>
        <v>0.01</v>
      </c>
      <c r="U59" s="14">
        <f t="shared" si="54"/>
        <v>2.1470456964306005E-3</v>
      </c>
      <c r="V59" s="13"/>
      <c r="W59" s="2"/>
      <c r="X59" s="14"/>
      <c r="Y59" s="2">
        <v>0.04</v>
      </c>
      <c r="Z59" s="2">
        <v>0.16</v>
      </c>
      <c r="AA59" s="2">
        <f t="shared" si="55"/>
        <v>6.4000000000000003E-3</v>
      </c>
      <c r="AB59" s="2">
        <v>1.4999999999999999E-2</v>
      </c>
      <c r="AC59" s="2">
        <v>0.03</v>
      </c>
      <c r="AD59" s="2">
        <f t="shared" si="56"/>
        <v>4.4999999999999999E-4</v>
      </c>
      <c r="AE59" s="13"/>
      <c r="AF59" s="2"/>
      <c r="AG59" s="14"/>
      <c r="AH59" s="13"/>
      <c r="AI59" s="2"/>
      <c r="AJ59" s="14"/>
      <c r="AK59" s="2"/>
      <c r="AL59" s="2"/>
      <c r="AM59" s="2"/>
      <c r="AN59" s="2">
        <v>1.4999999999999999E-2</v>
      </c>
      <c r="AO59" s="2">
        <v>0.8</v>
      </c>
      <c r="AP59" s="2">
        <f t="shared" si="57"/>
        <v>1.2E-2</v>
      </c>
      <c r="AQ59" s="1">
        <f t="shared" ref="AQ59:AQ69" si="64">(AP59+AM59+AD59+AA59+U59+X59+AG59+AJ59)</f>
        <v>2.0997045696430603E-2</v>
      </c>
      <c r="AR59" s="8">
        <f t="shared" si="58"/>
        <v>7.8262083333333337</v>
      </c>
      <c r="AS59" s="1">
        <f t="shared" si="59"/>
        <v>0.19</v>
      </c>
      <c r="AT59" s="1">
        <f t="shared" si="60"/>
        <v>5543166.666666667</v>
      </c>
      <c r="AU59" s="1">
        <f t="shared" si="61"/>
        <v>1159567243.2372019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18.952988704999999</v>
      </c>
      <c r="E60" s="9">
        <f t="shared" si="62"/>
        <v>15.2321396241936</v>
      </c>
      <c r="F60" s="7" t="s">
        <v>83</v>
      </c>
      <c r="G60" s="1">
        <v>3</v>
      </c>
      <c r="H60" s="8">
        <f t="shared" si="44"/>
        <v>18.952988704999999</v>
      </c>
      <c r="I60" s="8">
        <f t="shared" si="45"/>
        <v>292.10298870499997</v>
      </c>
      <c r="J60" s="8">
        <f t="shared" si="46"/>
        <v>0.17607000815870483</v>
      </c>
      <c r="K60" s="8">
        <f t="shared" si="47"/>
        <v>7.8262083333333337</v>
      </c>
      <c r="L60" s="8">
        <f t="shared" si="48"/>
        <v>7.8262083333333343E-2</v>
      </c>
      <c r="M60" s="1" t="s">
        <v>83</v>
      </c>
      <c r="O60" s="8">
        <f t="shared" si="63"/>
        <v>0.20817925242613283</v>
      </c>
      <c r="P60" s="8">
        <f t="shared" si="49"/>
        <v>3.6654122673142282E-2</v>
      </c>
      <c r="Q60" s="12">
        <f t="shared" si="50"/>
        <v>6.9642833078970333E-3</v>
      </c>
      <c r="R60" s="8">
        <f t="shared" si="51"/>
        <v>1.4869795833333335E-2</v>
      </c>
      <c r="S60" s="13">
        <f t="shared" si="52"/>
        <v>0.46835097038019402</v>
      </c>
      <c r="T60" s="2">
        <f t="shared" si="53"/>
        <v>0.01</v>
      </c>
      <c r="U60" s="14">
        <f t="shared" si="54"/>
        <v>4.6835097038019401E-3</v>
      </c>
      <c r="V60" s="13"/>
      <c r="W60" s="2"/>
      <c r="X60" s="14"/>
      <c r="Y60" s="2">
        <v>0.04</v>
      </c>
      <c r="Z60" s="2">
        <v>0.16</v>
      </c>
      <c r="AA60" s="2">
        <f t="shared" si="55"/>
        <v>6.4000000000000003E-3</v>
      </c>
      <c r="AB60" s="2">
        <v>1.4999999999999999E-2</v>
      </c>
      <c r="AC60" s="2">
        <v>0.03</v>
      </c>
      <c r="AD60" s="2">
        <f t="shared" si="56"/>
        <v>4.4999999999999999E-4</v>
      </c>
      <c r="AE60" s="13"/>
      <c r="AF60" s="2"/>
      <c r="AG60" s="14"/>
      <c r="AH60" s="13"/>
      <c r="AI60" s="2"/>
      <c r="AJ60" s="14"/>
      <c r="AL60" s="2"/>
      <c r="AM60" s="2"/>
      <c r="AN60" s="2">
        <v>1.4999999999999999E-2</v>
      </c>
      <c r="AO60" s="2">
        <v>0.8</v>
      </c>
      <c r="AP60" s="2">
        <f t="shared" si="57"/>
        <v>1.2E-2</v>
      </c>
      <c r="AQ60" s="1">
        <f t="shared" si="64"/>
        <v>2.3533509703801941E-2</v>
      </c>
      <c r="AR60" s="8">
        <f t="shared" si="58"/>
        <v>7.8262083333333337</v>
      </c>
      <c r="AS60" s="1">
        <f t="shared" si="59"/>
        <v>0.19</v>
      </c>
      <c r="AT60" s="1">
        <f t="shared" si="60"/>
        <v>5543166.666666667</v>
      </c>
      <c r="AU60" s="1">
        <f t="shared" si="61"/>
        <v>1299644119.7235906</v>
      </c>
    </row>
    <row r="61" spans="1:48" x14ac:dyDescent="0.15">
      <c r="C61" s="7">
        <v>3</v>
      </c>
      <c r="D61" s="7">
        <v>23.536709636451601</v>
      </c>
      <c r="E61" s="9">
        <f t="shared" si="62"/>
        <v>18.952988704999999</v>
      </c>
      <c r="F61" s="7" t="s">
        <v>83</v>
      </c>
      <c r="G61" s="1">
        <v>4</v>
      </c>
      <c r="H61" s="8">
        <f t="shared" si="44"/>
        <v>23.536709636451601</v>
      </c>
      <c r="I61" s="8">
        <f t="shared" si="45"/>
        <v>296.68670963645155</v>
      </c>
      <c r="J61" s="8">
        <f t="shared" si="46"/>
        <v>0.29467496292815093</v>
      </c>
      <c r="K61" s="8">
        <f t="shared" si="47"/>
        <v>7.8262083333333337</v>
      </c>
      <c r="L61" s="8">
        <f t="shared" si="48"/>
        <v>7.8262083333333343E-2</v>
      </c>
      <c r="M61" s="1" t="s">
        <v>83</v>
      </c>
      <c r="O61" s="8">
        <f t="shared" si="63"/>
        <v>0.2497872130863239</v>
      </c>
      <c r="P61" s="8">
        <f t="shared" si="49"/>
        <v>7.3606037756138637E-2</v>
      </c>
      <c r="Q61" s="12">
        <f t="shared" si="50"/>
        <v>1.3985147173666342E-2</v>
      </c>
      <c r="R61" s="8">
        <f t="shared" si="51"/>
        <v>1.4869795833333335E-2</v>
      </c>
      <c r="S61" s="13">
        <f t="shared" si="52"/>
        <v>0.94050700698365386</v>
      </c>
      <c r="T61" s="2">
        <f t="shared" si="53"/>
        <v>0.01</v>
      </c>
      <c r="U61" s="14">
        <f t="shared" si="54"/>
        <v>9.4050700698365391E-3</v>
      </c>
      <c r="V61" s="13"/>
      <c r="W61" s="2"/>
      <c r="X61" s="14"/>
      <c r="Y61" s="2">
        <v>0.05</v>
      </c>
      <c r="Z61" s="2">
        <v>0.16</v>
      </c>
      <c r="AA61" s="2">
        <f t="shared" si="55"/>
        <v>8.0000000000000002E-3</v>
      </c>
      <c r="AB61" s="2">
        <v>0.02</v>
      </c>
      <c r="AC61" s="2">
        <v>0.03</v>
      </c>
      <c r="AD61" s="2">
        <f t="shared" si="56"/>
        <v>5.9999999999999995E-4</v>
      </c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0.8</v>
      </c>
      <c r="AP61" s="2">
        <f t="shared" si="57"/>
        <v>1.6E-2</v>
      </c>
      <c r="AQ61" s="1">
        <f t="shared" si="64"/>
        <v>3.4005070069836538E-2</v>
      </c>
      <c r="AR61" s="8">
        <f t="shared" si="58"/>
        <v>7.8262083333333337</v>
      </c>
      <c r="AS61" s="1">
        <f t="shared" si="59"/>
        <v>0.19</v>
      </c>
      <c r="AT61" s="1">
        <f t="shared" si="60"/>
        <v>5543166.666666667</v>
      </c>
      <c r="AU61" s="1">
        <f t="shared" si="61"/>
        <v>1877938731.3364446</v>
      </c>
    </row>
    <row r="62" spans="1:48" x14ac:dyDescent="0.15">
      <c r="C62" s="7">
        <v>4</v>
      </c>
      <c r="D62" s="7">
        <v>26.317933170666699</v>
      </c>
      <c r="E62" s="9">
        <f t="shared" si="62"/>
        <v>23.536709636451601</v>
      </c>
      <c r="F62" s="7" t="s">
        <v>83</v>
      </c>
      <c r="G62" s="1">
        <v>5</v>
      </c>
      <c r="H62" s="8">
        <f t="shared" si="44"/>
        <v>26.317933170666699</v>
      </c>
      <c r="I62" s="8">
        <f t="shared" si="45"/>
        <v>299.4679331706667</v>
      </c>
      <c r="J62" s="8">
        <f t="shared" si="46"/>
        <v>0.39968019031696483</v>
      </c>
      <c r="K62" s="8">
        <f t="shared" si="47"/>
        <v>7.8262083333333337</v>
      </c>
      <c r="L62" s="8">
        <f t="shared" si="48"/>
        <v>7.8262083333333343E-2</v>
      </c>
      <c r="M62" s="1" t="s">
        <v>85</v>
      </c>
      <c r="N62" s="8">
        <f>(O61-P61)*$C$21/100</f>
        <v>0.16737211656367598</v>
      </c>
      <c r="O62" s="8">
        <f t="shared" si="63"/>
        <v>8.7071142099842597E-2</v>
      </c>
      <c r="P62" s="8">
        <f t="shared" si="49"/>
        <v>3.4800610645580578E-2</v>
      </c>
      <c r="Q62" s="12">
        <f t="shared" si="50"/>
        <v>6.6121160226603097E-3</v>
      </c>
      <c r="R62" s="8">
        <f t="shared" si="51"/>
        <v>1.4869795833333335E-2</v>
      </c>
      <c r="S62" s="13">
        <f t="shared" si="52"/>
        <v>0.444667572895524</v>
      </c>
      <c r="T62" s="2">
        <f t="shared" si="53"/>
        <v>0.01</v>
      </c>
      <c r="U62" s="14">
        <f t="shared" si="54"/>
        <v>4.4466757289552397E-3</v>
      </c>
      <c r="V62" s="13"/>
      <c r="W62" s="2"/>
      <c r="X62" s="14"/>
      <c r="Y62" s="2">
        <v>0.05</v>
      </c>
      <c r="Z62" s="2">
        <v>0.16</v>
      </c>
      <c r="AA62" s="2">
        <f t="shared" si="55"/>
        <v>8.0000000000000002E-3</v>
      </c>
      <c r="AB62" s="2">
        <v>0.02</v>
      </c>
      <c r="AC62" s="2">
        <v>0.03</v>
      </c>
      <c r="AD62" s="2">
        <f t="shared" si="56"/>
        <v>5.9999999999999995E-4</v>
      </c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0.8</v>
      </c>
      <c r="AP62" s="2">
        <f t="shared" si="57"/>
        <v>1.6E-2</v>
      </c>
      <c r="AQ62" s="1">
        <f t="shared" si="64"/>
        <v>2.9046675728955241E-2</v>
      </c>
      <c r="AR62" s="8">
        <f t="shared" si="58"/>
        <v>7.8262083333333337</v>
      </c>
      <c r="AS62" s="1">
        <f t="shared" si="59"/>
        <v>0.19</v>
      </c>
      <c r="AT62" s="1">
        <f t="shared" si="60"/>
        <v>5543166.666666667</v>
      </c>
      <c r="AU62" s="1">
        <f t="shared" si="61"/>
        <v>1604110129.9291489</v>
      </c>
    </row>
    <row r="63" spans="1:48" x14ac:dyDescent="0.15">
      <c r="C63" s="7">
        <v>5</v>
      </c>
      <c r="D63" s="7">
        <v>29.3437532587097</v>
      </c>
      <c r="E63" s="9">
        <f t="shared" si="62"/>
        <v>26.317933170666699</v>
      </c>
      <c r="F63" s="7" t="s">
        <v>85</v>
      </c>
      <c r="G63" s="1">
        <v>6</v>
      </c>
      <c r="H63" s="8">
        <f t="shared" si="44"/>
        <v>29.3437532587097</v>
      </c>
      <c r="I63" s="8">
        <f t="shared" si="45"/>
        <v>302.49375325870966</v>
      </c>
      <c r="J63" s="8">
        <f t="shared" si="46"/>
        <v>0.55329751016688189</v>
      </c>
      <c r="K63" s="8">
        <f t="shared" si="47"/>
        <v>7.8262083333333337</v>
      </c>
      <c r="L63" s="8">
        <f t="shared" si="48"/>
        <v>7.8262083333333343E-2</v>
      </c>
      <c r="M63" s="1" t="s">
        <v>83</v>
      </c>
      <c r="O63" s="8">
        <f t="shared" si="63"/>
        <v>0.13053261478759537</v>
      </c>
      <c r="P63" s="8">
        <f t="shared" si="49"/>
        <v>7.2223370757549227E-2</v>
      </c>
      <c r="Q63" s="12">
        <f t="shared" si="50"/>
        <v>1.3722440443934353E-2</v>
      </c>
      <c r="R63" s="8">
        <f t="shared" si="51"/>
        <v>1.4869795833333335E-2</v>
      </c>
      <c r="S63" s="13">
        <f t="shared" si="52"/>
        <v>0.92283986933922946</v>
      </c>
      <c r="T63" s="2">
        <f t="shared" si="53"/>
        <v>0.01</v>
      </c>
      <c r="U63" s="14">
        <f t="shared" si="54"/>
        <v>9.2283986933922955E-3</v>
      </c>
      <c r="V63" s="13"/>
      <c r="W63" s="2"/>
      <c r="X63" s="14"/>
      <c r="Y63" s="2">
        <v>0.05</v>
      </c>
      <c r="Z63" s="2">
        <v>0.16</v>
      </c>
      <c r="AA63" s="2">
        <f t="shared" si="55"/>
        <v>8.0000000000000002E-3</v>
      </c>
      <c r="AB63" s="2">
        <v>0.02</v>
      </c>
      <c r="AC63" s="2">
        <v>0.03</v>
      </c>
      <c r="AD63" s="2">
        <f t="shared" si="56"/>
        <v>5.9999999999999995E-4</v>
      </c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0.8</v>
      </c>
      <c r="AP63" s="2">
        <f t="shared" si="57"/>
        <v>1.6E-2</v>
      </c>
      <c r="AQ63" s="1">
        <f t="shared" si="64"/>
        <v>3.3828398693392298E-2</v>
      </c>
      <c r="AR63" s="8">
        <f t="shared" si="58"/>
        <v>7.8262083333333337</v>
      </c>
      <c r="AS63" s="1">
        <f t="shared" si="59"/>
        <v>0.19</v>
      </c>
      <c r="AT63" s="1">
        <f t="shared" si="60"/>
        <v>5543166.666666667</v>
      </c>
      <c r="AU63" s="1">
        <f t="shared" si="61"/>
        <v>1868182009.1811371</v>
      </c>
    </row>
    <row r="64" spans="1:48" x14ac:dyDescent="0.15">
      <c r="C64" s="7">
        <v>6</v>
      </c>
      <c r="D64" s="7">
        <v>27.859000334000001</v>
      </c>
      <c r="E64" s="9">
        <f t="shared" si="62"/>
        <v>29.3437532587097</v>
      </c>
      <c r="F64" s="7" t="s">
        <v>83</v>
      </c>
      <c r="G64" s="1">
        <v>7</v>
      </c>
      <c r="H64" s="8">
        <f t="shared" si="44"/>
        <v>27.859000334000001</v>
      </c>
      <c r="I64" s="8">
        <f t="shared" si="45"/>
        <v>301.00900033400001</v>
      </c>
      <c r="J64" s="8">
        <f t="shared" si="46"/>
        <v>0.47206835563446159</v>
      </c>
      <c r="K64" s="8">
        <f t="shared" si="47"/>
        <v>7.8262083333333337</v>
      </c>
      <c r="L64" s="8">
        <f t="shared" si="48"/>
        <v>7.8262083333333343E-2</v>
      </c>
      <c r="M64" s="1" t="s">
        <v>83</v>
      </c>
      <c r="O64" s="8">
        <f t="shared" si="63"/>
        <v>0.13657132736337949</v>
      </c>
      <c r="P64" s="8">
        <f t="shared" si="49"/>
        <v>6.4471001935246297E-2</v>
      </c>
      <c r="Q64" s="12">
        <f t="shared" si="50"/>
        <v>1.2249490367696797E-2</v>
      </c>
      <c r="R64" s="8">
        <f t="shared" si="51"/>
        <v>1.4869795833333335E-2</v>
      </c>
      <c r="S64" s="13">
        <f t="shared" si="52"/>
        <v>0.82378335956956117</v>
      </c>
      <c r="T64" s="2">
        <f t="shared" si="53"/>
        <v>0.01</v>
      </c>
      <c r="U64" s="14">
        <f t="shared" si="54"/>
        <v>8.2378335956956126E-3</v>
      </c>
      <c r="V64" s="13"/>
      <c r="W64" s="2"/>
      <c r="X64" s="14"/>
      <c r="Y64" s="2">
        <v>0.05</v>
      </c>
      <c r="Z64" s="2">
        <v>0.16</v>
      </c>
      <c r="AA64" s="2">
        <f t="shared" si="55"/>
        <v>8.0000000000000002E-3</v>
      </c>
      <c r="AB64" s="2">
        <v>0.02</v>
      </c>
      <c r="AC64" s="2">
        <v>0.03</v>
      </c>
      <c r="AD64" s="2">
        <f t="shared" si="56"/>
        <v>5.9999999999999995E-4</v>
      </c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0.8</v>
      </c>
      <c r="AP64" s="2">
        <f t="shared" si="57"/>
        <v>1.6E-2</v>
      </c>
      <c r="AQ64" s="1">
        <f t="shared" si="64"/>
        <v>3.2837833595695615E-2</v>
      </c>
      <c r="AR64" s="8">
        <f t="shared" si="58"/>
        <v>7.8262083333333337</v>
      </c>
      <c r="AS64" s="1">
        <f t="shared" si="59"/>
        <v>0.19</v>
      </c>
      <c r="AT64" s="1">
        <f t="shared" si="60"/>
        <v>5543166.666666667</v>
      </c>
      <c r="AU64" s="1">
        <f t="shared" si="61"/>
        <v>1813477797.1605673</v>
      </c>
    </row>
    <row r="65" spans="1:48" x14ac:dyDescent="0.15">
      <c r="C65" s="7">
        <v>7</v>
      </c>
      <c r="D65" s="7">
        <v>26.5317758090323</v>
      </c>
      <c r="E65" s="9">
        <f t="shared" si="62"/>
        <v>27.859000334000001</v>
      </c>
      <c r="F65" s="7" t="s">
        <v>83</v>
      </c>
      <c r="G65" s="1">
        <v>8</v>
      </c>
      <c r="H65" s="8">
        <f t="shared" si="44"/>
        <v>26.5317758090323</v>
      </c>
      <c r="I65" s="8">
        <f t="shared" si="45"/>
        <v>299.68177580903227</v>
      </c>
      <c r="J65" s="8">
        <f t="shared" si="46"/>
        <v>0.40906141898618442</v>
      </c>
      <c r="K65" s="8">
        <f t="shared" si="47"/>
        <v>7.8262083333333337</v>
      </c>
      <c r="L65" s="8">
        <f t="shared" si="48"/>
        <v>7.8262083333333343E-2</v>
      </c>
      <c r="M65" s="1" t="s">
        <v>83</v>
      </c>
      <c r="O65" s="8">
        <f t="shared" si="63"/>
        <v>0.15036240876146653</v>
      </c>
      <c r="P65" s="8">
        <f t="shared" si="49"/>
        <v>6.1507460290146192E-2</v>
      </c>
      <c r="Q65" s="12">
        <f t="shared" si="50"/>
        <v>1.1686417455127777E-2</v>
      </c>
      <c r="R65" s="8">
        <f t="shared" si="51"/>
        <v>1.4869795833333335E-2</v>
      </c>
      <c r="S65" s="13">
        <f t="shared" si="52"/>
        <v>0.78591647028068534</v>
      </c>
      <c r="T65" s="2">
        <f t="shared" si="53"/>
        <v>0.01</v>
      </c>
      <c r="U65" s="14">
        <f t="shared" si="54"/>
        <v>7.8591647028068527E-3</v>
      </c>
      <c r="V65" s="13"/>
      <c r="W65" s="2"/>
      <c r="X65" s="14"/>
      <c r="Y65" s="2">
        <v>0.05</v>
      </c>
      <c r="Z65" s="2">
        <v>0.16</v>
      </c>
      <c r="AA65" s="2">
        <f t="shared" si="55"/>
        <v>8.0000000000000002E-3</v>
      </c>
      <c r="AB65" s="2">
        <v>0.02</v>
      </c>
      <c r="AC65" s="2">
        <v>0.03</v>
      </c>
      <c r="AD65" s="2">
        <f t="shared" si="56"/>
        <v>5.9999999999999995E-4</v>
      </c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0.8</v>
      </c>
      <c r="AP65" s="2">
        <f t="shared" si="57"/>
        <v>1.6E-2</v>
      </c>
      <c r="AQ65" s="1">
        <f t="shared" si="64"/>
        <v>3.2459164702806853E-2</v>
      </c>
      <c r="AR65" s="8">
        <f t="shared" si="58"/>
        <v>7.8262083333333337</v>
      </c>
      <c r="AS65" s="1">
        <f t="shared" si="59"/>
        <v>0.19</v>
      </c>
      <c r="AT65" s="1">
        <f t="shared" si="60"/>
        <v>5543166.666666667</v>
      </c>
      <c r="AU65" s="1">
        <f t="shared" si="61"/>
        <v>1792565710.2615352</v>
      </c>
    </row>
    <row r="66" spans="1:48" x14ac:dyDescent="0.15">
      <c r="C66" s="7">
        <v>8</v>
      </c>
      <c r="D66" s="7">
        <v>25.8675445412903</v>
      </c>
      <c r="E66" s="9">
        <f t="shared" si="62"/>
        <v>26.5317758090323</v>
      </c>
      <c r="F66" s="7" t="s">
        <v>83</v>
      </c>
      <c r="G66" s="1">
        <v>9</v>
      </c>
      <c r="H66" s="8">
        <f t="shared" si="44"/>
        <v>25.8675445412903</v>
      </c>
      <c r="I66" s="8">
        <f t="shared" si="45"/>
        <v>299.01754454129025</v>
      </c>
      <c r="J66" s="8">
        <f t="shared" si="46"/>
        <v>0.38057823304434524</v>
      </c>
      <c r="K66" s="8">
        <f t="shared" si="47"/>
        <v>7.8262083333333337</v>
      </c>
      <c r="L66" s="8">
        <f t="shared" si="48"/>
        <v>7.8262083333333343E-2</v>
      </c>
      <c r="M66" s="1" t="s">
        <v>83</v>
      </c>
      <c r="O66" s="8">
        <f t="shared" si="63"/>
        <v>0.16711703180465368</v>
      </c>
      <c r="P66" s="8">
        <f t="shared" si="49"/>
        <v>6.3601104675830744E-2</v>
      </c>
      <c r="Q66" s="12">
        <f t="shared" si="50"/>
        <v>1.2084209888407842E-2</v>
      </c>
      <c r="R66" s="8">
        <f t="shared" si="51"/>
        <v>1.4869795833333335E-2</v>
      </c>
      <c r="S66" s="13">
        <f t="shared" si="52"/>
        <v>0.81266817808748271</v>
      </c>
      <c r="T66" s="2">
        <f t="shared" si="53"/>
        <v>0.01</v>
      </c>
      <c r="U66" s="14">
        <f t="shared" si="54"/>
        <v>8.1266817808748268E-3</v>
      </c>
      <c r="V66" s="13"/>
      <c r="W66" s="2"/>
      <c r="X66" s="14"/>
      <c r="Y66" s="2">
        <v>0.05</v>
      </c>
      <c r="Z66" s="2">
        <v>0.16</v>
      </c>
      <c r="AA66" s="2">
        <f t="shared" si="55"/>
        <v>8.0000000000000002E-3</v>
      </c>
      <c r="AB66" s="2">
        <v>0.02</v>
      </c>
      <c r="AC66" s="2">
        <v>0.03</v>
      </c>
      <c r="AD66" s="2">
        <f t="shared" si="56"/>
        <v>5.9999999999999995E-4</v>
      </c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0.8</v>
      </c>
      <c r="AP66" s="2">
        <f t="shared" si="57"/>
        <v>1.6E-2</v>
      </c>
      <c r="AQ66" s="1">
        <f t="shared" si="64"/>
        <v>3.2726681780874831E-2</v>
      </c>
      <c r="AR66" s="8">
        <f t="shared" si="58"/>
        <v>7.8262083333333337</v>
      </c>
      <c r="AS66" s="1">
        <f t="shared" si="59"/>
        <v>0.19</v>
      </c>
      <c r="AT66" s="1">
        <f t="shared" si="60"/>
        <v>5543166.666666667</v>
      </c>
      <c r="AU66" s="1">
        <f t="shared" si="61"/>
        <v>1807339409.6294844</v>
      </c>
    </row>
    <row r="67" spans="1:48" x14ac:dyDescent="0.15">
      <c r="C67" s="7">
        <v>9</v>
      </c>
      <c r="D67" s="7">
        <v>25.483489498000001</v>
      </c>
      <c r="E67" s="9">
        <f t="shared" si="62"/>
        <v>25.8675445412903</v>
      </c>
      <c r="F67" s="7" t="s">
        <v>83</v>
      </c>
      <c r="G67" s="1">
        <v>10</v>
      </c>
      <c r="H67" s="8">
        <f t="shared" si="44"/>
        <v>25.483489498000001</v>
      </c>
      <c r="I67" s="8">
        <f t="shared" si="45"/>
        <v>298.63348949799996</v>
      </c>
      <c r="J67" s="8">
        <f t="shared" si="46"/>
        <v>0.36496990829683429</v>
      </c>
      <c r="K67" s="8">
        <f t="shared" si="47"/>
        <v>7.8262083333333337</v>
      </c>
      <c r="L67" s="8">
        <f t="shared" si="48"/>
        <v>7.8262083333333343E-2</v>
      </c>
      <c r="M67" s="1" t="s">
        <v>83</v>
      </c>
      <c r="O67" s="8">
        <f t="shared" si="63"/>
        <v>0.18177801046215628</v>
      </c>
      <c r="P67" s="8">
        <f t="shared" si="49"/>
        <v>6.6343503808754159E-2</v>
      </c>
      <c r="Q67" s="12">
        <f t="shared" si="50"/>
        <v>1.260526572366329E-2</v>
      </c>
      <c r="R67" s="8">
        <f t="shared" si="51"/>
        <v>1.4869795833333335E-2</v>
      </c>
      <c r="S67" s="13">
        <f t="shared" si="52"/>
        <v>0.84770940132253259</v>
      </c>
      <c r="T67" s="2">
        <f t="shared" si="53"/>
        <v>0.01</v>
      </c>
      <c r="U67" s="14">
        <f t="shared" si="54"/>
        <v>8.4770940132253263E-3</v>
      </c>
      <c r="V67" s="13"/>
      <c r="W67" s="2"/>
      <c r="X67" s="14"/>
      <c r="Y67" s="2">
        <v>0.05</v>
      </c>
      <c r="Z67" s="2">
        <v>0.16</v>
      </c>
      <c r="AA67" s="2">
        <f t="shared" si="55"/>
        <v>8.0000000000000002E-3</v>
      </c>
      <c r="AB67" s="2">
        <v>0.02</v>
      </c>
      <c r="AC67" s="2">
        <v>0.03</v>
      </c>
      <c r="AD67" s="2">
        <f t="shared" si="56"/>
        <v>5.9999999999999995E-4</v>
      </c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0.8</v>
      </c>
      <c r="AP67" s="2">
        <f t="shared" si="57"/>
        <v>1.6E-2</v>
      </c>
      <c r="AQ67" s="1">
        <f t="shared" si="64"/>
        <v>3.3077094013225325E-2</v>
      </c>
      <c r="AR67" s="8">
        <f t="shared" si="58"/>
        <v>7.8262083333333337</v>
      </c>
      <c r="AS67" s="1">
        <f t="shared" si="59"/>
        <v>0.19</v>
      </c>
      <c r="AT67" s="1">
        <f t="shared" si="60"/>
        <v>5543166.666666667</v>
      </c>
      <c r="AU67" s="1">
        <f t="shared" si="61"/>
        <v>1826691015.1904671</v>
      </c>
    </row>
    <row r="68" spans="1:48" x14ac:dyDescent="0.15">
      <c r="C68" s="7">
        <v>10</v>
      </c>
      <c r="D68" s="7">
        <v>24.2748426754839</v>
      </c>
      <c r="E68" s="9">
        <f t="shared" si="62"/>
        <v>25.483489498000001</v>
      </c>
      <c r="F68" s="7" t="s">
        <v>83</v>
      </c>
      <c r="G68" s="1">
        <v>11</v>
      </c>
      <c r="H68" s="8">
        <f t="shared" si="44"/>
        <v>24.2748426754839</v>
      </c>
      <c r="I68" s="8">
        <f t="shared" si="45"/>
        <v>297.42484267548389</v>
      </c>
      <c r="J68" s="8">
        <f t="shared" si="46"/>
        <v>0.31967981776660154</v>
      </c>
      <c r="K68" s="8">
        <f t="shared" si="47"/>
        <v>7.8262083333333337</v>
      </c>
      <c r="L68" s="8">
        <f t="shared" si="48"/>
        <v>7.8262083333333343E-2</v>
      </c>
      <c r="M68" s="1" t="s">
        <v>85</v>
      </c>
      <c r="N68" s="8">
        <f>(O67-P67)*$C$21/100</f>
        <v>0.10966278132073201</v>
      </c>
      <c r="O68" s="8">
        <f t="shared" si="63"/>
        <v>8.403380866600349E-2</v>
      </c>
      <c r="P68" s="8">
        <f t="shared" si="49"/>
        <v>2.6863912640581456E-2</v>
      </c>
      <c r="Q68" s="12">
        <f t="shared" si="50"/>
        <v>5.1041434017104767E-3</v>
      </c>
      <c r="R68" s="8">
        <f t="shared" si="51"/>
        <v>1.4869795833333335E-2</v>
      </c>
      <c r="S68" s="13">
        <f t="shared" si="52"/>
        <v>0.34325578232006498</v>
      </c>
      <c r="T68" s="2">
        <f t="shared" si="53"/>
        <v>0.01</v>
      </c>
      <c r="U68" s="14">
        <f t="shared" si="54"/>
        <v>3.4325578232006497E-3</v>
      </c>
      <c r="V68" s="13"/>
      <c r="W68" s="2"/>
      <c r="X68" s="14"/>
      <c r="Y68" s="2">
        <v>0.05</v>
      </c>
      <c r="Z68" s="2">
        <v>0.16</v>
      </c>
      <c r="AA68" s="2">
        <f t="shared" si="55"/>
        <v>8.0000000000000002E-3</v>
      </c>
      <c r="AB68" s="2">
        <v>0.02</v>
      </c>
      <c r="AC68" s="2">
        <v>0.03</v>
      </c>
      <c r="AD68" s="2">
        <f t="shared" si="56"/>
        <v>5.9999999999999995E-4</v>
      </c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0.8</v>
      </c>
      <c r="AP68" s="2">
        <f t="shared" si="57"/>
        <v>1.6E-2</v>
      </c>
      <c r="AQ68" s="1">
        <f t="shared" si="64"/>
        <v>2.803255782320065E-2</v>
      </c>
      <c r="AR68" s="8">
        <f t="shared" si="58"/>
        <v>7.8262083333333337</v>
      </c>
      <c r="AS68" s="1">
        <f t="shared" si="59"/>
        <v>0.19</v>
      </c>
      <c r="AT68" s="1">
        <f t="shared" si="60"/>
        <v>5543166.666666667</v>
      </c>
      <c r="AU68" s="1">
        <f t="shared" si="61"/>
        <v>1548105208.0322919</v>
      </c>
    </row>
    <row r="69" spans="1:48" x14ac:dyDescent="0.15">
      <c r="C69" s="7">
        <v>11</v>
      </c>
      <c r="D69" s="7">
        <v>20.8470326923333</v>
      </c>
      <c r="E69" s="9">
        <f t="shared" si="62"/>
        <v>24.2748426754839</v>
      </c>
      <c r="F69" s="7" t="s">
        <v>85</v>
      </c>
      <c r="G69" s="1">
        <v>12</v>
      </c>
      <c r="H69" s="8">
        <f t="shared" si="44"/>
        <v>20.8470326923333</v>
      </c>
      <c r="I69" s="8">
        <f t="shared" si="45"/>
        <v>293.99703269233328</v>
      </c>
      <c r="J69" s="8">
        <f t="shared" si="46"/>
        <v>0.21824724619131552</v>
      </c>
      <c r="K69" s="8">
        <f t="shared" si="47"/>
        <v>7.8262083333333337</v>
      </c>
      <c r="L69" s="8">
        <f t="shared" si="48"/>
        <v>7.8262083333333343E-2</v>
      </c>
      <c r="M69" s="1" t="s">
        <v>83</v>
      </c>
      <c r="O69" s="8">
        <f t="shared" si="63"/>
        <v>0.13543197935875537</v>
      </c>
      <c r="P69" s="8">
        <f t="shared" si="49"/>
        <v>2.9557656541287444E-2</v>
      </c>
      <c r="Q69" s="12">
        <f t="shared" si="50"/>
        <v>5.6159547428446142E-3</v>
      </c>
      <c r="R69" s="8">
        <f t="shared" si="51"/>
        <v>1.4869795833333335E-2</v>
      </c>
      <c r="S69" s="13">
        <f t="shared" si="52"/>
        <v>0.37767530945216055</v>
      </c>
      <c r="T69" s="2">
        <f t="shared" si="53"/>
        <v>0.01</v>
      </c>
      <c r="U69" s="14">
        <f t="shared" si="54"/>
        <v>3.7767530945216057E-3</v>
      </c>
      <c r="V69" s="13"/>
      <c r="W69" s="2"/>
      <c r="X69" s="14"/>
      <c r="Y69" s="2">
        <v>0.05</v>
      </c>
      <c r="Z69" s="2">
        <v>0.16</v>
      </c>
      <c r="AA69" s="2">
        <f t="shared" si="55"/>
        <v>8.0000000000000002E-3</v>
      </c>
      <c r="AB69" s="2">
        <v>0.02</v>
      </c>
      <c r="AC69" s="2">
        <v>0.03</v>
      </c>
      <c r="AD69" s="2">
        <f t="shared" si="56"/>
        <v>5.9999999999999995E-4</v>
      </c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0.8</v>
      </c>
      <c r="AP69" s="2">
        <f t="shared" si="57"/>
        <v>1.6E-2</v>
      </c>
      <c r="AQ69" s="1">
        <f t="shared" si="64"/>
        <v>2.8376753094521607E-2</v>
      </c>
      <c r="AR69" s="8">
        <f t="shared" si="58"/>
        <v>7.8262083333333337</v>
      </c>
      <c r="AS69" s="1">
        <f t="shared" si="59"/>
        <v>0.19</v>
      </c>
      <c r="AT69" s="1">
        <f t="shared" si="60"/>
        <v>5543166.666666667</v>
      </c>
      <c r="AU69" s="1">
        <f t="shared" si="61"/>
        <v>1567113480.3231299</v>
      </c>
      <c r="AV69" s="1">
        <f>SUM(AU58:AU69)</f>
        <v>19274910775.88652</v>
      </c>
    </row>
    <row r="70" spans="1:48" x14ac:dyDescent="0.3">
      <c r="C70" s="7">
        <v>12</v>
      </c>
      <c r="D70" s="10">
        <v>17.010710336129002</v>
      </c>
      <c r="E70" s="9">
        <f t="shared" si="62"/>
        <v>20.8470326923333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v>16</v>
      </c>
      <c r="E73" s="7"/>
      <c r="F73" s="7"/>
      <c r="G73" s="1">
        <v>1</v>
      </c>
      <c r="H73" s="8">
        <f t="shared" ref="H73:H84" si="65">E74</f>
        <v>16</v>
      </c>
      <c r="I73" s="8">
        <f t="shared" ref="I73:I84" si="66">H73+273.15</f>
        <v>289.14999999999998</v>
      </c>
      <c r="J73" s="8">
        <f t="shared" ref="J73:J84" si="67">EXP(($C$15*(I73-$C$13))/($C$16*I73*$C$13))</f>
        <v>0.12526845995982999</v>
      </c>
      <c r="K73" s="8">
        <f t="shared" ref="K73:K84" si="68">$B$73/12</f>
        <v>7.5919999999999996</v>
      </c>
      <c r="L73" s="8">
        <f t="shared" ref="L73:L84" si="69">K73*$B$74/100</f>
        <v>7.5920000000000001E-2</v>
      </c>
      <c r="M73" s="1" t="s">
        <v>83</v>
      </c>
      <c r="O73" s="8">
        <f>L73</f>
        <v>7.5920000000000001E-2</v>
      </c>
      <c r="P73" s="8">
        <f t="shared" ref="P73:P84" si="70">O73*J73</f>
        <v>9.5103814801502928E-3</v>
      </c>
      <c r="Q73" s="12">
        <f t="shared" ref="Q73:Q84" si="71">P73*$B$75</f>
        <v>1.7118686664270527E-3</v>
      </c>
      <c r="R73" s="8">
        <f t="shared" ref="R73:R84" si="72">L73*$B$75</f>
        <v>1.36656E-2</v>
      </c>
      <c r="S73" s="13">
        <f t="shared" ref="S73:S84" si="73">Q73/R73</f>
        <v>0.12526845995982999</v>
      </c>
      <c r="T73" s="2">
        <f t="shared" ref="T73:T84" si="74">$B$74/100</f>
        <v>0.01</v>
      </c>
      <c r="U73" s="14">
        <f t="shared" ref="U73:U84" si="75">S73*T73</f>
        <v>1.2526845995983E-3</v>
      </c>
      <c r="V73" s="13"/>
      <c r="W73" s="2"/>
      <c r="X73" s="14"/>
      <c r="Y73" s="2">
        <v>0.04</v>
      </c>
      <c r="Z73" s="2">
        <v>0.5</v>
      </c>
      <c r="AA73" s="2">
        <f t="shared" ref="AA73:AA84" si="76">Y73*Z73</f>
        <v>0.02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1.4999999999999999E-2</v>
      </c>
      <c r="AO73" s="2">
        <v>0.49</v>
      </c>
      <c r="AP73" s="2">
        <f t="shared" ref="AP73:AP84" si="77">AO73*AN73</f>
        <v>7.3499999999999998E-3</v>
      </c>
      <c r="AQ73" s="1">
        <f t="shared" ref="AQ73:AQ84" si="78">(AP73+AM73+AD73+AA73+U73+X73+AG73+AJ73)</f>
        <v>2.8602684599598298E-2</v>
      </c>
      <c r="AR73" s="8">
        <f t="shared" ref="AR73:AR84" si="79">$B$73/12</f>
        <v>7.5919999999999996</v>
      </c>
      <c r="AS73" s="1">
        <f t="shared" ref="AS73:AS84" si="80">$B$75</f>
        <v>0.18</v>
      </c>
      <c r="AT73" s="1">
        <f t="shared" ref="AT73:AT84" si="81">$E$4/12</f>
        <v>11354000</v>
      </c>
      <c r="AU73" s="1">
        <f t="shared" ref="AU73:AU84" si="82">AT73*10000*AS73*0.67*AR73*AQ73</f>
        <v>2973440101.6875052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15.2321396241936</v>
      </c>
      <c r="E74" s="9">
        <f t="shared" ref="E74:E85" si="83">D73</f>
        <v>16</v>
      </c>
      <c r="F74" s="7" t="s">
        <v>83</v>
      </c>
      <c r="G74" s="1">
        <v>2</v>
      </c>
      <c r="H74" s="8">
        <f t="shared" si="65"/>
        <v>15.2321396241936</v>
      </c>
      <c r="I74" s="8">
        <f t="shared" si="66"/>
        <v>288.3821396241936</v>
      </c>
      <c r="J74" s="8">
        <f t="shared" si="67"/>
        <v>0.11452550141577048</v>
      </c>
      <c r="K74" s="8">
        <f t="shared" si="68"/>
        <v>7.5919999999999996</v>
      </c>
      <c r="L74" s="8">
        <f t="shared" si="69"/>
        <v>7.5920000000000001E-2</v>
      </c>
      <c r="M74" s="1" t="s">
        <v>83</v>
      </c>
      <c r="O74" s="8">
        <f t="shared" ref="O74:O84" si="84">L74+O73-P73-N74</f>
        <v>0.14232961851984971</v>
      </c>
      <c r="P74" s="8">
        <f t="shared" si="70"/>
        <v>1.6300370927301119E-2</v>
      </c>
      <c r="Q74" s="12">
        <f t="shared" si="71"/>
        <v>2.9340667669142013E-3</v>
      </c>
      <c r="R74" s="8">
        <f t="shared" si="72"/>
        <v>1.36656E-2</v>
      </c>
      <c r="S74" s="13">
        <f t="shared" si="73"/>
        <v>0.21470456964306003</v>
      </c>
      <c r="T74" s="2">
        <f t="shared" si="74"/>
        <v>0.01</v>
      </c>
      <c r="U74" s="14">
        <f t="shared" si="75"/>
        <v>2.1470456964306005E-3</v>
      </c>
      <c r="V74" s="13"/>
      <c r="W74" s="2"/>
      <c r="X74" s="14"/>
      <c r="Y74" s="2">
        <v>0.04</v>
      </c>
      <c r="Z74" s="2">
        <v>0.5</v>
      </c>
      <c r="AA74" s="2">
        <f t="shared" si="76"/>
        <v>0.02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1.4999999999999999E-2</v>
      </c>
      <c r="AO74" s="2">
        <v>0.49</v>
      </c>
      <c r="AP74" s="2">
        <f t="shared" si="77"/>
        <v>7.3499999999999998E-3</v>
      </c>
      <c r="AQ74" s="1">
        <f t="shared" si="78"/>
        <v>2.94970456964306E-2</v>
      </c>
      <c r="AR74" s="8">
        <f t="shared" si="79"/>
        <v>7.5919999999999996</v>
      </c>
      <c r="AS74" s="1">
        <f t="shared" si="80"/>
        <v>0.18</v>
      </c>
      <c r="AT74" s="1">
        <f t="shared" si="81"/>
        <v>11354000</v>
      </c>
      <c r="AU74" s="1">
        <f t="shared" si="82"/>
        <v>3066414911.1481438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18.952988704999999</v>
      </c>
      <c r="E75" s="9">
        <f t="shared" si="83"/>
        <v>15.2321396241936</v>
      </c>
      <c r="F75" s="7" t="s">
        <v>83</v>
      </c>
      <c r="G75" s="1">
        <v>3</v>
      </c>
      <c r="H75" s="8">
        <f t="shared" si="65"/>
        <v>18.952988704999999</v>
      </c>
      <c r="I75" s="8">
        <f t="shared" si="66"/>
        <v>292.10298870499997</v>
      </c>
      <c r="J75" s="8">
        <f t="shared" si="67"/>
        <v>0.17607000815870483</v>
      </c>
      <c r="K75" s="8">
        <f t="shared" si="68"/>
        <v>7.5919999999999996</v>
      </c>
      <c r="L75" s="8">
        <f t="shared" si="69"/>
        <v>7.5920000000000001E-2</v>
      </c>
      <c r="M75" s="1" t="s">
        <v>83</v>
      </c>
      <c r="O75" s="8">
        <f t="shared" si="84"/>
        <v>0.20194924759254856</v>
      </c>
      <c r="P75" s="8">
        <f t="shared" si="70"/>
        <v>3.555720567126433E-2</v>
      </c>
      <c r="Q75" s="12">
        <f t="shared" si="71"/>
        <v>6.4002970208275793E-3</v>
      </c>
      <c r="R75" s="8">
        <f t="shared" si="72"/>
        <v>1.36656E-2</v>
      </c>
      <c r="S75" s="13">
        <f t="shared" si="73"/>
        <v>0.46835097038019402</v>
      </c>
      <c r="T75" s="2">
        <f t="shared" si="74"/>
        <v>0.01</v>
      </c>
      <c r="U75" s="14">
        <f t="shared" si="75"/>
        <v>4.6835097038019401E-3</v>
      </c>
      <c r="V75" s="13"/>
      <c r="W75" s="2"/>
      <c r="X75" s="14"/>
      <c r="Y75" s="2">
        <v>0.04</v>
      </c>
      <c r="Z75" s="2">
        <v>0.5</v>
      </c>
      <c r="AA75" s="2">
        <f t="shared" si="76"/>
        <v>0.02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1.4999999999999999E-2</v>
      </c>
      <c r="AO75" s="2">
        <v>0.49</v>
      </c>
      <c r="AP75" s="2">
        <f t="shared" si="77"/>
        <v>7.3499999999999998E-3</v>
      </c>
      <c r="AQ75" s="1">
        <f t="shared" si="78"/>
        <v>3.2033509703801942E-2</v>
      </c>
      <c r="AR75" s="8">
        <f t="shared" si="79"/>
        <v>7.5919999999999996</v>
      </c>
      <c r="AS75" s="1">
        <f t="shared" si="80"/>
        <v>0.18</v>
      </c>
      <c r="AT75" s="1">
        <f t="shared" si="81"/>
        <v>11354000</v>
      </c>
      <c r="AU75" s="1">
        <f t="shared" si="82"/>
        <v>3330097285.7777915</v>
      </c>
    </row>
    <row r="76" spans="1:48" x14ac:dyDescent="0.15">
      <c r="C76" s="7">
        <v>3</v>
      </c>
      <c r="D76" s="7">
        <v>23.536709636451601</v>
      </c>
      <c r="E76" s="9">
        <f t="shared" si="83"/>
        <v>18.952988704999999</v>
      </c>
      <c r="F76" s="7" t="s">
        <v>83</v>
      </c>
      <c r="G76" s="1">
        <v>4</v>
      </c>
      <c r="H76" s="8">
        <f t="shared" si="65"/>
        <v>23.536709636451601</v>
      </c>
      <c r="I76" s="8">
        <f t="shared" si="66"/>
        <v>296.68670963645155</v>
      </c>
      <c r="J76" s="8">
        <f t="shared" si="67"/>
        <v>0.29467496292815093</v>
      </c>
      <c r="K76" s="8">
        <f t="shared" si="68"/>
        <v>7.5919999999999996</v>
      </c>
      <c r="L76" s="8">
        <f t="shared" si="69"/>
        <v>7.5920000000000001E-2</v>
      </c>
      <c r="M76" s="1" t="s">
        <v>83</v>
      </c>
      <c r="O76" s="8">
        <f t="shared" si="84"/>
        <v>0.24231204192128422</v>
      </c>
      <c r="P76" s="8">
        <f t="shared" si="70"/>
        <v>7.1403291970198984E-2</v>
      </c>
      <c r="Q76" s="12">
        <f t="shared" si="71"/>
        <v>1.2852592554635816E-2</v>
      </c>
      <c r="R76" s="8">
        <f t="shared" si="72"/>
        <v>1.36656E-2</v>
      </c>
      <c r="S76" s="13">
        <f t="shared" si="73"/>
        <v>0.94050700698365353</v>
      </c>
      <c r="T76" s="2">
        <f t="shared" si="74"/>
        <v>0.01</v>
      </c>
      <c r="U76" s="14">
        <f t="shared" si="75"/>
        <v>9.4050700698365356E-3</v>
      </c>
      <c r="V76" s="13"/>
      <c r="W76" s="2"/>
      <c r="X76" s="14"/>
      <c r="Y76" s="2">
        <v>0.05</v>
      </c>
      <c r="Z76" s="2">
        <v>0.5</v>
      </c>
      <c r="AA76" s="2">
        <f t="shared" si="76"/>
        <v>2.5000000000000001E-2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0.49</v>
      </c>
      <c r="AP76" s="2">
        <f t="shared" si="77"/>
        <v>9.7999999999999997E-3</v>
      </c>
      <c r="AQ76" s="1">
        <f t="shared" si="78"/>
        <v>4.4205070069836531E-2</v>
      </c>
      <c r="AR76" s="8">
        <f t="shared" si="79"/>
        <v>7.5919999999999996</v>
      </c>
      <c r="AS76" s="1">
        <f t="shared" si="80"/>
        <v>0.18</v>
      </c>
      <c r="AT76" s="1">
        <f t="shared" si="81"/>
        <v>11354000</v>
      </c>
      <c r="AU76" s="1">
        <f t="shared" si="82"/>
        <v>4595412279.776144</v>
      </c>
    </row>
    <row r="77" spans="1:48" x14ac:dyDescent="0.15">
      <c r="C77" s="7">
        <v>4</v>
      </c>
      <c r="D77" s="7">
        <v>26.317933170666699</v>
      </c>
      <c r="E77" s="9">
        <f t="shared" si="83"/>
        <v>23.536709636451601</v>
      </c>
      <c r="F77" s="7" t="s">
        <v>83</v>
      </c>
      <c r="G77" s="1">
        <v>5</v>
      </c>
      <c r="H77" s="8">
        <f t="shared" si="65"/>
        <v>26.317933170666699</v>
      </c>
      <c r="I77" s="8">
        <f t="shared" si="66"/>
        <v>299.4679331706667</v>
      </c>
      <c r="J77" s="8">
        <f t="shared" si="67"/>
        <v>0.39968019031696483</v>
      </c>
      <c r="K77" s="8">
        <f t="shared" si="68"/>
        <v>7.5919999999999996</v>
      </c>
      <c r="L77" s="8">
        <f t="shared" si="69"/>
        <v>7.5920000000000001E-2</v>
      </c>
      <c r="M77" s="1" t="s">
        <v>85</v>
      </c>
      <c r="N77" s="8">
        <f>(O76-P76)*$C$21/100</f>
        <v>0.16236331245353097</v>
      </c>
      <c r="O77" s="8">
        <f t="shared" si="84"/>
        <v>8.446543749755428E-2</v>
      </c>
      <c r="P77" s="8">
        <f t="shared" si="70"/>
        <v>3.3759162134228193E-2</v>
      </c>
      <c r="Q77" s="12">
        <f t="shared" si="71"/>
        <v>6.0766491841610744E-3</v>
      </c>
      <c r="R77" s="8">
        <f t="shared" si="72"/>
        <v>1.36656E-2</v>
      </c>
      <c r="S77" s="13">
        <f t="shared" si="73"/>
        <v>0.44466757289552411</v>
      </c>
      <c r="T77" s="2">
        <f t="shared" si="74"/>
        <v>0.01</v>
      </c>
      <c r="U77" s="14">
        <f t="shared" si="75"/>
        <v>4.4466757289552414E-3</v>
      </c>
      <c r="V77" s="13"/>
      <c r="W77" s="2"/>
      <c r="X77" s="14"/>
      <c r="Y77" s="2">
        <v>0.05</v>
      </c>
      <c r="Z77" s="2">
        <v>0.5</v>
      </c>
      <c r="AA77" s="2">
        <f t="shared" si="76"/>
        <v>2.5000000000000001E-2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0.49</v>
      </c>
      <c r="AP77" s="2">
        <f t="shared" si="77"/>
        <v>9.7999999999999997E-3</v>
      </c>
      <c r="AQ77" s="1">
        <f t="shared" si="78"/>
        <v>3.9246675728955238E-2</v>
      </c>
      <c r="AR77" s="8">
        <f t="shared" si="79"/>
        <v>7.5919999999999996</v>
      </c>
      <c r="AS77" s="1">
        <f t="shared" si="80"/>
        <v>0.18</v>
      </c>
      <c r="AT77" s="1">
        <f t="shared" si="81"/>
        <v>11354000</v>
      </c>
      <c r="AU77" s="1">
        <f t="shared" si="82"/>
        <v>4079954070.8860641</v>
      </c>
    </row>
    <row r="78" spans="1:48" x14ac:dyDescent="0.15">
      <c r="C78" s="7">
        <v>5</v>
      </c>
      <c r="D78" s="7">
        <v>29.3437532587097</v>
      </c>
      <c r="E78" s="9">
        <f t="shared" si="83"/>
        <v>26.317933170666699</v>
      </c>
      <c r="F78" s="7" t="s">
        <v>85</v>
      </c>
      <c r="G78" s="1">
        <v>6</v>
      </c>
      <c r="H78" s="8">
        <f t="shared" si="65"/>
        <v>29.3437532587097</v>
      </c>
      <c r="I78" s="8">
        <f t="shared" si="66"/>
        <v>302.49375325870966</v>
      </c>
      <c r="J78" s="8">
        <f t="shared" si="67"/>
        <v>0.55329751016688189</v>
      </c>
      <c r="K78" s="8">
        <f t="shared" si="68"/>
        <v>7.5919999999999996</v>
      </c>
      <c r="L78" s="8">
        <f t="shared" si="69"/>
        <v>7.5920000000000001E-2</v>
      </c>
      <c r="M78" s="1" t="s">
        <v>83</v>
      </c>
      <c r="O78" s="8">
        <f t="shared" si="84"/>
        <v>0.1266262753633261</v>
      </c>
      <c r="P78" s="8">
        <f t="shared" si="70"/>
        <v>7.0062002880234314E-2</v>
      </c>
      <c r="Q78" s="12">
        <f t="shared" si="71"/>
        <v>1.2611160518442176E-2</v>
      </c>
      <c r="R78" s="8">
        <f t="shared" si="72"/>
        <v>1.36656E-2</v>
      </c>
      <c r="S78" s="13">
        <f t="shared" si="73"/>
        <v>0.92283986933922957</v>
      </c>
      <c r="T78" s="2">
        <f t="shared" si="74"/>
        <v>0.01</v>
      </c>
      <c r="U78" s="14">
        <f t="shared" si="75"/>
        <v>9.2283986933922955E-3</v>
      </c>
      <c r="V78" s="13"/>
      <c r="W78" s="2"/>
      <c r="X78" s="14"/>
      <c r="Y78" s="2">
        <v>0.05</v>
      </c>
      <c r="Z78" s="2">
        <v>0.5</v>
      </c>
      <c r="AA78" s="2">
        <f t="shared" si="76"/>
        <v>2.5000000000000001E-2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0.49</v>
      </c>
      <c r="AP78" s="2">
        <f t="shared" si="77"/>
        <v>9.7999999999999997E-3</v>
      </c>
      <c r="AQ78" s="1">
        <f t="shared" si="78"/>
        <v>4.4028398693392291E-2</v>
      </c>
      <c r="AR78" s="8">
        <f t="shared" si="79"/>
        <v>7.5919999999999996</v>
      </c>
      <c r="AS78" s="1">
        <f t="shared" si="80"/>
        <v>0.18</v>
      </c>
      <c r="AT78" s="1">
        <f t="shared" si="81"/>
        <v>11354000</v>
      </c>
      <c r="AU78" s="1">
        <f t="shared" si="82"/>
        <v>4577046110.2052288</v>
      </c>
    </row>
    <row r="79" spans="1:48" x14ac:dyDescent="0.15">
      <c r="C79" s="7">
        <v>6</v>
      </c>
      <c r="D79" s="7">
        <v>27.859000334000001</v>
      </c>
      <c r="E79" s="9">
        <f t="shared" si="83"/>
        <v>29.3437532587097</v>
      </c>
      <c r="F79" s="7" t="s">
        <v>83</v>
      </c>
      <c r="G79" s="1">
        <v>7</v>
      </c>
      <c r="H79" s="8">
        <f t="shared" si="65"/>
        <v>27.859000334000001</v>
      </c>
      <c r="I79" s="8">
        <f t="shared" si="66"/>
        <v>301.00900033400001</v>
      </c>
      <c r="J79" s="8">
        <f t="shared" si="67"/>
        <v>0.47206835563446159</v>
      </c>
      <c r="K79" s="8">
        <f t="shared" si="68"/>
        <v>7.5919999999999996</v>
      </c>
      <c r="L79" s="8">
        <f t="shared" si="69"/>
        <v>7.5920000000000001E-2</v>
      </c>
      <c r="M79" s="1" t="s">
        <v>83</v>
      </c>
      <c r="O79" s="8">
        <f t="shared" si="84"/>
        <v>0.13248427248309178</v>
      </c>
      <c r="P79" s="8">
        <f t="shared" si="70"/>
        <v>6.2541632658521085E-2</v>
      </c>
      <c r="Q79" s="12">
        <f t="shared" si="71"/>
        <v>1.1257493878533795E-2</v>
      </c>
      <c r="R79" s="8">
        <f t="shared" si="72"/>
        <v>1.36656E-2</v>
      </c>
      <c r="S79" s="13">
        <f t="shared" si="73"/>
        <v>0.82378335956956117</v>
      </c>
      <c r="T79" s="2">
        <f t="shared" si="74"/>
        <v>0.01</v>
      </c>
      <c r="U79" s="14">
        <f t="shared" si="75"/>
        <v>8.2378335956956126E-3</v>
      </c>
      <c r="V79" s="13"/>
      <c r="W79" s="2"/>
      <c r="X79" s="14"/>
      <c r="Y79" s="2">
        <v>0.05</v>
      </c>
      <c r="Z79" s="2">
        <v>0.5</v>
      </c>
      <c r="AA79" s="2">
        <f t="shared" si="76"/>
        <v>2.5000000000000001E-2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0.49</v>
      </c>
      <c r="AP79" s="2">
        <f t="shared" si="77"/>
        <v>9.7999999999999997E-3</v>
      </c>
      <c r="AQ79" s="1">
        <f t="shared" si="78"/>
        <v>4.3037833595695608E-2</v>
      </c>
      <c r="AR79" s="8">
        <f t="shared" si="79"/>
        <v>7.5919999999999996</v>
      </c>
      <c r="AS79" s="1">
        <f t="shared" si="80"/>
        <v>0.18</v>
      </c>
      <c r="AT79" s="1">
        <f t="shared" si="81"/>
        <v>11354000</v>
      </c>
      <c r="AU79" s="1">
        <f t="shared" si="82"/>
        <v>4474070252.3074465</v>
      </c>
    </row>
    <row r="80" spans="1:48" x14ac:dyDescent="0.15">
      <c r="C80" s="7">
        <v>7</v>
      </c>
      <c r="D80" s="7">
        <v>26.5317758090323</v>
      </c>
      <c r="E80" s="9">
        <f t="shared" si="83"/>
        <v>27.859000334000001</v>
      </c>
      <c r="F80" s="7" t="s">
        <v>83</v>
      </c>
      <c r="G80" s="1">
        <v>8</v>
      </c>
      <c r="H80" s="8">
        <f t="shared" si="65"/>
        <v>26.5317758090323</v>
      </c>
      <c r="I80" s="8">
        <f t="shared" si="66"/>
        <v>299.68177580903227</v>
      </c>
      <c r="J80" s="8">
        <f t="shared" si="67"/>
        <v>0.40906141898618442</v>
      </c>
      <c r="K80" s="8">
        <f t="shared" si="68"/>
        <v>7.5919999999999996</v>
      </c>
      <c r="L80" s="8">
        <f t="shared" si="69"/>
        <v>7.5920000000000001E-2</v>
      </c>
      <c r="M80" s="1" t="s">
        <v>83</v>
      </c>
      <c r="O80" s="8">
        <f t="shared" si="84"/>
        <v>0.14586263982457071</v>
      </c>
      <c r="P80" s="8">
        <f t="shared" si="70"/>
        <v>5.9666778423709627E-2</v>
      </c>
      <c r="Q80" s="12">
        <f t="shared" si="71"/>
        <v>1.0740020116267733E-2</v>
      </c>
      <c r="R80" s="8">
        <f t="shared" si="72"/>
        <v>1.36656E-2</v>
      </c>
      <c r="S80" s="13">
        <f t="shared" si="73"/>
        <v>0.78591647028068523</v>
      </c>
      <c r="T80" s="2">
        <f t="shared" si="74"/>
        <v>0.01</v>
      </c>
      <c r="U80" s="14">
        <f t="shared" si="75"/>
        <v>7.8591647028068527E-3</v>
      </c>
      <c r="V80" s="13"/>
      <c r="W80" s="2"/>
      <c r="X80" s="14"/>
      <c r="Y80" s="2">
        <v>0.05</v>
      </c>
      <c r="Z80" s="2">
        <v>0.5</v>
      </c>
      <c r="AA80" s="2">
        <f t="shared" si="76"/>
        <v>2.5000000000000001E-2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0.49</v>
      </c>
      <c r="AP80" s="2">
        <f t="shared" si="77"/>
        <v>9.7999999999999997E-3</v>
      </c>
      <c r="AQ80" s="1">
        <f t="shared" si="78"/>
        <v>4.2659164702806854E-2</v>
      </c>
      <c r="AR80" s="8">
        <f t="shared" si="79"/>
        <v>7.5919999999999996</v>
      </c>
      <c r="AS80" s="1">
        <f t="shared" si="80"/>
        <v>0.18</v>
      </c>
      <c r="AT80" s="1">
        <f t="shared" si="81"/>
        <v>11354000</v>
      </c>
      <c r="AU80" s="1">
        <f t="shared" si="82"/>
        <v>4434705091.7590961</v>
      </c>
    </row>
    <row r="81" spans="1:48" x14ac:dyDescent="0.15">
      <c r="C81" s="7">
        <v>8</v>
      </c>
      <c r="D81" s="7">
        <v>25.8675445412903</v>
      </c>
      <c r="E81" s="9">
        <f t="shared" si="83"/>
        <v>26.5317758090323</v>
      </c>
      <c r="F81" s="7" t="s">
        <v>83</v>
      </c>
      <c r="G81" s="1">
        <v>9</v>
      </c>
      <c r="H81" s="8">
        <f t="shared" si="65"/>
        <v>25.8675445412903</v>
      </c>
      <c r="I81" s="8">
        <f t="shared" si="66"/>
        <v>299.01754454129025</v>
      </c>
      <c r="J81" s="8">
        <f t="shared" si="67"/>
        <v>0.38057823304434524</v>
      </c>
      <c r="K81" s="8">
        <f t="shared" si="68"/>
        <v>7.5919999999999996</v>
      </c>
      <c r="L81" s="8">
        <f t="shared" si="69"/>
        <v>7.5920000000000001E-2</v>
      </c>
      <c r="M81" s="1" t="s">
        <v>83</v>
      </c>
      <c r="O81" s="8">
        <f t="shared" si="84"/>
        <v>0.16211586140086107</v>
      </c>
      <c r="P81" s="8">
        <f t="shared" si="70"/>
        <v>6.1697768080401678E-2</v>
      </c>
      <c r="Q81" s="12">
        <f t="shared" si="71"/>
        <v>1.1105598254472302E-2</v>
      </c>
      <c r="R81" s="8">
        <f t="shared" si="72"/>
        <v>1.36656E-2</v>
      </c>
      <c r="S81" s="13">
        <f t="shared" si="73"/>
        <v>0.8126681780874826</v>
      </c>
      <c r="T81" s="2">
        <f t="shared" si="74"/>
        <v>0.01</v>
      </c>
      <c r="U81" s="14">
        <f t="shared" si="75"/>
        <v>8.1266817808748268E-3</v>
      </c>
      <c r="V81" s="13"/>
      <c r="W81" s="2"/>
      <c r="X81" s="14"/>
      <c r="Y81" s="2">
        <v>0.05</v>
      </c>
      <c r="Z81" s="2">
        <v>0.5</v>
      </c>
      <c r="AA81" s="2">
        <f t="shared" si="76"/>
        <v>2.5000000000000001E-2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0.49</v>
      </c>
      <c r="AP81" s="2">
        <f t="shared" si="77"/>
        <v>9.7999999999999997E-3</v>
      </c>
      <c r="AQ81" s="1">
        <f t="shared" si="78"/>
        <v>4.2926681780874824E-2</v>
      </c>
      <c r="AR81" s="8">
        <f t="shared" si="79"/>
        <v>7.5919999999999996</v>
      </c>
      <c r="AS81" s="1">
        <f t="shared" si="80"/>
        <v>0.18</v>
      </c>
      <c r="AT81" s="1">
        <f t="shared" si="81"/>
        <v>11354000</v>
      </c>
      <c r="AU81" s="1">
        <f t="shared" si="82"/>
        <v>4462515278.7729664</v>
      </c>
    </row>
    <row r="82" spans="1:48" x14ac:dyDescent="0.15">
      <c r="C82" s="7">
        <v>9</v>
      </c>
      <c r="D82" s="7">
        <v>25.483489498000001</v>
      </c>
      <c r="E82" s="9">
        <f t="shared" si="83"/>
        <v>25.8675445412903</v>
      </c>
      <c r="F82" s="7" t="s">
        <v>83</v>
      </c>
      <c r="G82" s="1">
        <v>10</v>
      </c>
      <c r="H82" s="8">
        <f t="shared" si="65"/>
        <v>25.483489498000001</v>
      </c>
      <c r="I82" s="8">
        <f t="shared" si="66"/>
        <v>298.63348949799996</v>
      </c>
      <c r="J82" s="8">
        <f t="shared" si="67"/>
        <v>0.36496990829683429</v>
      </c>
      <c r="K82" s="8">
        <f t="shared" si="68"/>
        <v>7.5919999999999996</v>
      </c>
      <c r="L82" s="8">
        <f t="shared" si="69"/>
        <v>7.5920000000000001E-2</v>
      </c>
      <c r="M82" s="1" t="s">
        <v>83</v>
      </c>
      <c r="O82" s="8">
        <f t="shared" si="84"/>
        <v>0.17633809332045941</v>
      </c>
      <c r="P82" s="8">
        <f t="shared" si="70"/>
        <v>6.4358097748406673E-2</v>
      </c>
      <c r="Q82" s="12">
        <f t="shared" si="71"/>
        <v>1.15844575947132E-2</v>
      </c>
      <c r="R82" s="8">
        <f t="shared" si="72"/>
        <v>1.36656E-2</v>
      </c>
      <c r="S82" s="13">
        <f t="shared" si="73"/>
        <v>0.84770940132253247</v>
      </c>
      <c r="T82" s="2">
        <f t="shared" si="74"/>
        <v>0.01</v>
      </c>
      <c r="U82" s="14">
        <f t="shared" si="75"/>
        <v>8.4770940132253246E-3</v>
      </c>
      <c r="V82" s="13"/>
      <c r="W82" s="2"/>
      <c r="X82" s="14"/>
      <c r="Y82" s="2">
        <v>0.05</v>
      </c>
      <c r="Z82" s="2">
        <v>0.5</v>
      </c>
      <c r="AA82" s="2">
        <f t="shared" si="76"/>
        <v>2.5000000000000001E-2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0.49</v>
      </c>
      <c r="AP82" s="2">
        <f t="shared" si="77"/>
        <v>9.7999999999999997E-3</v>
      </c>
      <c r="AQ82" s="1">
        <f t="shared" si="78"/>
        <v>4.3277094013225326E-2</v>
      </c>
      <c r="AR82" s="8">
        <f t="shared" si="79"/>
        <v>7.5919999999999996</v>
      </c>
      <c r="AS82" s="1">
        <f t="shared" si="80"/>
        <v>0.18</v>
      </c>
      <c r="AT82" s="1">
        <f t="shared" si="81"/>
        <v>11354000</v>
      </c>
      <c r="AU82" s="1">
        <f t="shared" si="82"/>
        <v>4498942970.731904</v>
      </c>
    </row>
    <row r="83" spans="1:48" x14ac:dyDescent="0.15">
      <c r="C83" s="7">
        <v>10</v>
      </c>
      <c r="D83" s="7">
        <v>24.2748426754839</v>
      </c>
      <c r="E83" s="9">
        <f t="shared" si="83"/>
        <v>25.483489498000001</v>
      </c>
      <c r="F83" s="7" t="s">
        <v>83</v>
      </c>
      <c r="G83" s="1">
        <v>11</v>
      </c>
      <c r="H83" s="8">
        <f t="shared" si="65"/>
        <v>24.2748426754839</v>
      </c>
      <c r="I83" s="8">
        <f t="shared" si="66"/>
        <v>297.42484267548389</v>
      </c>
      <c r="J83" s="8">
        <f t="shared" si="67"/>
        <v>0.31967981776660154</v>
      </c>
      <c r="K83" s="8">
        <f t="shared" si="68"/>
        <v>7.5919999999999996</v>
      </c>
      <c r="L83" s="8">
        <f t="shared" si="69"/>
        <v>7.5920000000000001E-2</v>
      </c>
      <c r="M83" s="1" t="s">
        <v>85</v>
      </c>
      <c r="N83" s="8">
        <f>(O82-P82)*$C$21/100</f>
        <v>0.1063809957934501</v>
      </c>
      <c r="O83" s="8">
        <f t="shared" si="84"/>
        <v>8.1518999778602622E-2</v>
      </c>
      <c r="P83" s="8">
        <f t="shared" si="70"/>
        <v>2.6059978993739318E-2</v>
      </c>
      <c r="Q83" s="12">
        <f t="shared" si="71"/>
        <v>4.6907962188730773E-3</v>
      </c>
      <c r="R83" s="8">
        <f t="shared" si="72"/>
        <v>1.36656E-2</v>
      </c>
      <c r="S83" s="13">
        <f t="shared" si="73"/>
        <v>0.34325578232006476</v>
      </c>
      <c r="T83" s="2">
        <f t="shared" si="74"/>
        <v>0.01</v>
      </c>
      <c r="U83" s="14">
        <f t="shared" si="75"/>
        <v>3.4325578232006475E-3</v>
      </c>
      <c r="V83" s="13"/>
      <c r="W83" s="2"/>
      <c r="X83" s="14"/>
      <c r="Y83" s="2">
        <v>0.05</v>
      </c>
      <c r="Z83" s="2">
        <v>0.5</v>
      </c>
      <c r="AA83" s="2">
        <f t="shared" si="76"/>
        <v>2.5000000000000001E-2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0.49</v>
      </c>
      <c r="AP83" s="2">
        <f t="shared" si="77"/>
        <v>9.7999999999999997E-3</v>
      </c>
      <c r="AQ83" s="1">
        <f t="shared" si="78"/>
        <v>3.8232557823200647E-2</v>
      </c>
      <c r="AR83" s="8">
        <f t="shared" si="79"/>
        <v>7.5919999999999996</v>
      </c>
      <c r="AS83" s="1">
        <f t="shared" si="80"/>
        <v>0.18</v>
      </c>
      <c r="AT83" s="1">
        <f t="shared" si="81"/>
        <v>11354000</v>
      </c>
      <c r="AU83" s="1">
        <f t="shared" si="82"/>
        <v>3974529741.2812691</v>
      </c>
    </row>
    <row r="84" spans="1:48" x14ac:dyDescent="0.15">
      <c r="C84" s="7">
        <v>11</v>
      </c>
      <c r="D84" s="7">
        <v>20.8470326923333</v>
      </c>
      <c r="E84" s="9">
        <f t="shared" si="83"/>
        <v>24.2748426754839</v>
      </c>
      <c r="F84" s="7" t="s">
        <v>85</v>
      </c>
      <c r="G84" s="1">
        <v>12</v>
      </c>
      <c r="H84" s="8">
        <f t="shared" si="65"/>
        <v>20.8470326923333</v>
      </c>
      <c r="I84" s="8">
        <f t="shared" si="66"/>
        <v>293.99703269233328</v>
      </c>
      <c r="J84" s="8">
        <f t="shared" si="67"/>
        <v>0.21824724619131552</v>
      </c>
      <c r="K84" s="8">
        <f t="shared" si="68"/>
        <v>7.5919999999999996</v>
      </c>
      <c r="L84" s="8">
        <f t="shared" si="69"/>
        <v>7.5920000000000001E-2</v>
      </c>
      <c r="M84" s="1" t="s">
        <v>83</v>
      </c>
      <c r="O84" s="8">
        <f t="shared" si="84"/>
        <v>0.1313790207848633</v>
      </c>
      <c r="P84" s="8">
        <f t="shared" si="70"/>
        <v>2.8673109493608021E-2</v>
      </c>
      <c r="Q84" s="12">
        <f t="shared" si="71"/>
        <v>5.1611597088494438E-3</v>
      </c>
      <c r="R84" s="8">
        <f t="shared" si="72"/>
        <v>1.36656E-2</v>
      </c>
      <c r="S84" s="13">
        <f t="shared" si="73"/>
        <v>0.37767530945216043</v>
      </c>
      <c r="T84" s="2">
        <f t="shared" si="74"/>
        <v>0.01</v>
      </c>
      <c r="U84" s="14">
        <f t="shared" si="75"/>
        <v>3.7767530945216044E-3</v>
      </c>
      <c r="V84" s="13"/>
      <c r="W84" s="2"/>
      <c r="X84" s="14"/>
      <c r="Y84" s="2">
        <v>0.05</v>
      </c>
      <c r="Z84" s="2">
        <v>0.5</v>
      </c>
      <c r="AA84" s="2">
        <f t="shared" si="76"/>
        <v>2.5000000000000001E-2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0.49</v>
      </c>
      <c r="AP84" s="2">
        <f t="shared" si="77"/>
        <v>9.7999999999999997E-3</v>
      </c>
      <c r="AQ84" s="1">
        <f t="shared" si="78"/>
        <v>3.8576753094521604E-2</v>
      </c>
      <c r="AR84" s="8">
        <f t="shared" si="79"/>
        <v>7.5919999999999996</v>
      </c>
      <c r="AS84" s="1">
        <f t="shared" si="80"/>
        <v>0.18</v>
      </c>
      <c r="AT84" s="1">
        <f t="shared" si="81"/>
        <v>11354000</v>
      </c>
      <c r="AU84" s="1">
        <f t="shared" si="82"/>
        <v>4010311138.618053</v>
      </c>
      <c r="AV84" s="1">
        <f>SUM(AU73:AU84)</f>
        <v>48477439232.951607</v>
      </c>
    </row>
    <row r="85" spans="1:48" x14ac:dyDescent="0.3">
      <c r="C85" s="7">
        <v>12</v>
      </c>
      <c r="D85" s="10">
        <v>17.010710336129002</v>
      </c>
      <c r="E85" s="9">
        <f t="shared" si="83"/>
        <v>20.8470326923333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165.81950000000001</v>
      </c>
      <c r="C89" s="7" t="s">
        <v>82</v>
      </c>
      <c r="D89" s="7">
        <v>16</v>
      </c>
      <c r="E89" s="7"/>
      <c r="F89" s="7"/>
      <c r="G89" s="1">
        <v>1</v>
      </c>
      <c r="H89" s="8">
        <f t="shared" ref="H89:H100" si="85">E90</f>
        <v>16</v>
      </c>
      <c r="I89" s="8">
        <f t="shared" ref="I89:I100" si="86">H89+273.15</f>
        <v>289.14999999999998</v>
      </c>
      <c r="J89" s="8">
        <f t="shared" ref="J89:J100" si="87">EXP(($C$15*(I89-$C$13))/($C$16*I89*$C$13))</f>
        <v>0.12526845995982999</v>
      </c>
      <c r="K89" s="8">
        <f t="shared" ref="K89:K100" si="88">$B$89/12</f>
        <v>13.818291666666667</v>
      </c>
      <c r="L89" s="8">
        <f t="shared" ref="L89:L100" si="89">K89*$B$90/100</f>
        <v>3.1782070833333336</v>
      </c>
      <c r="M89" s="1" t="s">
        <v>83</v>
      </c>
      <c r="O89" s="8">
        <f>L89</f>
        <v>3.1782070833333336</v>
      </c>
      <c r="P89" s="8">
        <f t="shared" ref="P89:P100" si="90">O89*J89</f>
        <v>0.39812910676258978</v>
      </c>
      <c r="Q89" s="12">
        <f t="shared" ref="Q89:Q100" si="91">P89*$B$91</f>
        <v>0.1791580980431654</v>
      </c>
      <c r="R89" s="8">
        <f t="shared" ref="R89:R100" si="92">L89*$B$91</f>
        <v>1.4301931875000002</v>
      </c>
      <c r="S89" s="13">
        <f t="shared" ref="S89:S100" si="93">Q89/R89</f>
        <v>0.12526845995982999</v>
      </c>
      <c r="T89" s="2">
        <f t="shared" ref="T89:T100" si="94">$B$90/100</f>
        <v>0.23</v>
      </c>
      <c r="U89" s="14">
        <f t="shared" ref="U89:U100" si="95">S89*T89</f>
        <v>2.8811745790760901E-2</v>
      </c>
      <c r="V89" s="2">
        <v>115</v>
      </c>
      <c r="W89" s="2">
        <v>0.12</v>
      </c>
      <c r="X89" s="2">
        <v>12.1</v>
      </c>
      <c r="Y89" s="2">
        <v>0.13</v>
      </c>
      <c r="Z89" s="2">
        <v>4.5</v>
      </c>
      <c r="AA89" s="2">
        <v>0.35</v>
      </c>
      <c r="AB89" s="2"/>
      <c r="AC89" s="2"/>
      <c r="AD89" s="2">
        <v>40</v>
      </c>
      <c r="AE89" s="2">
        <v>0.02</v>
      </c>
      <c r="AF89" s="2">
        <v>1.5</v>
      </c>
      <c r="AG89" s="2">
        <v>7.0000000000000007E-2</v>
      </c>
      <c r="AH89" s="2">
        <v>6.8</v>
      </c>
      <c r="AI89" s="2">
        <v>0.08</v>
      </c>
      <c r="AJ89" s="1">
        <f t="shared" ref="AJ89:AJ100" si="96">U89*0.67*AL89+(V89*W89+X89*Y89+Z89*AA89+AB89*AC89+AD89*AE89+AF89*AG89+AH89*AI89)/1000</f>
        <v>2.7083741355914417E-2</v>
      </c>
      <c r="AK89" s="8">
        <f t="shared" ref="AK89:AK100" si="97">$B$89/12</f>
        <v>13.818291666666667</v>
      </c>
      <c r="AL89" s="1">
        <f t="shared" ref="AL89:AL100" si="98">$B$91</f>
        <v>0.45</v>
      </c>
      <c r="AM89" s="17">
        <f t="shared" ref="AM89:AM100" si="99">$E$6/12</f>
        <v>873416.66666666663</v>
      </c>
      <c r="AN89" s="1">
        <f t="shared" ref="AN89:AN100" si="100">AM89*10000*AK89*AJ89</f>
        <v>3268770936.5283651</v>
      </c>
    </row>
    <row r="90" spans="1:48" x14ac:dyDescent="0.15">
      <c r="A90" s="1" t="s">
        <v>84</v>
      </c>
      <c r="B90" s="1">
        <f>H6</f>
        <v>23</v>
      </c>
      <c r="C90" s="7">
        <v>1</v>
      </c>
      <c r="D90" s="7">
        <v>15.2321396241936</v>
      </c>
      <c r="E90" s="9">
        <f t="shared" ref="E90:E101" si="101">D89</f>
        <v>16</v>
      </c>
      <c r="F90" s="7" t="s">
        <v>83</v>
      </c>
      <c r="G90" s="1">
        <v>2</v>
      </c>
      <c r="H90" s="8">
        <f t="shared" si="85"/>
        <v>15.2321396241936</v>
      </c>
      <c r="I90" s="8">
        <f t="shared" si="86"/>
        <v>288.3821396241936</v>
      </c>
      <c r="J90" s="8">
        <f t="shared" si="87"/>
        <v>0.11452550141577048</v>
      </c>
      <c r="K90" s="8">
        <f t="shared" si="88"/>
        <v>13.818291666666667</v>
      </c>
      <c r="L90" s="8">
        <f t="shared" si="89"/>
        <v>3.1782070833333336</v>
      </c>
      <c r="M90" s="1" t="s">
        <v>83</v>
      </c>
      <c r="O90" s="8">
        <f t="shared" ref="O90:O100" si="102">L90+O89-P89-N90</f>
        <v>5.9582850599040773</v>
      </c>
      <c r="P90" s="8">
        <f t="shared" si="90"/>
        <v>0.68237558406360843</v>
      </c>
      <c r="Q90" s="12">
        <f t="shared" si="91"/>
        <v>0.30706901282862381</v>
      </c>
      <c r="R90" s="8">
        <f t="shared" si="92"/>
        <v>1.4301931875000002</v>
      </c>
      <c r="S90" s="13">
        <f t="shared" si="93"/>
        <v>0.21470456964306003</v>
      </c>
      <c r="T90" s="2">
        <f t="shared" si="94"/>
        <v>0.23</v>
      </c>
      <c r="U90" s="14">
        <f t="shared" si="95"/>
        <v>4.9382051017903807E-2</v>
      </c>
      <c r="V90" s="2">
        <v>115</v>
      </c>
      <c r="W90" s="2">
        <v>0.12</v>
      </c>
      <c r="X90" s="2">
        <v>12.1</v>
      </c>
      <c r="Y90" s="2">
        <v>0.13</v>
      </c>
      <c r="Z90" s="2">
        <v>4.5</v>
      </c>
      <c r="AA90" s="2">
        <v>0.35</v>
      </c>
      <c r="AB90" s="2"/>
      <c r="AC90" s="2"/>
      <c r="AD90" s="2">
        <v>40</v>
      </c>
      <c r="AE90" s="2">
        <v>0.02</v>
      </c>
      <c r="AF90" s="2">
        <v>1.5</v>
      </c>
      <c r="AG90" s="2">
        <v>7.0000000000000007E-2</v>
      </c>
      <c r="AH90" s="2">
        <v>6.8</v>
      </c>
      <c r="AI90" s="2">
        <v>0.08</v>
      </c>
      <c r="AJ90" s="1">
        <f t="shared" si="96"/>
        <v>3.3285688381898007E-2</v>
      </c>
      <c r="AK90" s="8">
        <f t="shared" si="97"/>
        <v>13.818291666666667</v>
      </c>
      <c r="AL90" s="1">
        <f t="shared" si="98"/>
        <v>0.45</v>
      </c>
      <c r="AM90" s="17">
        <f t="shared" si="99"/>
        <v>873416.66666666663</v>
      </c>
      <c r="AN90" s="1">
        <f t="shared" si="100"/>
        <v>4017291752.8370996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18.952988704999999</v>
      </c>
      <c r="E91" s="9">
        <f t="shared" si="101"/>
        <v>15.2321396241936</v>
      </c>
      <c r="F91" s="7" t="s">
        <v>83</v>
      </c>
      <c r="G91" s="1">
        <v>3</v>
      </c>
      <c r="H91" s="8">
        <f t="shared" si="85"/>
        <v>18.952988704999999</v>
      </c>
      <c r="I91" s="8">
        <f t="shared" si="86"/>
        <v>292.10298870499997</v>
      </c>
      <c r="J91" s="8">
        <f t="shared" si="87"/>
        <v>0.17607000815870483</v>
      </c>
      <c r="K91" s="8">
        <f t="shared" si="88"/>
        <v>13.818291666666667</v>
      </c>
      <c r="L91" s="8">
        <f t="shared" si="89"/>
        <v>3.1782070833333336</v>
      </c>
      <c r="M91" s="1" t="s">
        <v>83</v>
      </c>
      <c r="O91" s="8">
        <f t="shared" si="102"/>
        <v>8.4541165591738032</v>
      </c>
      <c r="P91" s="8">
        <f t="shared" si="90"/>
        <v>1.4885163715483731</v>
      </c>
      <c r="Q91" s="12">
        <f t="shared" si="91"/>
        <v>0.66983236719676797</v>
      </c>
      <c r="R91" s="8">
        <f t="shared" si="92"/>
        <v>1.4301931875000002</v>
      </c>
      <c r="S91" s="13">
        <f t="shared" si="93"/>
        <v>0.46835097038019408</v>
      </c>
      <c r="T91" s="2">
        <f t="shared" si="94"/>
        <v>0.23</v>
      </c>
      <c r="U91" s="14">
        <f t="shared" si="95"/>
        <v>0.10772072318744465</v>
      </c>
      <c r="V91" s="2">
        <v>115</v>
      </c>
      <c r="W91" s="2">
        <v>0.12</v>
      </c>
      <c r="X91" s="2">
        <v>12.1</v>
      </c>
      <c r="Y91" s="2">
        <v>0.13</v>
      </c>
      <c r="Z91" s="2">
        <v>4.5</v>
      </c>
      <c r="AA91" s="2">
        <v>0.35</v>
      </c>
      <c r="AB91" s="2"/>
      <c r="AC91" s="2"/>
      <c r="AD91" s="2">
        <v>40</v>
      </c>
      <c r="AE91" s="2">
        <v>0.02</v>
      </c>
      <c r="AF91" s="2">
        <v>1.5</v>
      </c>
      <c r="AG91" s="2">
        <v>7.0000000000000007E-2</v>
      </c>
      <c r="AH91" s="2">
        <v>6.8</v>
      </c>
      <c r="AI91" s="2">
        <v>0.08</v>
      </c>
      <c r="AJ91" s="1">
        <f t="shared" si="96"/>
        <v>5.0874798041014566E-2</v>
      </c>
      <c r="AK91" s="8">
        <f t="shared" si="97"/>
        <v>13.818291666666667</v>
      </c>
      <c r="AL91" s="1">
        <f t="shared" si="98"/>
        <v>0.45</v>
      </c>
      <c r="AM91" s="17">
        <f t="shared" si="99"/>
        <v>873416.66666666663</v>
      </c>
      <c r="AN91" s="1">
        <f t="shared" si="100"/>
        <v>6140143603.2360888</v>
      </c>
    </row>
    <row r="92" spans="1:48" x14ac:dyDescent="0.15">
      <c r="C92" s="7">
        <v>3</v>
      </c>
      <c r="D92" s="7">
        <v>23.536709636451601</v>
      </c>
      <c r="E92" s="9">
        <f t="shared" si="101"/>
        <v>18.952988704999999</v>
      </c>
      <c r="F92" s="7" t="s">
        <v>83</v>
      </c>
      <c r="G92" s="1">
        <v>4</v>
      </c>
      <c r="H92" s="8">
        <f t="shared" si="85"/>
        <v>23.536709636451601</v>
      </c>
      <c r="I92" s="8">
        <f t="shared" si="86"/>
        <v>296.68670963645155</v>
      </c>
      <c r="J92" s="8">
        <f t="shared" si="87"/>
        <v>0.29467496292815093</v>
      </c>
      <c r="K92" s="8">
        <f t="shared" si="88"/>
        <v>13.818291666666667</v>
      </c>
      <c r="L92" s="8">
        <f t="shared" si="89"/>
        <v>3.1782070833333336</v>
      </c>
      <c r="M92" s="1" t="s">
        <v>83</v>
      </c>
      <c r="O92" s="8">
        <f t="shared" si="102"/>
        <v>10.143807270958764</v>
      </c>
      <c r="P92" s="8">
        <f t="shared" si="90"/>
        <v>2.9891260315200814</v>
      </c>
      <c r="Q92" s="12">
        <f t="shared" si="91"/>
        <v>1.3451067141840367</v>
      </c>
      <c r="R92" s="8">
        <f t="shared" si="92"/>
        <v>1.4301931875000002</v>
      </c>
      <c r="S92" s="13">
        <f t="shared" si="93"/>
        <v>0.94050700698365375</v>
      </c>
      <c r="T92" s="2">
        <f t="shared" si="94"/>
        <v>0.23</v>
      </c>
      <c r="U92" s="14">
        <f t="shared" si="95"/>
        <v>0.21631661160624038</v>
      </c>
      <c r="V92" s="2">
        <v>220</v>
      </c>
      <c r="W92" s="2">
        <v>0.12</v>
      </c>
      <c r="X92" s="2">
        <v>15.1</v>
      </c>
      <c r="Y92" s="2">
        <v>0.13</v>
      </c>
      <c r="Z92" s="2">
        <v>6</v>
      </c>
      <c r="AA92" s="2">
        <v>0.35</v>
      </c>
      <c r="AB92" s="2"/>
      <c r="AC92" s="2"/>
      <c r="AD92" s="2">
        <v>110</v>
      </c>
      <c r="AE92" s="2">
        <v>0.02</v>
      </c>
      <c r="AF92" s="2">
        <v>3</v>
      </c>
      <c r="AG92" s="2">
        <v>7.0000000000000007E-2</v>
      </c>
      <c r="AH92" s="2">
        <v>7</v>
      </c>
      <c r="AI92" s="2">
        <v>0.08</v>
      </c>
      <c r="AJ92" s="1">
        <f t="shared" si="96"/>
        <v>9.8652458399281481E-2</v>
      </c>
      <c r="AK92" s="8">
        <f t="shared" si="97"/>
        <v>13.818291666666667</v>
      </c>
      <c r="AL92" s="1">
        <f t="shared" si="98"/>
        <v>0.45</v>
      </c>
      <c r="AM92" s="17">
        <f t="shared" si="99"/>
        <v>873416.66666666663</v>
      </c>
      <c r="AN92" s="1">
        <f t="shared" si="100"/>
        <v>11906489749.512577</v>
      </c>
    </row>
    <row r="93" spans="1:48" x14ac:dyDescent="0.15">
      <c r="C93" s="7">
        <v>4</v>
      </c>
      <c r="D93" s="7">
        <v>26.317933170666699</v>
      </c>
      <c r="E93" s="9">
        <f t="shared" si="101"/>
        <v>23.536709636451601</v>
      </c>
      <c r="F93" s="7" t="s">
        <v>83</v>
      </c>
      <c r="G93" s="1">
        <v>5</v>
      </c>
      <c r="H93" s="8">
        <f t="shared" si="85"/>
        <v>26.317933170666699</v>
      </c>
      <c r="I93" s="8">
        <f t="shared" si="86"/>
        <v>299.4679331706667</v>
      </c>
      <c r="J93" s="8">
        <f t="shared" si="87"/>
        <v>0.39968019031696483</v>
      </c>
      <c r="K93" s="8">
        <f t="shared" si="88"/>
        <v>13.818291666666667</v>
      </c>
      <c r="L93" s="8">
        <f t="shared" si="89"/>
        <v>3.1782070833333336</v>
      </c>
      <c r="M93" s="1" t="s">
        <v>85</v>
      </c>
      <c r="N93" s="8">
        <f>(O92-P92)*$C$21/100</f>
        <v>6.7969471774667474</v>
      </c>
      <c r="O93" s="8">
        <f t="shared" si="102"/>
        <v>3.5359411453052685</v>
      </c>
      <c r="P93" s="8">
        <f t="shared" si="90"/>
        <v>1.4132456299051963</v>
      </c>
      <c r="Q93" s="12">
        <f t="shared" si="91"/>
        <v>0.63596053345733838</v>
      </c>
      <c r="R93" s="8">
        <f t="shared" si="92"/>
        <v>1.4301931875000002</v>
      </c>
      <c r="S93" s="13">
        <f t="shared" si="93"/>
        <v>0.44466757289552417</v>
      </c>
      <c r="T93" s="2">
        <f t="shared" si="94"/>
        <v>0.23</v>
      </c>
      <c r="U93" s="14">
        <f t="shared" si="95"/>
        <v>0.10227354176597056</v>
      </c>
      <c r="V93" s="2">
        <v>220</v>
      </c>
      <c r="W93" s="2">
        <v>0.12</v>
      </c>
      <c r="X93" s="2">
        <v>15.1</v>
      </c>
      <c r="Y93" s="2">
        <v>0.13</v>
      </c>
      <c r="Z93" s="2">
        <v>6</v>
      </c>
      <c r="AA93" s="2">
        <v>0.35</v>
      </c>
      <c r="AB93" s="2"/>
      <c r="AC93" s="2"/>
      <c r="AD93" s="2">
        <v>110</v>
      </c>
      <c r="AE93" s="2">
        <v>0.02</v>
      </c>
      <c r="AF93" s="2">
        <v>3</v>
      </c>
      <c r="AG93" s="2">
        <v>7.0000000000000007E-2</v>
      </c>
      <c r="AH93" s="2">
        <v>7</v>
      </c>
      <c r="AI93" s="2">
        <v>0.08</v>
      </c>
      <c r="AJ93" s="1">
        <f t="shared" si="96"/>
        <v>6.4268472842440139E-2</v>
      </c>
      <c r="AK93" s="8">
        <f t="shared" si="97"/>
        <v>13.818291666666667</v>
      </c>
      <c r="AL93" s="1">
        <f t="shared" si="98"/>
        <v>0.45</v>
      </c>
      <c r="AM93" s="17">
        <f t="shared" si="99"/>
        <v>873416.66666666663</v>
      </c>
      <c r="AN93" s="1">
        <f t="shared" si="100"/>
        <v>7756643124.069519</v>
      </c>
    </row>
    <row r="94" spans="1:48" x14ac:dyDescent="0.15">
      <c r="C94" s="7">
        <v>5</v>
      </c>
      <c r="D94" s="7">
        <v>29.3437532587097</v>
      </c>
      <c r="E94" s="9">
        <f t="shared" si="101"/>
        <v>26.317933170666699</v>
      </c>
      <c r="F94" s="7" t="s">
        <v>85</v>
      </c>
      <c r="G94" s="1">
        <v>6</v>
      </c>
      <c r="H94" s="8">
        <f t="shared" si="85"/>
        <v>29.3437532587097</v>
      </c>
      <c r="I94" s="8">
        <f t="shared" si="86"/>
        <v>302.49375325870966</v>
      </c>
      <c r="J94" s="8">
        <f t="shared" si="87"/>
        <v>0.55329751016688189</v>
      </c>
      <c r="K94" s="8">
        <f t="shared" si="88"/>
        <v>13.818291666666667</v>
      </c>
      <c r="L94" s="8">
        <f t="shared" si="89"/>
        <v>3.1782070833333336</v>
      </c>
      <c r="M94" s="1" t="s">
        <v>83</v>
      </c>
      <c r="O94" s="8">
        <f t="shared" si="102"/>
        <v>5.3009025987334057</v>
      </c>
      <c r="P94" s="8">
        <f t="shared" si="90"/>
        <v>2.9329762095163474</v>
      </c>
      <c r="Q94" s="12">
        <f t="shared" si="91"/>
        <v>1.3198392942823565</v>
      </c>
      <c r="R94" s="8">
        <f t="shared" si="92"/>
        <v>1.4301931875000002</v>
      </c>
      <c r="S94" s="13">
        <f t="shared" si="93"/>
        <v>0.92283986933922957</v>
      </c>
      <c r="T94" s="2">
        <f t="shared" si="94"/>
        <v>0.23</v>
      </c>
      <c r="U94" s="14">
        <f t="shared" si="95"/>
        <v>0.21225316994802282</v>
      </c>
      <c r="V94" s="2">
        <v>220</v>
      </c>
      <c r="W94" s="2">
        <v>0.12</v>
      </c>
      <c r="X94" s="2">
        <v>15.1</v>
      </c>
      <c r="Y94" s="2">
        <v>0.13</v>
      </c>
      <c r="Z94" s="2">
        <v>6</v>
      </c>
      <c r="AA94" s="2">
        <v>0.35</v>
      </c>
      <c r="AB94" s="2"/>
      <c r="AC94" s="2"/>
      <c r="AD94" s="2">
        <v>110</v>
      </c>
      <c r="AE94" s="2">
        <v>0.02</v>
      </c>
      <c r="AF94" s="2">
        <v>3</v>
      </c>
      <c r="AG94" s="2">
        <v>7.0000000000000007E-2</v>
      </c>
      <c r="AH94" s="2">
        <v>7</v>
      </c>
      <c r="AI94" s="2">
        <v>0.08</v>
      </c>
      <c r="AJ94" s="1">
        <f t="shared" si="96"/>
        <v>9.7427330739328896E-2</v>
      </c>
      <c r="AK94" s="8">
        <f t="shared" si="97"/>
        <v>13.818291666666667</v>
      </c>
      <c r="AL94" s="1">
        <f t="shared" si="98"/>
        <v>0.45</v>
      </c>
      <c r="AM94" s="17">
        <f t="shared" si="99"/>
        <v>873416.66666666663</v>
      </c>
      <c r="AN94" s="1">
        <f t="shared" si="100"/>
        <v>11758627545.551769</v>
      </c>
    </row>
    <row r="95" spans="1:48" x14ac:dyDescent="0.15">
      <c r="C95" s="7">
        <v>6</v>
      </c>
      <c r="D95" s="7">
        <v>27.859000334000001</v>
      </c>
      <c r="E95" s="9">
        <f t="shared" si="101"/>
        <v>29.3437532587097</v>
      </c>
      <c r="F95" s="7" t="s">
        <v>83</v>
      </c>
      <c r="G95" s="1">
        <v>7</v>
      </c>
      <c r="H95" s="8">
        <f t="shared" si="85"/>
        <v>27.859000334000001</v>
      </c>
      <c r="I95" s="8">
        <f t="shared" si="86"/>
        <v>301.00900033400001</v>
      </c>
      <c r="J95" s="8">
        <f t="shared" si="87"/>
        <v>0.47206835563446159</v>
      </c>
      <c r="K95" s="8">
        <f t="shared" si="88"/>
        <v>13.818291666666667</v>
      </c>
      <c r="L95" s="8">
        <f t="shared" si="89"/>
        <v>3.1782070833333336</v>
      </c>
      <c r="M95" s="1" t="s">
        <v>83</v>
      </c>
      <c r="O95" s="8">
        <f t="shared" si="102"/>
        <v>5.546133472550391</v>
      </c>
      <c r="P95" s="8">
        <f t="shared" si="90"/>
        <v>2.6181541085161095</v>
      </c>
      <c r="Q95" s="12">
        <f t="shared" si="91"/>
        <v>1.1781693488322493</v>
      </c>
      <c r="R95" s="8">
        <f t="shared" si="92"/>
        <v>1.4301931875000002</v>
      </c>
      <c r="S95" s="13">
        <f t="shared" si="93"/>
        <v>0.82378335956956106</v>
      </c>
      <c r="T95" s="2">
        <f t="shared" si="94"/>
        <v>0.23</v>
      </c>
      <c r="U95" s="14">
        <f t="shared" si="95"/>
        <v>0.18947017270099906</v>
      </c>
      <c r="V95" s="2">
        <v>220</v>
      </c>
      <c r="W95" s="2">
        <v>0.12</v>
      </c>
      <c r="X95" s="2">
        <v>15.1</v>
      </c>
      <c r="Y95" s="2">
        <v>0.13</v>
      </c>
      <c r="Z95" s="2">
        <v>6</v>
      </c>
      <c r="AA95" s="2">
        <v>0.35</v>
      </c>
      <c r="AB95" s="2"/>
      <c r="AC95" s="2"/>
      <c r="AD95" s="2">
        <v>110</v>
      </c>
      <c r="AE95" s="2">
        <v>0.02</v>
      </c>
      <c r="AF95" s="2">
        <v>3</v>
      </c>
      <c r="AG95" s="2">
        <v>7.0000000000000007E-2</v>
      </c>
      <c r="AH95" s="2">
        <v>7</v>
      </c>
      <c r="AI95" s="2">
        <v>0.08</v>
      </c>
      <c r="AJ95" s="1">
        <f t="shared" si="96"/>
        <v>9.0558257069351222E-2</v>
      </c>
      <c r="AK95" s="8">
        <f t="shared" si="97"/>
        <v>13.818291666666667</v>
      </c>
      <c r="AL95" s="1">
        <f t="shared" si="98"/>
        <v>0.45</v>
      </c>
      <c r="AM95" s="17">
        <f t="shared" si="99"/>
        <v>873416.66666666663</v>
      </c>
      <c r="AN95" s="1">
        <f t="shared" si="100"/>
        <v>10929590372.355165</v>
      </c>
    </row>
    <row r="96" spans="1:48" x14ac:dyDescent="0.15">
      <c r="C96" s="7">
        <v>7</v>
      </c>
      <c r="D96" s="7">
        <v>26.5317758090323</v>
      </c>
      <c r="E96" s="9">
        <f t="shared" si="101"/>
        <v>27.859000334000001</v>
      </c>
      <c r="F96" s="7" t="s">
        <v>83</v>
      </c>
      <c r="G96" s="1">
        <v>8</v>
      </c>
      <c r="H96" s="8">
        <f t="shared" si="85"/>
        <v>26.5317758090323</v>
      </c>
      <c r="I96" s="8">
        <f t="shared" si="86"/>
        <v>299.68177580903227</v>
      </c>
      <c r="J96" s="8">
        <f t="shared" si="87"/>
        <v>0.40906141898618442</v>
      </c>
      <c r="K96" s="8">
        <f t="shared" si="88"/>
        <v>13.818291666666667</v>
      </c>
      <c r="L96" s="8">
        <f t="shared" si="89"/>
        <v>3.1782070833333336</v>
      </c>
      <c r="M96" s="1" t="s">
        <v>83</v>
      </c>
      <c r="O96" s="8">
        <f t="shared" si="102"/>
        <v>6.1061864473676151</v>
      </c>
      <c r="P96" s="8">
        <f t="shared" si="90"/>
        <v>2.4978052927544048</v>
      </c>
      <c r="Q96" s="12">
        <f t="shared" si="91"/>
        <v>1.1240123817394823</v>
      </c>
      <c r="R96" s="8">
        <f t="shared" si="92"/>
        <v>1.4301931875000002</v>
      </c>
      <c r="S96" s="13">
        <f t="shared" si="93"/>
        <v>0.78591647028068512</v>
      </c>
      <c r="T96" s="2">
        <f t="shared" si="94"/>
        <v>0.23</v>
      </c>
      <c r="U96" s="14">
        <f t="shared" si="95"/>
        <v>0.1807607881645576</v>
      </c>
      <c r="V96" s="2">
        <v>220</v>
      </c>
      <c r="W96" s="2">
        <v>0.12</v>
      </c>
      <c r="X96" s="2">
        <v>15.1</v>
      </c>
      <c r="Y96" s="2">
        <v>0.13</v>
      </c>
      <c r="Z96" s="2">
        <v>6</v>
      </c>
      <c r="AA96" s="2">
        <v>0.35</v>
      </c>
      <c r="AB96" s="2"/>
      <c r="AC96" s="2"/>
      <c r="AD96" s="2">
        <v>110</v>
      </c>
      <c r="AE96" s="2">
        <v>0.02</v>
      </c>
      <c r="AF96" s="2">
        <v>3</v>
      </c>
      <c r="AG96" s="2">
        <v>7.0000000000000007E-2</v>
      </c>
      <c r="AH96" s="2">
        <v>7</v>
      </c>
      <c r="AI96" s="2">
        <v>0.08</v>
      </c>
      <c r="AJ96" s="1">
        <f t="shared" si="96"/>
        <v>8.7932377631614128E-2</v>
      </c>
      <c r="AK96" s="8">
        <f t="shared" si="97"/>
        <v>13.818291666666667</v>
      </c>
      <c r="AL96" s="1">
        <f t="shared" si="98"/>
        <v>0.45</v>
      </c>
      <c r="AM96" s="17">
        <f t="shared" si="99"/>
        <v>873416.66666666663</v>
      </c>
      <c r="AN96" s="1">
        <f t="shared" si="100"/>
        <v>10612669667.933062</v>
      </c>
    </row>
    <row r="97" spans="1:50" x14ac:dyDescent="0.15">
      <c r="C97" s="7">
        <v>8</v>
      </c>
      <c r="D97" s="7">
        <v>25.8675445412903</v>
      </c>
      <c r="E97" s="9">
        <f t="shared" si="101"/>
        <v>26.5317758090323</v>
      </c>
      <c r="F97" s="7" t="s">
        <v>83</v>
      </c>
      <c r="G97" s="1">
        <v>9</v>
      </c>
      <c r="H97" s="8">
        <f t="shared" si="85"/>
        <v>25.8675445412903</v>
      </c>
      <c r="I97" s="8">
        <f t="shared" si="86"/>
        <v>299.01754454129025</v>
      </c>
      <c r="J97" s="8">
        <f t="shared" si="87"/>
        <v>0.38057823304434524</v>
      </c>
      <c r="K97" s="8">
        <f t="shared" si="88"/>
        <v>13.818291666666667</v>
      </c>
      <c r="L97" s="8">
        <f t="shared" si="89"/>
        <v>3.1782070833333336</v>
      </c>
      <c r="M97" s="1" t="s">
        <v>83</v>
      </c>
      <c r="O97" s="8">
        <f t="shared" si="102"/>
        <v>6.7865882379465443</v>
      </c>
      <c r="P97" s="8">
        <f t="shared" si="90"/>
        <v>2.5828277599972322</v>
      </c>
      <c r="Q97" s="12">
        <f t="shared" si="91"/>
        <v>1.1622724919987546</v>
      </c>
      <c r="R97" s="8">
        <f t="shared" si="92"/>
        <v>1.4301931875000002</v>
      </c>
      <c r="S97" s="13">
        <f t="shared" si="93"/>
        <v>0.8126681780874826</v>
      </c>
      <c r="T97" s="2">
        <f t="shared" si="94"/>
        <v>0.23</v>
      </c>
      <c r="U97" s="14">
        <f t="shared" si="95"/>
        <v>0.18691368096012101</v>
      </c>
      <c r="V97" s="2">
        <v>220</v>
      </c>
      <c r="W97" s="2">
        <v>0.12</v>
      </c>
      <c r="X97" s="2">
        <v>15.1</v>
      </c>
      <c r="Y97" s="2">
        <v>0.13</v>
      </c>
      <c r="Z97" s="2">
        <v>6</v>
      </c>
      <c r="AA97" s="2">
        <v>0.35</v>
      </c>
      <c r="AB97" s="2"/>
      <c r="AC97" s="2"/>
      <c r="AD97" s="2">
        <v>110</v>
      </c>
      <c r="AE97" s="2">
        <v>0.02</v>
      </c>
      <c r="AF97" s="2">
        <v>3</v>
      </c>
      <c r="AG97" s="2">
        <v>7.0000000000000007E-2</v>
      </c>
      <c r="AH97" s="2">
        <v>7</v>
      </c>
      <c r="AI97" s="2">
        <v>0.08</v>
      </c>
      <c r="AJ97" s="1">
        <f t="shared" si="96"/>
        <v>8.9787474809476492E-2</v>
      </c>
      <c r="AK97" s="8">
        <f t="shared" si="97"/>
        <v>13.818291666666667</v>
      </c>
      <c r="AL97" s="1">
        <f t="shared" si="98"/>
        <v>0.45</v>
      </c>
      <c r="AM97" s="17">
        <f t="shared" si="99"/>
        <v>873416.66666666663</v>
      </c>
      <c r="AN97" s="1">
        <f t="shared" si="100"/>
        <v>10836563688.325043</v>
      </c>
    </row>
    <row r="98" spans="1:50" x14ac:dyDescent="0.15">
      <c r="C98" s="7">
        <v>9</v>
      </c>
      <c r="D98" s="7">
        <v>25.483489498000001</v>
      </c>
      <c r="E98" s="9">
        <f t="shared" si="101"/>
        <v>25.8675445412903</v>
      </c>
      <c r="F98" s="7" t="s">
        <v>83</v>
      </c>
      <c r="G98" s="1">
        <v>10</v>
      </c>
      <c r="H98" s="8">
        <f t="shared" si="85"/>
        <v>25.483489498000001</v>
      </c>
      <c r="I98" s="8">
        <f t="shared" si="86"/>
        <v>298.63348949799996</v>
      </c>
      <c r="J98" s="8">
        <f t="shared" si="87"/>
        <v>0.36496990829683429</v>
      </c>
      <c r="K98" s="8">
        <f t="shared" si="88"/>
        <v>13.818291666666667</v>
      </c>
      <c r="L98" s="8">
        <f t="shared" si="89"/>
        <v>3.1782070833333336</v>
      </c>
      <c r="M98" s="1" t="s">
        <v>83</v>
      </c>
      <c r="O98" s="8">
        <f t="shared" si="102"/>
        <v>7.3819675612826456</v>
      </c>
      <c r="P98" s="8">
        <f t="shared" si="90"/>
        <v>2.6941960238915326</v>
      </c>
      <c r="Q98" s="12">
        <f t="shared" si="91"/>
        <v>1.2123882107511896</v>
      </c>
      <c r="R98" s="8">
        <f t="shared" si="92"/>
        <v>1.4301931875000002</v>
      </c>
      <c r="S98" s="13">
        <f t="shared" si="93"/>
        <v>0.84770940132253247</v>
      </c>
      <c r="T98" s="2">
        <f t="shared" si="94"/>
        <v>0.23</v>
      </c>
      <c r="U98" s="14">
        <f t="shared" si="95"/>
        <v>0.19497316230418249</v>
      </c>
      <c r="V98" s="2">
        <v>220</v>
      </c>
      <c r="W98" s="2">
        <v>0.12</v>
      </c>
      <c r="X98" s="2">
        <v>15.1</v>
      </c>
      <c r="Y98" s="2">
        <v>0.13</v>
      </c>
      <c r="Z98" s="2">
        <v>6</v>
      </c>
      <c r="AA98" s="2">
        <v>0.35</v>
      </c>
      <c r="AB98" s="2"/>
      <c r="AC98" s="2"/>
      <c r="AD98" s="2">
        <v>110</v>
      </c>
      <c r="AE98" s="2">
        <v>0.02</v>
      </c>
      <c r="AF98" s="2">
        <v>3</v>
      </c>
      <c r="AG98" s="2">
        <v>7.0000000000000007E-2</v>
      </c>
      <c r="AH98" s="2">
        <v>7</v>
      </c>
      <c r="AI98" s="2">
        <v>0.08</v>
      </c>
      <c r="AJ98" s="1">
        <f t="shared" si="96"/>
        <v>9.2217408434711032E-2</v>
      </c>
      <c r="AK98" s="8">
        <f t="shared" si="97"/>
        <v>13.818291666666667</v>
      </c>
      <c r="AL98" s="1">
        <f t="shared" si="98"/>
        <v>0.45</v>
      </c>
      <c r="AM98" s="17">
        <f t="shared" si="99"/>
        <v>873416.66666666663</v>
      </c>
      <c r="AN98" s="1">
        <f t="shared" si="100"/>
        <v>11129835445.261429</v>
      </c>
    </row>
    <row r="99" spans="1:50" x14ac:dyDescent="0.15">
      <c r="C99" s="7">
        <v>10</v>
      </c>
      <c r="D99" s="7">
        <v>24.2748426754839</v>
      </c>
      <c r="E99" s="9">
        <f t="shared" si="101"/>
        <v>25.483489498000001</v>
      </c>
      <c r="F99" s="7" t="s">
        <v>83</v>
      </c>
      <c r="G99" s="1">
        <v>11</v>
      </c>
      <c r="H99" s="8">
        <f t="shared" si="85"/>
        <v>24.2748426754839</v>
      </c>
      <c r="I99" s="8">
        <f t="shared" si="86"/>
        <v>297.42484267548389</v>
      </c>
      <c r="J99" s="8">
        <f t="shared" si="87"/>
        <v>0.31967981776660154</v>
      </c>
      <c r="K99" s="8">
        <f t="shared" si="88"/>
        <v>13.818291666666667</v>
      </c>
      <c r="L99" s="8">
        <f t="shared" si="89"/>
        <v>3.1782070833333336</v>
      </c>
      <c r="M99" s="1" t="s">
        <v>85</v>
      </c>
      <c r="N99" s="8">
        <f>(O98-P98)*$C$21/100</f>
        <v>4.4533829605215569</v>
      </c>
      <c r="O99" s="8">
        <f t="shared" si="102"/>
        <v>3.4125956602028911</v>
      </c>
      <c r="P99" s="8">
        <f t="shared" si="90"/>
        <v>1.0909379587647554</v>
      </c>
      <c r="Q99" s="12">
        <f t="shared" si="91"/>
        <v>0.49092208144413996</v>
      </c>
      <c r="R99" s="8">
        <f t="shared" si="92"/>
        <v>1.4301931875000002</v>
      </c>
      <c r="S99" s="13">
        <f t="shared" si="93"/>
        <v>0.34325578232006498</v>
      </c>
      <c r="T99" s="2">
        <f t="shared" si="94"/>
        <v>0.23</v>
      </c>
      <c r="U99" s="14">
        <f t="shared" si="95"/>
        <v>7.8948829933614947E-2</v>
      </c>
      <c r="V99" s="2">
        <v>220</v>
      </c>
      <c r="W99" s="2">
        <v>0.12</v>
      </c>
      <c r="X99" s="2">
        <v>15.1</v>
      </c>
      <c r="Y99" s="2">
        <v>0.13</v>
      </c>
      <c r="Z99" s="2">
        <v>6</v>
      </c>
      <c r="AA99" s="2">
        <v>0.35</v>
      </c>
      <c r="AB99" s="2"/>
      <c r="AC99" s="2"/>
      <c r="AD99" s="2">
        <v>110</v>
      </c>
      <c r="AE99" s="2">
        <v>0.02</v>
      </c>
      <c r="AF99" s="2">
        <v>3</v>
      </c>
      <c r="AG99" s="2">
        <v>7.0000000000000007E-2</v>
      </c>
      <c r="AH99" s="2">
        <v>7</v>
      </c>
      <c r="AI99" s="2">
        <v>0.08</v>
      </c>
      <c r="AJ99" s="1">
        <f t="shared" si="96"/>
        <v>5.7236072224984919E-2</v>
      </c>
      <c r="AK99" s="8">
        <f t="shared" si="97"/>
        <v>13.818291666666667</v>
      </c>
      <c r="AL99" s="1">
        <f t="shared" si="98"/>
        <v>0.45</v>
      </c>
      <c r="AM99" s="17">
        <f t="shared" si="99"/>
        <v>873416.66666666663</v>
      </c>
      <c r="AN99" s="1">
        <f t="shared" si="100"/>
        <v>6907893815.3872499</v>
      </c>
    </row>
    <row r="100" spans="1:50" x14ac:dyDescent="0.15">
      <c r="C100" s="7">
        <v>11</v>
      </c>
      <c r="D100" s="7">
        <v>20.8470326923333</v>
      </c>
      <c r="E100" s="9">
        <f t="shared" si="101"/>
        <v>24.2748426754839</v>
      </c>
      <c r="F100" s="7" t="s">
        <v>85</v>
      </c>
      <c r="G100" s="1">
        <v>12</v>
      </c>
      <c r="H100" s="8">
        <f t="shared" si="85"/>
        <v>20.8470326923333</v>
      </c>
      <c r="I100" s="8">
        <f t="shared" si="86"/>
        <v>293.99703269233328</v>
      </c>
      <c r="J100" s="8">
        <f t="shared" si="87"/>
        <v>0.21824724619131552</v>
      </c>
      <c r="K100" s="8">
        <f t="shared" si="88"/>
        <v>13.818291666666667</v>
      </c>
      <c r="L100" s="8">
        <f t="shared" si="89"/>
        <v>3.1782070833333336</v>
      </c>
      <c r="M100" s="1" t="s">
        <v>83</v>
      </c>
      <c r="O100" s="8">
        <f t="shared" si="102"/>
        <v>5.4998647847714697</v>
      </c>
      <c r="P100" s="8">
        <f t="shared" si="90"/>
        <v>1.2003303437009656</v>
      </c>
      <c r="Q100" s="12">
        <f t="shared" si="91"/>
        <v>0.54014865466543449</v>
      </c>
      <c r="R100" s="8">
        <f t="shared" si="92"/>
        <v>1.4301931875000002</v>
      </c>
      <c r="S100" s="13">
        <f t="shared" si="93"/>
        <v>0.37767530945216055</v>
      </c>
      <c r="T100" s="2">
        <f t="shared" si="94"/>
        <v>0.23</v>
      </c>
      <c r="U100" s="14">
        <f t="shared" si="95"/>
        <v>8.6865321173996923E-2</v>
      </c>
      <c r="V100" s="2">
        <v>220</v>
      </c>
      <c r="W100" s="2">
        <v>0.12</v>
      </c>
      <c r="X100" s="2">
        <v>15.1</v>
      </c>
      <c r="Y100" s="2">
        <v>0.13</v>
      </c>
      <c r="Z100" s="2">
        <v>6</v>
      </c>
      <c r="AA100" s="2">
        <v>0.35</v>
      </c>
      <c r="AB100" s="2"/>
      <c r="AC100" s="2"/>
      <c r="AD100" s="2">
        <v>110</v>
      </c>
      <c r="AE100" s="2">
        <v>0.02</v>
      </c>
      <c r="AF100" s="2">
        <v>3</v>
      </c>
      <c r="AG100" s="2">
        <v>7.0000000000000007E-2</v>
      </c>
      <c r="AH100" s="2">
        <v>7</v>
      </c>
      <c r="AI100" s="2">
        <v>0.08</v>
      </c>
      <c r="AJ100" s="1">
        <f t="shared" si="96"/>
        <v>5.9622894333960078E-2</v>
      </c>
      <c r="AK100" s="8">
        <f t="shared" si="97"/>
        <v>13.818291666666667</v>
      </c>
      <c r="AL100" s="1">
        <f t="shared" si="98"/>
        <v>0.45</v>
      </c>
      <c r="AM100" s="17">
        <f t="shared" si="99"/>
        <v>873416.66666666663</v>
      </c>
      <c r="AN100" s="1">
        <f t="shared" si="100"/>
        <v>7195962388.9994984</v>
      </c>
      <c r="AO100" s="1">
        <f>SUM(AN89:AN100)</f>
        <v>102460482089.99687</v>
      </c>
    </row>
    <row r="101" spans="1:50" x14ac:dyDescent="0.3">
      <c r="C101" s="7">
        <v>12</v>
      </c>
      <c r="D101" s="10">
        <v>17.010710336129002</v>
      </c>
      <c r="E101" s="9">
        <f t="shared" si="101"/>
        <v>20.8470326923333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v>16</v>
      </c>
      <c r="E105" s="7"/>
      <c r="F105" s="7"/>
      <c r="G105" s="1">
        <v>1</v>
      </c>
      <c r="H105" s="8">
        <f t="shared" ref="H105:H116" si="103">E106</f>
        <v>16</v>
      </c>
      <c r="I105" s="8">
        <f t="shared" ref="I105:I116" si="104">H105+273.15</f>
        <v>289.14999999999998</v>
      </c>
      <c r="J105" s="8">
        <f t="shared" ref="J105:J116" si="105">EXP(($C$15*(I105-$C$13))/($C$16*I105*$C$13))</f>
        <v>0.12526845995982999</v>
      </c>
      <c r="K105" s="8">
        <f t="shared" ref="K105:K116" si="106">$B$105/12</f>
        <v>52.122000000000007</v>
      </c>
      <c r="L105" s="8">
        <f t="shared" ref="L105:L116" si="107">K105*$B$106/100</f>
        <v>0.52122000000000002</v>
      </c>
      <c r="M105" s="1" t="s">
        <v>83</v>
      </c>
      <c r="O105" s="8">
        <f>L105</f>
        <v>0.52122000000000002</v>
      </c>
      <c r="P105" s="8">
        <f t="shared" ref="P105:P116" si="108">O105*J105</f>
        <v>6.5292426700262585E-2</v>
      </c>
      <c r="Q105" s="12">
        <f t="shared" ref="Q105:Q116" si="109">P105*$B$107</f>
        <v>1.9587728010078773E-2</v>
      </c>
      <c r="R105" s="8">
        <f t="shared" ref="R105:R116" si="110">L105*$B$107</f>
        <v>0.156366</v>
      </c>
      <c r="S105" s="13">
        <f t="shared" ref="S105:S116" si="111">Q105/R105</f>
        <v>0.12526845995982996</v>
      </c>
      <c r="T105" s="2">
        <f t="shared" ref="T105:T116" si="112">$B$106/100</f>
        <v>0.01</v>
      </c>
      <c r="U105" s="14">
        <f t="shared" ref="U105:U116" si="113">S105*T105</f>
        <v>1.2526845995982996E-3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5.0000000000000001E-3</v>
      </c>
      <c r="AF105" s="2">
        <v>0.49</v>
      </c>
      <c r="AG105" s="14">
        <f t="shared" ref="AG105:AG116" si="114">AF105*AE105</f>
        <v>2.4499999999999999E-3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1.4999999999999999E-2</v>
      </c>
      <c r="AR105" s="2">
        <v>0.5</v>
      </c>
      <c r="AS105" s="2">
        <f t="shared" ref="AS105:AS116" si="115">AR105*AQ105</f>
        <v>7.4999999999999997E-3</v>
      </c>
      <c r="AT105" s="1">
        <f t="shared" ref="AT105:AT116" si="116">(AS105+AM105+AD105+AA105+U105+X105+AG105+AJ105+AP105)</f>
        <v>1.1202684599598299E-2</v>
      </c>
      <c r="AU105" s="8">
        <f t="shared" ref="AU105:AU116" si="117">$B$105/12</f>
        <v>52.122000000000007</v>
      </c>
      <c r="AV105" s="1">
        <f t="shared" ref="AV105:AV116" si="118">$B$107</f>
        <v>0.3</v>
      </c>
      <c r="AW105" s="1">
        <f t="shared" ref="AW105:AW116" si="119">$E$7/12</f>
        <v>51833.333333333336</v>
      </c>
      <c r="AX105" s="1">
        <f t="shared" ref="AX105:AX116" si="120">AW105*10000*AV105*0.67*AU105*AT105</f>
        <v>60834280.647266865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15.2321396241936</v>
      </c>
      <c r="E106" s="9">
        <f t="shared" ref="E106:E117" si="121">D105</f>
        <v>16</v>
      </c>
      <c r="F106" s="7" t="s">
        <v>83</v>
      </c>
      <c r="G106" s="1">
        <v>2</v>
      </c>
      <c r="H106" s="8">
        <f t="shared" si="103"/>
        <v>15.2321396241936</v>
      </c>
      <c r="I106" s="8">
        <f t="shared" si="104"/>
        <v>288.3821396241936</v>
      </c>
      <c r="J106" s="8">
        <f t="shared" si="105"/>
        <v>0.11452550141577048</v>
      </c>
      <c r="K106" s="8">
        <f t="shared" si="106"/>
        <v>52.122000000000007</v>
      </c>
      <c r="L106" s="8">
        <f t="shared" si="107"/>
        <v>0.52122000000000002</v>
      </c>
      <c r="M106" s="1" t="s">
        <v>83</v>
      </c>
      <c r="O106" s="8">
        <f t="shared" ref="O106:O116" si="122">L106+O105-P105-N106</f>
        <v>0.97714757329973745</v>
      </c>
      <c r="P106" s="8">
        <f t="shared" si="108"/>
        <v>0.11190831578935577</v>
      </c>
      <c r="Q106" s="12">
        <f t="shared" si="109"/>
        <v>3.3572494736806728E-2</v>
      </c>
      <c r="R106" s="8">
        <f t="shared" si="110"/>
        <v>0.156366</v>
      </c>
      <c r="S106" s="13">
        <f t="shared" si="111"/>
        <v>0.21470456964306003</v>
      </c>
      <c r="T106" s="2">
        <f t="shared" si="112"/>
        <v>0.01</v>
      </c>
      <c r="U106" s="14">
        <f t="shared" si="113"/>
        <v>2.1470456964306005E-3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5.0000000000000001E-3</v>
      </c>
      <c r="AF106" s="2">
        <v>0.49</v>
      </c>
      <c r="AG106" s="14">
        <f t="shared" si="114"/>
        <v>2.4499999999999999E-3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1.4999999999999999E-2</v>
      </c>
      <c r="AR106" s="2">
        <v>0.5</v>
      </c>
      <c r="AS106" s="2">
        <f t="shared" si="115"/>
        <v>7.4999999999999997E-3</v>
      </c>
      <c r="AT106" s="1">
        <f t="shared" si="116"/>
        <v>1.2097045696430601E-2</v>
      </c>
      <c r="AU106" s="8">
        <f t="shared" si="117"/>
        <v>52.122000000000007</v>
      </c>
      <c r="AV106" s="1">
        <f t="shared" si="118"/>
        <v>0.3</v>
      </c>
      <c r="AW106" s="1">
        <f t="shared" si="119"/>
        <v>51833.333333333336</v>
      </c>
      <c r="AX106" s="1">
        <f t="shared" si="120"/>
        <v>65690957.052014045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18.952988704999999</v>
      </c>
      <c r="E107" s="9">
        <f t="shared" si="121"/>
        <v>15.2321396241936</v>
      </c>
      <c r="F107" s="7" t="s">
        <v>83</v>
      </c>
      <c r="G107" s="1">
        <v>3</v>
      </c>
      <c r="H107" s="8">
        <f t="shared" si="103"/>
        <v>18.952988704999999</v>
      </c>
      <c r="I107" s="8">
        <f t="shared" si="104"/>
        <v>292.10298870499997</v>
      </c>
      <c r="J107" s="8">
        <f t="shared" si="105"/>
        <v>0.17607000815870483</v>
      </c>
      <c r="K107" s="8">
        <f t="shared" si="106"/>
        <v>52.122000000000007</v>
      </c>
      <c r="L107" s="8">
        <f t="shared" si="107"/>
        <v>0.52122000000000002</v>
      </c>
      <c r="M107" s="1" t="s">
        <v>83</v>
      </c>
      <c r="O107" s="8">
        <f t="shared" si="122"/>
        <v>1.3864592575103818</v>
      </c>
      <c r="P107" s="8">
        <f t="shared" si="108"/>
        <v>0.24411389278156476</v>
      </c>
      <c r="Q107" s="12">
        <f t="shared" si="109"/>
        <v>7.3234167834469427E-2</v>
      </c>
      <c r="R107" s="8">
        <f t="shared" si="110"/>
        <v>0.156366</v>
      </c>
      <c r="S107" s="13">
        <f t="shared" si="111"/>
        <v>0.46835097038019408</v>
      </c>
      <c r="T107" s="2">
        <f t="shared" si="112"/>
        <v>0.01</v>
      </c>
      <c r="U107" s="14">
        <f t="shared" si="113"/>
        <v>4.683509703801941E-3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5.0000000000000001E-3</v>
      </c>
      <c r="AF107" s="2">
        <v>0.49</v>
      </c>
      <c r="AG107" s="14">
        <f t="shared" si="114"/>
        <v>2.4499999999999999E-3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1.4999999999999999E-2</v>
      </c>
      <c r="AR107" s="2">
        <v>0.5</v>
      </c>
      <c r="AS107" s="2">
        <f t="shared" si="115"/>
        <v>7.4999999999999997E-3</v>
      </c>
      <c r="AT107" s="1">
        <f t="shared" si="116"/>
        <v>1.463350970380194E-2</v>
      </c>
      <c r="AU107" s="8">
        <f t="shared" si="117"/>
        <v>52.122000000000007</v>
      </c>
      <c r="AV107" s="1">
        <f t="shared" si="118"/>
        <v>0.3</v>
      </c>
      <c r="AW107" s="1">
        <f t="shared" si="119"/>
        <v>51833.333333333336</v>
      </c>
      <c r="AX107" s="1">
        <f t="shared" si="120"/>
        <v>79464795.09094733</v>
      </c>
    </row>
    <row r="108" spans="1:50" x14ac:dyDescent="0.15">
      <c r="C108" s="7">
        <v>3</v>
      </c>
      <c r="D108" s="7">
        <v>23.536709636451601</v>
      </c>
      <c r="E108" s="9">
        <f t="shared" si="121"/>
        <v>18.952988704999999</v>
      </c>
      <c r="F108" s="7" t="s">
        <v>83</v>
      </c>
      <c r="G108" s="1">
        <v>4</v>
      </c>
      <c r="H108" s="8">
        <f t="shared" si="103"/>
        <v>23.536709636451601</v>
      </c>
      <c r="I108" s="8">
        <f t="shared" si="104"/>
        <v>296.68670963645155</v>
      </c>
      <c r="J108" s="8">
        <f t="shared" si="105"/>
        <v>0.29467496292815093</v>
      </c>
      <c r="K108" s="8">
        <f t="shared" si="106"/>
        <v>52.122000000000007</v>
      </c>
      <c r="L108" s="8">
        <f t="shared" si="107"/>
        <v>0.52122000000000002</v>
      </c>
      <c r="M108" s="1" t="s">
        <v>83</v>
      </c>
      <c r="O108" s="8">
        <f t="shared" si="122"/>
        <v>1.6635653647288171</v>
      </c>
      <c r="P108" s="8">
        <f t="shared" si="108"/>
        <v>0.49021106218002009</v>
      </c>
      <c r="Q108" s="12">
        <f t="shared" si="109"/>
        <v>0.14706331865400601</v>
      </c>
      <c r="R108" s="8">
        <f t="shared" si="110"/>
        <v>0.156366</v>
      </c>
      <c r="S108" s="13">
        <f t="shared" si="111"/>
        <v>0.94050700698365375</v>
      </c>
      <c r="T108" s="2">
        <f t="shared" si="112"/>
        <v>0.01</v>
      </c>
      <c r="U108" s="14">
        <f t="shared" si="113"/>
        <v>9.4050700698365373E-3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4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5"/>
        <v>0.01</v>
      </c>
      <c r="AT108" s="1">
        <f t="shared" si="116"/>
        <v>2.4305070069836537E-2</v>
      </c>
      <c r="AU108" s="8">
        <f t="shared" si="117"/>
        <v>52.122000000000007</v>
      </c>
      <c r="AV108" s="1">
        <f t="shared" si="118"/>
        <v>0.3</v>
      </c>
      <c r="AW108" s="1">
        <f t="shared" si="119"/>
        <v>51833.333333333336</v>
      </c>
      <c r="AX108" s="1">
        <f t="shared" si="120"/>
        <v>131984565.00622541</v>
      </c>
    </row>
    <row r="109" spans="1:50" x14ac:dyDescent="0.15">
      <c r="C109" s="7">
        <v>4</v>
      </c>
      <c r="D109" s="7">
        <v>26.317933170666699</v>
      </c>
      <c r="E109" s="9">
        <f t="shared" si="121"/>
        <v>23.536709636451601</v>
      </c>
      <c r="F109" s="7" t="s">
        <v>83</v>
      </c>
      <c r="G109" s="1">
        <v>5</v>
      </c>
      <c r="H109" s="8">
        <f t="shared" si="103"/>
        <v>26.317933170666699</v>
      </c>
      <c r="I109" s="8">
        <f t="shared" si="104"/>
        <v>299.4679331706667</v>
      </c>
      <c r="J109" s="8">
        <f t="shared" si="105"/>
        <v>0.39968019031696483</v>
      </c>
      <c r="K109" s="8">
        <f t="shared" si="106"/>
        <v>52.122000000000007</v>
      </c>
      <c r="L109" s="8">
        <f t="shared" si="107"/>
        <v>0.52122000000000002</v>
      </c>
      <c r="M109" s="1" t="s">
        <v>85</v>
      </c>
      <c r="N109" s="8">
        <f>(O108-P108)*$C$21/100</f>
        <v>1.114686587421357</v>
      </c>
      <c r="O109" s="8">
        <f t="shared" si="122"/>
        <v>0.57988771512743997</v>
      </c>
      <c r="P109" s="8">
        <f t="shared" si="108"/>
        <v>0.2317696323446051</v>
      </c>
      <c r="Q109" s="12">
        <f t="shared" si="109"/>
        <v>6.9530889703381532E-2</v>
      </c>
      <c r="R109" s="8">
        <f t="shared" si="110"/>
        <v>0.156366</v>
      </c>
      <c r="S109" s="13">
        <f t="shared" si="111"/>
        <v>0.44466757289552417</v>
      </c>
      <c r="T109" s="2">
        <f t="shared" si="112"/>
        <v>0.01</v>
      </c>
      <c r="U109" s="14">
        <f t="shared" si="113"/>
        <v>4.4466757289552414E-3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4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5"/>
        <v>0.01</v>
      </c>
      <c r="AT109" s="1">
        <f t="shared" si="116"/>
        <v>1.9346675728955244E-2</v>
      </c>
      <c r="AU109" s="8">
        <f t="shared" si="117"/>
        <v>52.122000000000007</v>
      </c>
      <c r="AV109" s="1">
        <f t="shared" si="118"/>
        <v>0.3</v>
      </c>
      <c r="AW109" s="1">
        <f t="shared" si="119"/>
        <v>51833.333333333336</v>
      </c>
      <c r="AX109" s="1">
        <f t="shared" si="120"/>
        <v>105058844.63882272</v>
      </c>
    </row>
    <row r="110" spans="1:50" x14ac:dyDescent="0.15">
      <c r="C110" s="7">
        <v>5</v>
      </c>
      <c r="D110" s="7">
        <v>29.3437532587097</v>
      </c>
      <c r="E110" s="9">
        <f t="shared" si="121"/>
        <v>26.317933170666699</v>
      </c>
      <c r="F110" s="7" t="s">
        <v>85</v>
      </c>
      <c r="G110" s="1">
        <v>6</v>
      </c>
      <c r="H110" s="8">
        <f t="shared" si="103"/>
        <v>29.3437532587097</v>
      </c>
      <c r="I110" s="8">
        <f t="shared" si="104"/>
        <v>302.49375325870966</v>
      </c>
      <c r="J110" s="8">
        <f t="shared" si="105"/>
        <v>0.55329751016688189</v>
      </c>
      <c r="K110" s="8">
        <f t="shared" si="106"/>
        <v>52.122000000000007</v>
      </c>
      <c r="L110" s="8">
        <f t="shared" si="107"/>
        <v>0.52122000000000002</v>
      </c>
      <c r="M110" s="1" t="s">
        <v>83</v>
      </c>
      <c r="O110" s="8">
        <f t="shared" si="122"/>
        <v>0.86933808278283486</v>
      </c>
      <c r="P110" s="8">
        <f t="shared" si="108"/>
        <v>0.48100259669699319</v>
      </c>
      <c r="Q110" s="12">
        <f t="shared" si="109"/>
        <v>0.14430077900909796</v>
      </c>
      <c r="R110" s="8">
        <f t="shared" si="110"/>
        <v>0.156366</v>
      </c>
      <c r="S110" s="13">
        <f t="shared" si="111"/>
        <v>0.92283986933922946</v>
      </c>
      <c r="T110" s="2">
        <f t="shared" si="112"/>
        <v>0.01</v>
      </c>
      <c r="U110" s="14">
        <f t="shared" si="113"/>
        <v>9.2283986933922955E-3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2.4128398693392297E-2</v>
      </c>
      <c r="AU110" s="8">
        <f t="shared" si="117"/>
        <v>52.122000000000007</v>
      </c>
      <c r="AV110" s="1">
        <f t="shared" si="118"/>
        <v>0.3</v>
      </c>
      <c r="AW110" s="1">
        <f t="shared" si="119"/>
        <v>51833.333333333336</v>
      </c>
      <c r="AX110" s="1">
        <f t="shared" si="120"/>
        <v>131025181.02987628</v>
      </c>
    </row>
    <row r="111" spans="1:50" x14ac:dyDescent="0.15">
      <c r="C111" s="7">
        <v>6</v>
      </c>
      <c r="D111" s="7">
        <v>27.859000334000001</v>
      </c>
      <c r="E111" s="9">
        <f t="shared" si="121"/>
        <v>29.3437532587097</v>
      </c>
      <c r="F111" s="7" t="s">
        <v>83</v>
      </c>
      <c r="G111" s="1">
        <v>7</v>
      </c>
      <c r="H111" s="8">
        <f t="shared" si="103"/>
        <v>27.859000334000001</v>
      </c>
      <c r="I111" s="8">
        <f t="shared" si="104"/>
        <v>301.00900033400001</v>
      </c>
      <c r="J111" s="8">
        <f t="shared" si="105"/>
        <v>0.47206835563446159</v>
      </c>
      <c r="K111" s="8">
        <f t="shared" si="106"/>
        <v>52.122000000000007</v>
      </c>
      <c r="L111" s="8">
        <f t="shared" si="107"/>
        <v>0.52122000000000002</v>
      </c>
      <c r="M111" s="1" t="s">
        <v>83</v>
      </c>
      <c r="O111" s="8">
        <f t="shared" si="122"/>
        <v>0.90955548608584158</v>
      </c>
      <c r="P111" s="8">
        <f t="shared" si="108"/>
        <v>0.42937236267484663</v>
      </c>
      <c r="Q111" s="12">
        <f t="shared" si="109"/>
        <v>0.12881170880245399</v>
      </c>
      <c r="R111" s="8">
        <f t="shared" si="110"/>
        <v>0.156366</v>
      </c>
      <c r="S111" s="13">
        <f t="shared" si="111"/>
        <v>0.82378335956956106</v>
      </c>
      <c r="T111" s="2">
        <f t="shared" si="112"/>
        <v>0.01</v>
      </c>
      <c r="U111" s="14">
        <f t="shared" si="113"/>
        <v>8.2378335956956109E-3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2.3137833595695614E-2</v>
      </c>
      <c r="AU111" s="8">
        <f t="shared" si="117"/>
        <v>52.122000000000007</v>
      </c>
      <c r="AV111" s="1">
        <f t="shared" si="118"/>
        <v>0.3</v>
      </c>
      <c r="AW111" s="1">
        <f t="shared" si="119"/>
        <v>51833.333333333336</v>
      </c>
      <c r="AX111" s="1">
        <f t="shared" si="120"/>
        <v>125646085.09827894</v>
      </c>
    </row>
    <row r="112" spans="1:50" x14ac:dyDescent="0.15">
      <c r="C112" s="7">
        <v>7</v>
      </c>
      <c r="D112" s="7">
        <v>26.5317758090323</v>
      </c>
      <c r="E112" s="9">
        <f t="shared" si="121"/>
        <v>27.859000334000001</v>
      </c>
      <c r="F112" s="7" t="s">
        <v>83</v>
      </c>
      <c r="G112" s="1">
        <v>8</v>
      </c>
      <c r="H112" s="8">
        <f t="shared" si="103"/>
        <v>26.5317758090323</v>
      </c>
      <c r="I112" s="8">
        <f t="shared" si="104"/>
        <v>299.68177580903227</v>
      </c>
      <c r="J112" s="8">
        <f t="shared" si="105"/>
        <v>0.40906141898618442</v>
      </c>
      <c r="K112" s="8">
        <f t="shared" si="106"/>
        <v>52.122000000000007</v>
      </c>
      <c r="L112" s="8">
        <f t="shared" si="107"/>
        <v>0.52122000000000002</v>
      </c>
      <c r="M112" s="1" t="s">
        <v>83</v>
      </c>
      <c r="O112" s="8">
        <f t="shared" si="122"/>
        <v>1.0014031234109948</v>
      </c>
      <c r="P112" s="8">
        <f t="shared" si="108"/>
        <v>0.40963538263969868</v>
      </c>
      <c r="Q112" s="12">
        <f t="shared" si="109"/>
        <v>0.1228906147919096</v>
      </c>
      <c r="R112" s="8">
        <f t="shared" si="110"/>
        <v>0.156366</v>
      </c>
      <c r="S112" s="13">
        <f t="shared" si="111"/>
        <v>0.78591647028068501</v>
      </c>
      <c r="T112" s="2">
        <f t="shared" si="112"/>
        <v>0.01</v>
      </c>
      <c r="U112" s="14">
        <f t="shared" si="113"/>
        <v>7.859164702806851E-3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2.2759164702806853E-2</v>
      </c>
      <c r="AU112" s="8">
        <f t="shared" si="117"/>
        <v>52.122000000000007</v>
      </c>
      <c r="AV112" s="1">
        <f t="shared" si="118"/>
        <v>0.3</v>
      </c>
      <c r="AW112" s="1">
        <f t="shared" si="119"/>
        <v>51833.333333333336</v>
      </c>
      <c r="AX112" s="1">
        <f t="shared" si="120"/>
        <v>123589787.83331704</v>
      </c>
    </row>
    <row r="113" spans="1:53" x14ac:dyDescent="0.15">
      <c r="C113" s="7">
        <v>8</v>
      </c>
      <c r="D113" s="7">
        <v>25.8675445412903</v>
      </c>
      <c r="E113" s="9">
        <f t="shared" si="121"/>
        <v>26.5317758090323</v>
      </c>
      <c r="F113" s="7" t="s">
        <v>83</v>
      </c>
      <c r="G113" s="1">
        <v>9</v>
      </c>
      <c r="H113" s="8">
        <f t="shared" si="103"/>
        <v>25.8675445412903</v>
      </c>
      <c r="I113" s="8">
        <f t="shared" si="104"/>
        <v>299.01754454129025</v>
      </c>
      <c r="J113" s="8">
        <f t="shared" si="105"/>
        <v>0.38057823304434524</v>
      </c>
      <c r="K113" s="8">
        <f t="shared" si="106"/>
        <v>52.122000000000007</v>
      </c>
      <c r="L113" s="8">
        <f t="shared" si="107"/>
        <v>0.52122000000000002</v>
      </c>
      <c r="M113" s="1" t="s">
        <v>83</v>
      </c>
      <c r="O113" s="8">
        <f t="shared" si="122"/>
        <v>1.1129877407712963</v>
      </c>
      <c r="P113" s="8">
        <f t="shared" si="108"/>
        <v>0.4235789077827577</v>
      </c>
      <c r="Q113" s="12">
        <f t="shared" si="109"/>
        <v>0.1270736723348273</v>
      </c>
      <c r="R113" s="8">
        <f t="shared" si="110"/>
        <v>0.156366</v>
      </c>
      <c r="S113" s="13">
        <f t="shared" si="111"/>
        <v>0.8126681780874826</v>
      </c>
      <c r="T113" s="2">
        <f t="shared" si="112"/>
        <v>0.01</v>
      </c>
      <c r="U113" s="14">
        <f t="shared" si="113"/>
        <v>8.1266817808748268E-3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2.302668178087483E-2</v>
      </c>
      <c r="AU113" s="8">
        <f t="shared" si="117"/>
        <v>52.122000000000007</v>
      </c>
      <c r="AV113" s="1">
        <f t="shared" si="118"/>
        <v>0.3</v>
      </c>
      <c r="AW113" s="1">
        <f t="shared" si="119"/>
        <v>51833.333333333336</v>
      </c>
      <c r="AX113" s="1">
        <f t="shared" si="120"/>
        <v>125042494.00034666</v>
      </c>
    </row>
    <row r="114" spans="1:53" x14ac:dyDescent="0.15">
      <c r="C114" s="7">
        <v>9</v>
      </c>
      <c r="D114" s="7">
        <v>25.483489498000001</v>
      </c>
      <c r="E114" s="9">
        <f t="shared" si="121"/>
        <v>25.8675445412903</v>
      </c>
      <c r="F114" s="7" t="s">
        <v>83</v>
      </c>
      <c r="G114" s="1">
        <v>10</v>
      </c>
      <c r="H114" s="8">
        <f t="shared" si="103"/>
        <v>25.483489498000001</v>
      </c>
      <c r="I114" s="8">
        <f t="shared" si="104"/>
        <v>298.63348949799996</v>
      </c>
      <c r="J114" s="8">
        <f t="shared" si="105"/>
        <v>0.36496990829683429</v>
      </c>
      <c r="K114" s="8">
        <f t="shared" si="106"/>
        <v>52.122000000000007</v>
      </c>
      <c r="L114" s="8">
        <f t="shared" si="107"/>
        <v>0.52122000000000002</v>
      </c>
      <c r="M114" s="1" t="s">
        <v>83</v>
      </c>
      <c r="O114" s="8">
        <f t="shared" si="122"/>
        <v>1.2106288329885386</v>
      </c>
      <c r="P114" s="8">
        <f t="shared" si="108"/>
        <v>0.44184309415733047</v>
      </c>
      <c r="Q114" s="12">
        <f t="shared" si="109"/>
        <v>0.13255292824719914</v>
      </c>
      <c r="R114" s="8">
        <f t="shared" si="110"/>
        <v>0.156366</v>
      </c>
      <c r="S114" s="13">
        <f t="shared" si="111"/>
        <v>0.84770940132253259</v>
      </c>
      <c r="T114" s="2">
        <f t="shared" si="112"/>
        <v>0.01</v>
      </c>
      <c r="U114" s="14">
        <f t="shared" si="113"/>
        <v>8.4770940132253263E-3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2.3377094013225325E-2</v>
      </c>
      <c r="AU114" s="8">
        <f t="shared" si="117"/>
        <v>52.122000000000007</v>
      </c>
      <c r="AV114" s="1">
        <f t="shared" si="118"/>
        <v>0.3</v>
      </c>
      <c r="AW114" s="1">
        <f t="shared" si="119"/>
        <v>51833.333333333336</v>
      </c>
      <c r="AX114" s="1">
        <f t="shared" si="120"/>
        <v>126945348.25778149</v>
      </c>
    </row>
    <row r="115" spans="1:53" x14ac:dyDescent="0.15">
      <c r="C115" s="7">
        <v>10</v>
      </c>
      <c r="D115" s="7">
        <v>24.2748426754839</v>
      </c>
      <c r="E115" s="9">
        <f t="shared" si="121"/>
        <v>25.483489498000001</v>
      </c>
      <c r="F115" s="7" t="s">
        <v>83</v>
      </c>
      <c r="G115" s="1">
        <v>11</v>
      </c>
      <c r="H115" s="8">
        <f t="shared" si="103"/>
        <v>24.2748426754839</v>
      </c>
      <c r="I115" s="8">
        <f t="shared" si="104"/>
        <v>297.42484267548389</v>
      </c>
      <c r="J115" s="8">
        <f t="shared" si="105"/>
        <v>0.31967981776660154</v>
      </c>
      <c r="K115" s="8">
        <f t="shared" si="106"/>
        <v>52.122000000000007</v>
      </c>
      <c r="L115" s="8">
        <f t="shared" si="107"/>
        <v>0.52122000000000002</v>
      </c>
      <c r="M115" s="1" t="s">
        <v>85</v>
      </c>
      <c r="N115" s="8">
        <f>(O114-P114)*$C$21/100</f>
        <v>0.73034645188964775</v>
      </c>
      <c r="O115" s="8">
        <f t="shared" si="122"/>
        <v>0.55965928694156031</v>
      </c>
      <c r="P115" s="8">
        <f t="shared" si="108"/>
        <v>0.17891177886086415</v>
      </c>
      <c r="Q115" s="12">
        <f t="shared" si="109"/>
        <v>5.3673533658259241E-2</v>
      </c>
      <c r="R115" s="8">
        <f t="shared" si="110"/>
        <v>0.156366</v>
      </c>
      <c r="S115" s="13">
        <f t="shared" si="111"/>
        <v>0.34325578232006471</v>
      </c>
      <c r="T115" s="2">
        <f t="shared" si="112"/>
        <v>0.01</v>
      </c>
      <c r="U115" s="14">
        <f t="shared" si="113"/>
        <v>3.4325578232006471E-3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1.8332557823200646E-2</v>
      </c>
      <c r="AU115" s="8">
        <f t="shared" si="117"/>
        <v>52.122000000000007</v>
      </c>
      <c r="AV115" s="1">
        <f t="shared" si="118"/>
        <v>0.3</v>
      </c>
      <c r="AW115" s="1">
        <f t="shared" si="119"/>
        <v>51833.333333333336</v>
      </c>
      <c r="AX115" s="1">
        <f t="shared" si="120"/>
        <v>99551849.173619136</v>
      </c>
    </row>
    <row r="116" spans="1:53" x14ac:dyDescent="0.15">
      <c r="C116" s="7">
        <v>11</v>
      </c>
      <c r="D116" s="7">
        <v>20.8470326923333</v>
      </c>
      <c r="E116" s="9">
        <f t="shared" si="121"/>
        <v>24.2748426754839</v>
      </c>
      <c r="F116" s="7" t="s">
        <v>85</v>
      </c>
      <c r="G116" s="1">
        <v>12</v>
      </c>
      <c r="H116" s="8">
        <f t="shared" si="103"/>
        <v>20.8470326923333</v>
      </c>
      <c r="I116" s="8">
        <f t="shared" si="104"/>
        <v>293.99703269233328</v>
      </c>
      <c r="J116" s="8">
        <f t="shared" si="105"/>
        <v>0.21824724619131552</v>
      </c>
      <c r="K116" s="8">
        <f t="shared" si="106"/>
        <v>52.122000000000007</v>
      </c>
      <c r="L116" s="8">
        <f t="shared" si="107"/>
        <v>0.52122000000000002</v>
      </c>
      <c r="M116" s="1" t="s">
        <v>83</v>
      </c>
      <c r="O116" s="8">
        <f t="shared" si="122"/>
        <v>0.90196750808069603</v>
      </c>
      <c r="P116" s="8">
        <f t="shared" si="108"/>
        <v>0.19685192479265504</v>
      </c>
      <c r="Q116" s="12">
        <f t="shared" si="109"/>
        <v>5.9055577437796505E-2</v>
      </c>
      <c r="R116" s="8">
        <f t="shared" si="110"/>
        <v>0.156366</v>
      </c>
      <c r="S116" s="13">
        <f t="shared" si="111"/>
        <v>0.37767530945216032</v>
      </c>
      <c r="T116" s="2">
        <f t="shared" si="112"/>
        <v>0.01</v>
      </c>
      <c r="U116" s="14">
        <f t="shared" si="113"/>
        <v>3.7767530945216035E-3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4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5"/>
        <v>0.01</v>
      </c>
      <c r="AT116" s="1">
        <f t="shared" si="116"/>
        <v>1.8676753094521603E-2</v>
      </c>
      <c r="AU116" s="8">
        <f t="shared" si="117"/>
        <v>52.122000000000007</v>
      </c>
      <c r="AV116" s="1">
        <f t="shared" si="118"/>
        <v>0.3</v>
      </c>
      <c r="AW116" s="1">
        <f t="shared" si="119"/>
        <v>51833.333333333336</v>
      </c>
      <c r="AX116" s="1">
        <f t="shared" si="120"/>
        <v>101420943.27752277</v>
      </c>
      <c r="AY116" s="1">
        <f>SUM(AX105:AX116)</f>
        <v>1276255131.1060185</v>
      </c>
    </row>
    <row r="117" spans="1:53" x14ac:dyDescent="0.3">
      <c r="C117" s="7">
        <v>12</v>
      </c>
      <c r="D117" s="10">
        <v>17.010710336129002</v>
      </c>
      <c r="E117" s="9">
        <f t="shared" si="121"/>
        <v>20.8470326923333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16</v>
      </c>
      <c r="E121" s="7"/>
      <c r="F121" s="7"/>
      <c r="G121" s="1">
        <v>1</v>
      </c>
      <c r="H121" s="8">
        <f t="shared" ref="H121:H132" si="123">E122</f>
        <v>16</v>
      </c>
      <c r="I121" s="8">
        <f t="shared" ref="I121:I132" si="124">H121+273.15</f>
        <v>289.14999999999998</v>
      </c>
      <c r="J121" s="8">
        <f t="shared" ref="J121:J132" si="125">EXP(($C$15*(I121-$C$13))/($C$16*I121*$C$13))</f>
        <v>0.12526845995982999</v>
      </c>
      <c r="K121" s="8">
        <f t="shared" ref="K121:K132" si="126">$B$121/12</f>
        <v>28.47</v>
      </c>
      <c r="L121" s="8">
        <f t="shared" ref="L121:L132" si="127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8">O121*J121</f>
        <v>3.5663930550563598E-2</v>
      </c>
      <c r="Q121" s="12">
        <f t="shared" ref="Q121:Q132" si="129">P121*$B$123</f>
        <v>1.1769097081685989E-2</v>
      </c>
      <c r="R121" s="8">
        <f t="shared" ref="R121:R132" si="130">L121*$B$123</f>
        <v>9.3951000000000007E-2</v>
      </c>
      <c r="S121" s="13">
        <f t="shared" ref="S121:S132" si="131">Q121/R121</f>
        <v>0.12526845995982999</v>
      </c>
      <c r="T121" s="2">
        <f t="shared" ref="T121:T132" si="132">$B$122/100</f>
        <v>0.01</v>
      </c>
      <c r="U121" s="14">
        <f t="shared" ref="U121:U132" si="133">S121*T121</f>
        <v>1.2526845995983E-3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5.0000000000000001E-3</v>
      </c>
      <c r="AF121" s="2">
        <v>0.49</v>
      </c>
      <c r="AG121" s="14">
        <f t="shared" ref="AG121:AG132" si="134">AF121*AE121</f>
        <v>2.4499999999999999E-3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1.4999999999999999E-2</v>
      </c>
      <c r="AR121" s="2">
        <v>0.5</v>
      </c>
      <c r="AS121" s="2">
        <f t="shared" ref="AS121:AS132" si="135">AR121*AQ121</f>
        <v>7.4999999999999997E-3</v>
      </c>
      <c r="AT121" s="1">
        <f t="shared" ref="AT121:AT132" si="136">(AS121+AM121+AD121+AA121+U121+X121+AG121+AJ121+AP121)</f>
        <v>1.1202684599598299E-2</v>
      </c>
      <c r="AU121" s="8">
        <f t="shared" ref="AU121:AU132" si="137">$B$121/12</f>
        <v>28.47</v>
      </c>
      <c r="AV121" s="1">
        <f t="shared" ref="AV121:AV132" si="138">$B$123</f>
        <v>0.33</v>
      </c>
      <c r="AW121" s="1">
        <f t="shared" ref="AW121:AW132" si="139">$E$8/12</f>
        <v>29750</v>
      </c>
      <c r="AX121" s="1">
        <f t="shared" ref="AX121:AX132" si="140">AW121*10000*AV121*0.67*AU121*AT121</f>
        <v>20979024.435432062</v>
      </c>
      <c r="AZ121" s="1">
        <f t="shared" ref="AZ121:AZ132" si="141">$E$9/12</f>
        <v>15916.666666666666</v>
      </c>
      <c r="BA121" s="1">
        <f t="shared" ref="BA121:BA132" si="142">AZ121*10000*AV121*0.67*AU121*AT121</f>
        <v>11224071.896827796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15.2321396241936</v>
      </c>
      <c r="E122" s="9">
        <f t="shared" ref="E122:E133" si="143">D121</f>
        <v>16</v>
      </c>
      <c r="F122" s="7" t="s">
        <v>83</v>
      </c>
      <c r="G122" s="1">
        <v>2</v>
      </c>
      <c r="H122" s="8">
        <f t="shared" si="123"/>
        <v>15.2321396241936</v>
      </c>
      <c r="I122" s="8">
        <f t="shared" si="124"/>
        <v>288.3821396241936</v>
      </c>
      <c r="J122" s="8">
        <f t="shared" si="125"/>
        <v>0.11452550141577048</v>
      </c>
      <c r="K122" s="8">
        <f t="shared" si="126"/>
        <v>28.47</v>
      </c>
      <c r="L122" s="8">
        <f t="shared" si="127"/>
        <v>0.28470000000000001</v>
      </c>
      <c r="M122" s="1" t="s">
        <v>83</v>
      </c>
      <c r="O122" s="8">
        <f t="shared" ref="O122:O132" si="144">L122+O121-P121-N122</f>
        <v>0.53373606944943641</v>
      </c>
      <c r="P122" s="8">
        <f t="shared" si="128"/>
        <v>6.1126390977379201E-2</v>
      </c>
      <c r="Q122" s="12">
        <f t="shared" si="129"/>
        <v>2.0171709022535136E-2</v>
      </c>
      <c r="R122" s="8">
        <f t="shared" si="130"/>
        <v>9.3951000000000007E-2</v>
      </c>
      <c r="S122" s="13">
        <f t="shared" si="131"/>
        <v>0.21470456964306006</v>
      </c>
      <c r="T122" s="2">
        <f t="shared" si="132"/>
        <v>0.01</v>
      </c>
      <c r="U122" s="14">
        <f t="shared" si="133"/>
        <v>2.1470456964306005E-3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5.0000000000000001E-3</v>
      </c>
      <c r="AF122" s="2">
        <v>0.49</v>
      </c>
      <c r="AG122" s="14">
        <f t="shared" si="134"/>
        <v>2.4499999999999999E-3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1.4999999999999999E-2</v>
      </c>
      <c r="AR122" s="2">
        <v>0.5</v>
      </c>
      <c r="AS122" s="2">
        <f t="shared" si="135"/>
        <v>7.4999999999999997E-3</v>
      </c>
      <c r="AT122" s="1">
        <f t="shared" si="136"/>
        <v>1.2097045696430601E-2</v>
      </c>
      <c r="AU122" s="8">
        <f t="shared" si="137"/>
        <v>28.47</v>
      </c>
      <c r="AV122" s="1">
        <f t="shared" si="138"/>
        <v>0.33</v>
      </c>
      <c r="AW122" s="1">
        <f t="shared" si="139"/>
        <v>29750</v>
      </c>
      <c r="AX122" s="1">
        <f t="shared" si="140"/>
        <v>22653875.06054182</v>
      </c>
      <c r="AZ122" s="1">
        <f t="shared" si="141"/>
        <v>15916.666666666666</v>
      </c>
      <c r="BA122" s="1">
        <f t="shared" si="142"/>
        <v>12120140.438553186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18.952988704999999</v>
      </c>
      <c r="E123" s="9">
        <f t="shared" si="143"/>
        <v>15.2321396241936</v>
      </c>
      <c r="F123" s="7" t="s">
        <v>83</v>
      </c>
      <c r="G123" s="1">
        <v>3</v>
      </c>
      <c r="H123" s="8">
        <f t="shared" si="123"/>
        <v>18.952988704999999</v>
      </c>
      <c r="I123" s="8">
        <f t="shared" si="124"/>
        <v>292.10298870499997</v>
      </c>
      <c r="J123" s="8">
        <f t="shared" si="125"/>
        <v>0.17607000815870483</v>
      </c>
      <c r="K123" s="8">
        <f t="shared" si="126"/>
        <v>28.47</v>
      </c>
      <c r="L123" s="8">
        <f t="shared" si="127"/>
        <v>0.28470000000000001</v>
      </c>
      <c r="M123" s="1" t="s">
        <v>83</v>
      </c>
      <c r="O123" s="8">
        <f t="shared" si="144"/>
        <v>0.75730967847205721</v>
      </c>
      <c r="P123" s="8">
        <f t="shared" si="128"/>
        <v>0.13333952126724125</v>
      </c>
      <c r="Q123" s="12">
        <f t="shared" si="129"/>
        <v>4.4002042018189615E-2</v>
      </c>
      <c r="R123" s="8">
        <f t="shared" si="130"/>
        <v>9.3951000000000007E-2</v>
      </c>
      <c r="S123" s="13">
        <f t="shared" si="131"/>
        <v>0.46835097038019408</v>
      </c>
      <c r="T123" s="2">
        <f t="shared" si="132"/>
        <v>0.01</v>
      </c>
      <c r="U123" s="14">
        <f t="shared" si="133"/>
        <v>4.683509703801941E-3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5.0000000000000001E-3</v>
      </c>
      <c r="AF123" s="2">
        <v>0.49</v>
      </c>
      <c r="AG123" s="14">
        <f t="shared" si="134"/>
        <v>2.4499999999999999E-3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1.4999999999999999E-2</v>
      </c>
      <c r="AR123" s="2">
        <v>0.5</v>
      </c>
      <c r="AS123" s="2">
        <f t="shared" si="135"/>
        <v>7.4999999999999997E-3</v>
      </c>
      <c r="AT123" s="1">
        <f t="shared" si="136"/>
        <v>1.463350970380194E-2</v>
      </c>
      <c r="AU123" s="8">
        <f t="shared" si="137"/>
        <v>28.47</v>
      </c>
      <c r="AV123" s="1">
        <f t="shared" si="138"/>
        <v>0.33</v>
      </c>
      <c r="AW123" s="1">
        <f t="shared" si="139"/>
        <v>29750</v>
      </c>
      <c r="AX123" s="1">
        <f t="shared" si="140"/>
        <v>27403856.184900645</v>
      </c>
      <c r="AZ123" s="1">
        <f t="shared" si="141"/>
        <v>15916.666666666666</v>
      </c>
      <c r="BA123" s="1">
        <f t="shared" si="142"/>
        <v>14661446.866431436</v>
      </c>
    </row>
    <row r="124" spans="1:53" x14ac:dyDescent="0.15">
      <c r="C124" s="7">
        <v>3</v>
      </c>
      <c r="D124" s="7">
        <v>23.536709636451601</v>
      </c>
      <c r="E124" s="9">
        <f t="shared" si="143"/>
        <v>18.952988704999999</v>
      </c>
      <c r="F124" s="7" t="s">
        <v>83</v>
      </c>
      <c r="G124" s="1">
        <v>4</v>
      </c>
      <c r="H124" s="8">
        <f t="shared" si="123"/>
        <v>23.536709636451601</v>
      </c>
      <c r="I124" s="8">
        <f t="shared" si="124"/>
        <v>296.68670963645155</v>
      </c>
      <c r="J124" s="8">
        <f t="shared" si="125"/>
        <v>0.29467496292815093</v>
      </c>
      <c r="K124" s="8">
        <f t="shared" si="126"/>
        <v>28.47</v>
      </c>
      <c r="L124" s="8">
        <f t="shared" si="127"/>
        <v>0.28470000000000001</v>
      </c>
      <c r="M124" s="1" t="s">
        <v>83</v>
      </c>
      <c r="O124" s="8">
        <f t="shared" si="144"/>
        <v>0.90867015720481592</v>
      </c>
      <c r="P124" s="8">
        <f t="shared" si="128"/>
        <v>0.26776234488824618</v>
      </c>
      <c r="Q124" s="12">
        <f t="shared" si="129"/>
        <v>8.836157381312125E-2</v>
      </c>
      <c r="R124" s="8">
        <f t="shared" si="130"/>
        <v>9.3951000000000007E-2</v>
      </c>
      <c r="S124" s="13">
        <f t="shared" si="131"/>
        <v>0.94050700698365364</v>
      </c>
      <c r="T124" s="2">
        <f t="shared" si="132"/>
        <v>0.01</v>
      </c>
      <c r="U124" s="14">
        <f t="shared" si="133"/>
        <v>9.4050700698365373E-3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4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35"/>
        <v>0.01</v>
      </c>
      <c r="AT124" s="1">
        <f t="shared" si="136"/>
        <v>2.4305070069836537E-2</v>
      </c>
      <c r="AU124" s="8">
        <f t="shared" si="137"/>
        <v>28.47</v>
      </c>
      <c r="AV124" s="1">
        <f t="shared" si="138"/>
        <v>0.33</v>
      </c>
      <c r="AW124" s="1">
        <f t="shared" si="139"/>
        <v>29750</v>
      </c>
      <c r="AX124" s="1">
        <f t="shared" si="140"/>
        <v>45515577.482050397</v>
      </c>
      <c r="AZ124" s="1">
        <f t="shared" si="141"/>
        <v>15916.666666666666</v>
      </c>
      <c r="BA124" s="1">
        <f t="shared" si="142"/>
        <v>24351471.425970938</v>
      </c>
    </row>
    <row r="125" spans="1:53" x14ac:dyDescent="0.15">
      <c r="C125" s="7">
        <v>4</v>
      </c>
      <c r="D125" s="7">
        <v>26.317933170666699</v>
      </c>
      <c r="E125" s="9">
        <f t="shared" si="143"/>
        <v>23.536709636451601</v>
      </c>
      <c r="F125" s="7" t="s">
        <v>83</v>
      </c>
      <c r="G125" s="1">
        <v>5</v>
      </c>
      <c r="H125" s="8">
        <f t="shared" si="123"/>
        <v>26.317933170666699</v>
      </c>
      <c r="I125" s="8">
        <f t="shared" si="124"/>
        <v>299.4679331706667</v>
      </c>
      <c r="J125" s="8">
        <f t="shared" si="125"/>
        <v>0.39968019031696483</v>
      </c>
      <c r="K125" s="8">
        <f t="shared" si="126"/>
        <v>28.47</v>
      </c>
      <c r="L125" s="8">
        <f t="shared" si="127"/>
        <v>0.28470000000000001</v>
      </c>
      <c r="M125" s="1" t="s">
        <v>85</v>
      </c>
      <c r="N125" s="8">
        <f>(O124-P124)*$C$21/100</f>
        <v>0.60886242170074123</v>
      </c>
      <c r="O125" s="8">
        <f t="shared" si="144"/>
        <v>0.3167453906158284</v>
      </c>
      <c r="P125" s="8">
        <f t="shared" si="128"/>
        <v>0.12659685800335566</v>
      </c>
      <c r="Q125" s="12">
        <f t="shared" si="129"/>
        <v>4.1776963141107369E-2</v>
      </c>
      <c r="R125" s="8">
        <f t="shared" si="130"/>
        <v>9.3951000000000007E-2</v>
      </c>
      <c r="S125" s="13">
        <f t="shared" si="131"/>
        <v>0.44466757289552389</v>
      </c>
      <c r="T125" s="2">
        <f t="shared" si="132"/>
        <v>0.01</v>
      </c>
      <c r="U125" s="14">
        <f t="shared" si="133"/>
        <v>4.4466757289552388E-3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4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5"/>
        <v>0.01</v>
      </c>
      <c r="AT125" s="1">
        <f t="shared" si="136"/>
        <v>1.9346675728955237E-2</v>
      </c>
      <c r="AU125" s="8">
        <f t="shared" si="137"/>
        <v>28.47</v>
      </c>
      <c r="AV125" s="1">
        <f t="shared" si="138"/>
        <v>0.33</v>
      </c>
      <c r="AW125" s="1">
        <f t="shared" si="139"/>
        <v>29750</v>
      </c>
      <c r="AX125" s="1">
        <f t="shared" si="140"/>
        <v>36230099.959851228</v>
      </c>
      <c r="AZ125" s="1">
        <f t="shared" si="141"/>
        <v>15916.666666666666</v>
      </c>
      <c r="BA125" s="1">
        <f t="shared" si="142"/>
        <v>19383610.902889591</v>
      </c>
    </row>
    <row r="126" spans="1:53" x14ac:dyDescent="0.15">
      <c r="C126" s="7">
        <v>5</v>
      </c>
      <c r="D126" s="7">
        <v>29.3437532587097</v>
      </c>
      <c r="E126" s="9">
        <f t="shared" si="143"/>
        <v>26.317933170666699</v>
      </c>
      <c r="F126" s="7" t="s">
        <v>85</v>
      </c>
      <c r="G126" s="1">
        <v>6</v>
      </c>
      <c r="H126" s="8">
        <f t="shared" si="123"/>
        <v>29.3437532587097</v>
      </c>
      <c r="I126" s="8">
        <f t="shared" si="124"/>
        <v>302.49375325870966</v>
      </c>
      <c r="J126" s="8">
        <f t="shared" si="125"/>
        <v>0.55329751016688189</v>
      </c>
      <c r="K126" s="8">
        <f t="shared" si="126"/>
        <v>28.47</v>
      </c>
      <c r="L126" s="8">
        <f t="shared" si="127"/>
        <v>0.28470000000000001</v>
      </c>
      <c r="M126" s="1" t="s">
        <v>83</v>
      </c>
      <c r="O126" s="8">
        <f t="shared" si="144"/>
        <v>0.47484853261247273</v>
      </c>
      <c r="P126" s="8">
        <f t="shared" si="128"/>
        <v>0.26273251080087856</v>
      </c>
      <c r="Q126" s="12">
        <f t="shared" si="129"/>
        <v>8.6701728564289926E-2</v>
      </c>
      <c r="R126" s="8">
        <f t="shared" si="130"/>
        <v>9.3951000000000007E-2</v>
      </c>
      <c r="S126" s="13">
        <f t="shared" si="131"/>
        <v>0.92283986933922912</v>
      </c>
      <c r="T126" s="2">
        <f t="shared" si="132"/>
        <v>0.01</v>
      </c>
      <c r="U126" s="14">
        <f t="shared" si="133"/>
        <v>9.228398693392292E-3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4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5"/>
        <v>0.01</v>
      </c>
      <c r="AT126" s="1">
        <f t="shared" si="136"/>
        <v>2.412839869339229E-2</v>
      </c>
      <c r="AU126" s="8">
        <f t="shared" si="137"/>
        <v>28.47</v>
      </c>
      <c r="AV126" s="1">
        <f t="shared" si="138"/>
        <v>0.33</v>
      </c>
      <c r="AW126" s="1">
        <f t="shared" si="139"/>
        <v>29750</v>
      </c>
      <c r="AX126" s="1">
        <f t="shared" si="140"/>
        <v>45184728.827827089</v>
      </c>
      <c r="AZ126" s="1">
        <f t="shared" si="141"/>
        <v>15916.666666666666</v>
      </c>
      <c r="BA126" s="1">
        <f t="shared" si="142"/>
        <v>24174462.762226816</v>
      </c>
    </row>
    <row r="127" spans="1:53" x14ac:dyDescent="0.15">
      <c r="C127" s="7">
        <v>6</v>
      </c>
      <c r="D127" s="7">
        <v>27.859000334000001</v>
      </c>
      <c r="E127" s="9">
        <f t="shared" si="143"/>
        <v>29.3437532587097</v>
      </c>
      <c r="F127" s="7" t="s">
        <v>83</v>
      </c>
      <c r="G127" s="1">
        <v>7</v>
      </c>
      <c r="H127" s="8">
        <f t="shared" si="123"/>
        <v>27.859000334000001</v>
      </c>
      <c r="I127" s="8">
        <f t="shared" si="124"/>
        <v>301.00900033400001</v>
      </c>
      <c r="J127" s="8">
        <f t="shared" si="125"/>
        <v>0.47206835563446159</v>
      </c>
      <c r="K127" s="8">
        <f t="shared" si="126"/>
        <v>28.47</v>
      </c>
      <c r="L127" s="8">
        <f t="shared" si="127"/>
        <v>0.28470000000000001</v>
      </c>
      <c r="M127" s="1" t="s">
        <v>83</v>
      </c>
      <c r="O127" s="8">
        <f t="shared" si="144"/>
        <v>0.49681602181159412</v>
      </c>
      <c r="P127" s="8">
        <f t="shared" si="128"/>
        <v>0.23453112246945404</v>
      </c>
      <c r="Q127" s="12">
        <f t="shared" si="129"/>
        <v>7.7395270414919837E-2</v>
      </c>
      <c r="R127" s="8">
        <f t="shared" si="130"/>
        <v>9.3951000000000007E-2</v>
      </c>
      <c r="S127" s="13">
        <f t="shared" si="131"/>
        <v>0.82378335956956106</v>
      </c>
      <c r="T127" s="2">
        <f t="shared" si="132"/>
        <v>0.01</v>
      </c>
      <c r="U127" s="14">
        <f t="shared" si="133"/>
        <v>8.2378335956956109E-3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4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5"/>
        <v>0.01</v>
      </c>
      <c r="AT127" s="1">
        <f t="shared" si="136"/>
        <v>2.3137833595695614E-2</v>
      </c>
      <c r="AU127" s="8">
        <f t="shared" si="137"/>
        <v>28.47</v>
      </c>
      <c r="AV127" s="1">
        <f t="shared" si="138"/>
        <v>0.33</v>
      </c>
      <c r="AW127" s="1">
        <f t="shared" si="139"/>
        <v>29750</v>
      </c>
      <c r="AX127" s="1">
        <f t="shared" si="140"/>
        <v>43329719.057203911</v>
      </c>
      <c r="AZ127" s="1">
        <f t="shared" si="141"/>
        <v>15916.666666666666</v>
      </c>
      <c r="BA127" s="1">
        <f t="shared" si="142"/>
        <v>23182006.554414414</v>
      </c>
    </row>
    <row r="128" spans="1:53" x14ac:dyDescent="0.15">
      <c r="C128" s="7">
        <v>7</v>
      </c>
      <c r="D128" s="7">
        <v>26.5317758090323</v>
      </c>
      <c r="E128" s="9">
        <f t="shared" si="143"/>
        <v>27.859000334000001</v>
      </c>
      <c r="F128" s="7" t="s">
        <v>83</v>
      </c>
      <c r="G128" s="1">
        <v>8</v>
      </c>
      <c r="H128" s="8">
        <f t="shared" si="123"/>
        <v>26.5317758090323</v>
      </c>
      <c r="I128" s="8">
        <f t="shared" si="124"/>
        <v>299.68177580903227</v>
      </c>
      <c r="J128" s="8">
        <f t="shared" si="125"/>
        <v>0.40906141898618442</v>
      </c>
      <c r="K128" s="8">
        <f t="shared" si="126"/>
        <v>28.47</v>
      </c>
      <c r="L128" s="8">
        <f t="shared" si="127"/>
        <v>0.28470000000000001</v>
      </c>
      <c r="M128" s="1" t="s">
        <v>83</v>
      </c>
      <c r="O128" s="8">
        <f t="shared" si="144"/>
        <v>0.54698489934214012</v>
      </c>
      <c r="P128" s="8">
        <f t="shared" si="128"/>
        <v>0.22375041908891108</v>
      </c>
      <c r="Q128" s="12">
        <f t="shared" si="129"/>
        <v>7.383763829934066E-2</v>
      </c>
      <c r="R128" s="8">
        <f t="shared" si="130"/>
        <v>9.3951000000000007E-2</v>
      </c>
      <c r="S128" s="13">
        <f t="shared" si="131"/>
        <v>0.78591647028068523</v>
      </c>
      <c r="T128" s="2">
        <f t="shared" si="132"/>
        <v>0.01</v>
      </c>
      <c r="U128" s="14">
        <f t="shared" si="133"/>
        <v>7.8591647028068527E-3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4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5"/>
        <v>0.01</v>
      </c>
      <c r="AT128" s="1">
        <f t="shared" si="136"/>
        <v>2.2759164702806853E-2</v>
      </c>
      <c r="AU128" s="8">
        <f t="shared" si="137"/>
        <v>28.47</v>
      </c>
      <c r="AV128" s="1">
        <f t="shared" si="138"/>
        <v>0.33</v>
      </c>
      <c r="AW128" s="1">
        <f t="shared" si="139"/>
        <v>29750</v>
      </c>
      <c r="AX128" s="1">
        <f t="shared" si="140"/>
        <v>42620594.03576608</v>
      </c>
      <c r="AZ128" s="1">
        <f t="shared" si="141"/>
        <v>15916.666666666666</v>
      </c>
      <c r="BA128" s="1">
        <f t="shared" si="142"/>
        <v>22802614.736222189</v>
      </c>
    </row>
    <row r="129" spans="1:54" x14ac:dyDescent="0.15">
      <c r="C129" s="7">
        <v>8</v>
      </c>
      <c r="D129" s="7">
        <v>25.8675445412903</v>
      </c>
      <c r="E129" s="9">
        <f t="shared" si="143"/>
        <v>26.5317758090323</v>
      </c>
      <c r="F129" s="7" t="s">
        <v>83</v>
      </c>
      <c r="G129" s="1">
        <v>9</v>
      </c>
      <c r="H129" s="8">
        <f t="shared" si="123"/>
        <v>25.8675445412903</v>
      </c>
      <c r="I129" s="8">
        <f t="shared" si="124"/>
        <v>299.01754454129025</v>
      </c>
      <c r="J129" s="8">
        <f t="shared" si="125"/>
        <v>0.38057823304434524</v>
      </c>
      <c r="K129" s="8">
        <f t="shared" si="126"/>
        <v>28.47</v>
      </c>
      <c r="L129" s="8">
        <f t="shared" si="127"/>
        <v>0.28470000000000001</v>
      </c>
      <c r="M129" s="1" t="s">
        <v>83</v>
      </c>
      <c r="O129" s="8">
        <f t="shared" si="144"/>
        <v>0.60793448025322916</v>
      </c>
      <c r="P129" s="8">
        <f t="shared" si="128"/>
        <v>0.23136663030150634</v>
      </c>
      <c r="Q129" s="12">
        <f t="shared" si="129"/>
        <v>7.6350987999497091E-2</v>
      </c>
      <c r="R129" s="8">
        <f t="shared" si="130"/>
        <v>9.3951000000000007E-2</v>
      </c>
      <c r="S129" s="13">
        <f t="shared" si="131"/>
        <v>0.81266817808748271</v>
      </c>
      <c r="T129" s="2">
        <f t="shared" si="132"/>
        <v>0.01</v>
      </c>
      <c r="U129" s="14">
        <f t="shared" si="133"/>
        <v>8.1266817808748268E-3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4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5"/>
        <v>0.01</v>
      </c>
      <c r="AT129" s="1">
        <f t="shared" si="136"/>
        <v>2.302668178087483E-2</v>
      </c>
      <c r="AU129" s="8">
        <f t="shared" si="137"/>
        <v>28.47</v>
      </c>
      <c r="AV129" s="1">
        <f t="shared" si="138"/>
        <v>0.33</v>
      </c>
      <c r="AW129" s="1">
        <f t="shared" si="139"/>
        <v>29750</v>
      </c>
      <c r="AX129" s="1">
        <f t="shared" si="140"/>
        <v>43121567.464749768</v>
      </c>
      <c r="AZ129" s="1">
        <f t="shared" si="141"/>
        <v>15916.666666666666</v>
      </c>
      <c r="BA129" s="1">
        <f t="shared" si="142"/>
        <v>23070642.537163038</v>
      </c>
    </row>
    <row r="130" spans="1:54" x14ac:dyDescent="0.15">
      <c r="C130" s="7">
        <v>9</v>
      </c>
      <c r="D130" s="7">
        <v>25.483489498000001</v>
      </c>
      <c r="E130" s="9">
        <f t="shared" si="143"/>
        <v>25.8675445412903</v>
      </c>
      <c r="F130" s="7" t="s">
        <v>83</v>
      </c>
      <c r="G130" s="1">
        <v>10</v>
      </c>
      <c r="H130" s="8">
        <f t="shared" si="123"/>
        <v>25.483489498000001</v>
      </c>
      <c r="I130" s="8">
        <f t="shared" si="124"/>
        <v>298.63348949799996</v>
      </c>
      <c r="J130" s="8">
        <f t="shared" si="125"/>
        <v>0.36496990829683429</v>
      </c>
      <c r="K130" s="8">
        <f t="shared" si="126"/>
        <v>28.47</v>
      </c>
      <c r="L130" s="8">
        <f t="shared" si="127"/>
        <v>0.28470000000000001</v>
      </c>
      <c r="M130" s="1" t="s">
        <v>83</v>
      </c>
      <c r="O130" s="8">
        <f t="shared" si="144"/>
        <v>0.66126784995172283</v>
      </c>
      <c r="P130" s="8">
        <f t="shared" si="128"/>
        <v>0.24134286655652507</v>
      </c>
      <c r="Q130" s="12">
        <f t="shared" si="129"/>
        <v>7.9643145963653281E-2</v>
      </c>
      <c r="R130" s="8">
        <f t="shared" si="130"/>
        <v>9.3951000000000007E-2</v>
      </c>
      <c r="S130" s="13">
        <f t="shared" si="131"/>
        <v>0.84770940132253281</v>
      </c>
      <c r="T130" s="2">
        <f t="shared" si="132"/>
        <v>0.01</v>
      </c>
      <c r="U130" s="14">
        <f t="shared" si="133"/>
        <v>8.4770940132253281E-3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4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5"/>
        <v>0.01</v>
      </c>
      <c r="AT130" s="1">
        <f t="shared" si="136"/>
        <v>2.3377094013225332E-2</v>
      </c>
      <c r="AU130" s="8">
        <f t="shared" si="137"/>
        <v>28.47</v>
      </c>
      <c r="AV130" s="1">
        <f t="shared" si="138"/>
        <v>0.33</v>
      </c>
      <c r="AW130" s="1">
        <f t="shared" si="139"/>
        <v>29750</v>
      </c>
      <c r="AX130" s="1">
        <f t="shared" si="140"/>
        <v>43777776.850955203</v>
      </c>
      <c r="AZ130" s="1">
        <f t="shared" si="141"/>
        <v>15916.666666666666</v>
      </c>
      <c r="BA130" s="1">
        <f t="shared" si="142"/>
        <v>23421723.749390595</v>
      </c>
    </row>
    <row r="131" spans="1:54" x14ac:dyDescent="0.15">
      <c r="C131" s="7">
        <v>10</v>
      </c>
      <c r="D131" s="7">
        <v>24.2748426754839</v>
      </c>
      <c r="E131" s="9">
        <f t="shared" si="143"/>
        <v>25.483489498000001</v>
      </c>
      <c r="F131" s="7" t="s">
        <v>83</v>
      </c>
      <c r="G131" s="1">
        <v>11</v>
      </c>
      <c r="H131" s="8">
        <f t="shared" si="123"/>
        <v>24.2748426754839</v>
      </c>
      <c r="I131" s="8">
        <f t="shared" si="124"/>
        <v>297.42484267548389</v>
      </c>
      <c r="J131" s="8">
        <f t="shared" si="125"/>
        <v>0.31967981776660154</v>
      </c>
      <c r="K131" s="8">
        <f t="shared" si="126"/>
        <v>28.47</v>
      </c>
      <c r="L131" s="8">
        <f t="shared" si="127"/>
        <v>0.28470000000000001</v>
      </c>
      <c r="M131" s="1" t="s">
        <v>85</v>
      </c>
      <c r="N131" s="8">
        <f>(O130-P130)*$C$21/100</f>
        <v>0.39892873422543795</v>
      </c>
      <c r="O131" s="8">
        <f t="shared" si="144"/>
        <v>0.30569624916975979</v>
      </c>
      <c r="P131" s="8">
        <f t="shared" si="128"/>
        <v>9.7724921226522432E-2</v>
      </c>
      <c r="Q131" s="12">
        <f t="shared" si="129"/>
        <v>3.2249224004752407E-2</v>
      </c>
      <c r="R131" s="8">
        <f t="shared" si="130"/>
        <v>9.3951000000000007E-2</v>
      </c>
      <c r="S131" s="13">
        <f t="shared" si="131"/>
        <v>0.34325578232006476</v>
      </c>
      <c r="T131" s="2">
        <f t="shared" si="132"/>
        <v>0.01</v>
      </c>
      <c r="U131" s="14">
        <f t="shared" si="133"/>
        <v>3.4325578232006475E-3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4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5"/>
        <v>0.01</v>
      </c>
      <c r="AT131" s="1">
        <f t="shared" si="136"/>
        <v>1.8332557823200646E-2</v>
      </c>
      <c r="AU131" s="8">
        <f t="shared" si="137"/>
        <v>28.47</v>
      </c>
      <c r="AV131" s="1">
        <f t="shared" si="138"/>
        <v>0.33</v>
      </c>
      <c r="AW131" s="1">
        <f t="shared" si="139"/>
        <v>29750</v>
      </c>
      <c r="AX131" s="1">
        <f t="shared" si="140"/>
        <v>34330983.356497273</v>
      </c>
      <c r="AZ131" s="1">
        <f t="shared" si="141"/>
        <v>15916.666666666666</v>
      </c>
      <c r="BA131" s="1">
        <f t="shared" si="142"/>
        <v>18367556.921823468</v>
      </c>
    </row>
    <row r="132" spans="1:54" x14ac:dyDescent="0.15">
      <c r="C132" s="7">
        <v>11</v>
      </c>
      <c r="D132" s="7">
        <v>20.8470326923333</v>
      </c>
      <c r="E132" s="9">
        <f t="shared" si="143"/>
        <v>24.2748426754839</v>
      </c>
      <c r="F132" s="7" t="s">
        <v>85</v>
      </c>
      <c r="G132" s="1">
        <v>12</v>
      </c>
      <c r="H132" s="8">
        <f t="shared" si="123"/>
        <v>20.8470326923333</v>
      </c>
      <c r="I132" s="8">
        <f t="shared" si="124"/>
        <v>293.99703269233328</v>
      </c>
      <c r="J132" s="8">
        <f t="shared" si="125"/>
        <v>0.21824724619131552</v>
      </c>
      <c r="K132" s="8">
        <f t="shared" si="126"/>
        <v>28.47</v>
      </c>
      <c r="L132" s="8">
        <f t="shared" si="127"/>
        <v>0.28470000000000001</v>
      </c>
      <c r="M132" s="1" t="s">
        <v>83</v>
      </c>
      <c r="O132" s="8">
        <f t="shared" si="144"/>
        <v>0.49267132794323742</v>
      </c>
      <c r="P132" s="8">
        <f t="shared" si="128"/>
        <v>0.10752416060103008</v>
      </c>
      <c r="Q132" s="12">
        <f t="shared" si="129"/>
        <v>3.5482972998339926E-2</v>
      </c>
      <c r="R132" s="8">
        <f t="shared" si="130"/>
        <v>9.3951000000000007E-2</v>
      </c>
      <c r="S132" s="13">
        <f t="shared" si="131"/>
        <v>0.37767530945216043</v>
      </c>
      <c r="T132" s="2">
        <f t="shared" si="132"/>
        <v>0.01</v>
      </c>
      <c r="U132" s="14">
        <f t="shared" si="133"/>
        <v>3.7767530945216044E-3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4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5"/>
        <v>0.01</v>
      </c>
      <c r="AT132" s="1">
        <f t="shared" si="136"/>
        <v>1.8676753094521603E-2</v>
      </c>
      <c r="AU132" s="8">
        <f t="shared" si="137"/>
        <v>28.47</v>
      </c>
      <c r="AV132" s="1">
        <f t="shared" si="138"/>
        <v>0.33</v>
      </c>
      <c r="AW132" s="1">
        <f t="shared" si="139"/>
        <v>29750</v>
      </c>
      <c r="AX132" s="1">
        <f t="shared" si="140"/>
        <v>34975550.374644108</v>
      </c>
      <c r="AY132" s="1">
        <f>SUM(AX121:AX132)</f>
        <v>440123353.09041959</v>
      </c>
      <c r="AZ132" s="1">
        <f t="shared" si="141"/>
        <v>15916.666666666666</v>
      </c>
      <c r="BA132" s="1">
        <f t="shared" si="142"/>
        <v>18712409.304081298</v>
      </c>
      <c r="BB132" s="1">
        <f>SUM(BA121:BA132)</f>
        <v>235472158.09599477</v>
      </c>
    </row>
    <row r="133" spans="1:54" x14ac:dyDescent="0.3">
      <c r="C133" s="7">
        <v>12</v>
      </c>
      <c r="D133" s="10">
        <v>17.010710336129002</v>
      </c>
      <c r="E133" s="9">
        <f t="shared" si="143"/>
        <v>20.8470326923333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16</v>
      </c>
      <c r="E136" s="7"/>
      <c r="F136" s="7"/>
      <c r="G136" s="1">
        <v>1</v>
      </c>
      <c r="H136" s="8">
        <f t="shared" ref="H136:H147" si="145">E137</f>
        <v>16</v>
      </c>
      <c r="I136" s="8">
        <f t="shared" ref="I136:I147" si="146">H136+273.15</f>
        <v>289.14999999999998</v>
      </c>
      <c r="J136" s="8">
        <f t="shared" ref="J136:J147" si="147">EXP(($C$15*(I136-$C$13))/($C$16*I136*$C$13))</f>
        <v>0.12526845995982999</v>
      </c>
      <c r="K136" s="8">
        <f t="shared" ref="K136:K147" si="148">$B$136/12</f>
        <v>75.904791666666668</v>
      </c>
      <c r="L136" s="8">
        <f t="shared" ref="L136:L147" si="149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50">O136*J136</f>
        <v>9.5084763556550711E-2</v>
      </c>
      <c r="Q136" s="12">
        <f t="shared" ref="Q136:Q147" si="151">P136*$B$138</f>
        <v>2.4722038524703185E-2</v>
      </c>
      <c r="R136" s="8">
        <f t="shared" ref="R136:R147" si="152">L136*$B$138</f>
        <v>0.19735245833333334</v>
      </c>
      <c r="S136" s="13">
        <f t="shared" ref="S136:S147" si="153">Q136/R136</f>
        <v>0.12526845995982999</v>
      </c>
      <c r="T136" s="2">
        <f t="shared" ref="T136:T147" si="154">$B$137/100</f>
        <v>0.01</v>
      </c>
      <c r="U136" s="14">
        <f t="shared" ref="U136:U147" si="155">S136*T136</f>
        <v>1.2526845995983E-3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5.0000000000000001E-3</v>
      </c>
      <c r="AF136" s="2">
        <v>0.49</v>
      </c>
      <c r="AG136" s="14">
        <f t="shared" ref="AG136:AG147" si="156">AF136*AE136</f>
        <v>2.4499999999999999E-3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1.4999999999999999E-2</v>
      </c>
      <c r="AR136" s="2">
        <v>0.5</v>
      </c>
      <c r="AS136" s="2">
        <f t="shared" ref="AS136:AS147" si="157">AR136*AQ136</f>
        <v>7.4999999999999997E-3</v>
      </c>
      <c r="AT136" s="1">
        <f t="shared" ref="AT136:AT147" si="158">(AS136+AM136+AD136+AA136+U136+X136+AG136+AJ136+AP136)</f>
        <v>1.1202684599598299E-2</v>
      </c>
      <c r="AU136" s="8">
        <f t="shared" ref="AU136:AU147" si="159">$B$136/12</f>
        <v>75.904791666666668</v>
      </c>
      <c r="AV136" s="1">
        <f t="shared" ref="AV136:AV147" si="160">$B$138</f>
        <v>0.26</v>
      </c>
      <c r="AW136" s="1">
        <f t="shared" ref="AW136:AW147" si="161">$E$10/12</f>
        <v>36583.333333333336</v>
      </c>
      <c r="AX136" s="1">
        <f t="shared" ref="AX136:AX147" si="162">AW136*10000*AV136*0.67*AU136*AT136</f>
        <v>54190446.140005313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15.2321396241936</v>
      </c>
      <c r="E137" s="9">
        <f t="shared" ref="E137:E148" si="163">D136</f>
        <v>16</v>
      </c>
      <c r="F137" s="7" t="s">
        <v>83</v>
      </c>
      <c r="G137" s="1">
        <v>2</v>
      </c>
      <c r="H137" s="8">
        <f t="shared" si="145"/>
        <v>15.2321396241936</v>
      </c>
      <c r="I137" s="8">
        <f t="shared" si="146"/>
        <v>288.3821396241936</v>
      </c>
      <c r="J137" s="8">
        <f t="shared" si="147"/>
        <v>0.11452550141577048</v>
      </c>
      <c r="K137" s="8">
        <f t="shared" si="148"/>
        <v>75.904791666666668</v>
      </c>
      <c r="L137" s="8">
        <f t="shared" si="149"/>
        <v>0.75904791666666671</v>
      </c>
      <c r="M137" s="1" t="s">
        <v>83</v>
      </c>
      <c r="O137" s="8">
        <f t="shared" ref="O137:O147" si="164">L137+O136-P136-N137</f>
        <v>1.4230110697767828</v>
      </c>
      <c r="P137" s="8">
        <f t="shared" si="150"/>
        <v>0.16297105628637801</v>
      </c>
      <c r="Q137" s="12">
        <f t="shared" si="151"/>
        <v>4.2372474634458285E-2</v>
      </c>
      <c r="R137" s="8">
        <f t="shared" si="152"/>
        <v>0.19735245833333334</v>
      </c>
      <c r="S137" s="13">
        <f t="shared" si="153"/>
        <v>0.21470456964306009</v>
      </c>
      <c r="T137" s="2">
        <f t="shared" si="154"/>
        <v>0.01</v>
      </c>
      <c r="U137" s="14">
        <f t="shared" si="155"/>
        <v>2.1470456964306009E-3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5.0000000000000001E-3</v>
      </c>
      <c r="AF137" s="2">
        <v>0.49</v>
      </c>
      <c r="AG137" s="14">
        <f t="shared" si="156"/>
        <v>2.4499999999999999E-3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1.4999999999999999E-2</v>
      </c>
      <c r="AR137" s="2">
        <v>0.5</v>
      </c>
      <c r="AS137" s="2">
        <f t="shared" si="157"/>
        <v>7.4999999999999997E-3</v>
      </c>
      <c r="AT137" s="1">
        <f t="shared" si="158"/>
        <v>1.2097045696430601E-2</v>
      </c>
      <c r="AU137" s="8">
        <f t="shared" si="159"/>
        <v>75.904791666666668</v>
      </c>
      <c r="AV137" s="1">
        <f t="shared" si="160"/>
        <v>0.26</v>
      </c>
      <c r="AW137" s="1">
        <f t="shared" si="161"/>
        <v>36583.333333333336</v>
      </c>
      <c r="AX137" s="1">
        <f t="shared" si="162"/>
        <v>58516715.117473878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18.952988704999999</v>
      </c>
      <c r="E138" s="9">
        <f t="shared" si="163"/>
        <v>15.2321396241936</v>
      </c>
      <c r="F138" s="7" t="s">
        <v>83</v>
      </c>
      <c r="G138" s="1">
        <v>3</v>
      </c>
      <c r="H138" s="8">
        <f t="shared" si="145"/>
        <v>18.952988704999999</v>
      </c>
      <c r="I138" s="8">
        <f t="shared" si="146"/>
        <v>292.10298870499997</v>
      </c>
      <c r="J138" s="8">
        <f t="shared" si="147"/>
        <v>0.17607000815870483</v>
      </c>
      <c r="K138" s="8">
        <f t="shared" si="148"/>
        <v>75.904791666666668</v>
      </c>
      <c r="L138" s="8">
        <f t="shared" si="149"/>
        <v>0.75904791666666671</v>
      </c>
      <c r="M138" s="1" t="s">
        <v>83</v>
      </c>
      <c r="O138" s="8">
        <f t="shared" si="164"/>
        <v>2.0190879301570717</v>
      </c>
      <c r="P138" s="8">
        <f t="shared" si="150"/>
        <v>0.35550082833589802</v>
      </c>
      <c r="Q138" s="12">
        <f t="shared" si="151"/>
        <v>9.2430215367333493E-2</v>
      </c>
      <c r="R138" s="8">
        <f t="shared" si="152"/>
        <v>0.19735245833333334</v>
      </c>
      <c r="S138" s="13">
        <f t="shared" si="153"/>
        <v>0.46835097038019408</v>
      </c>
      <c r="T138" s="2">
        <f t="shared" si="154"/>
        <v>0.01</v>
      </c>
      <c r="U138" s="14">
        <f t="shared" si="155"/>
        <v>4.683509703801941E-3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5.0000000000000001E-3</v>
      </c>
      <c r="AF138" s="2">
        <v>0.49</v>
      </c>
      <c r="AG138" s="14">
        <f t="shared" si="156"/>
        <v>2.4499999999999999E-3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1.4999999999999999E-2</v>
      </c>
      <c r="AR138" s="2">
        <v>0.5</v>
      </c>
      <c r="AS138" s="2">
        <f t="shared" si="157"/>
        <v>7.4999999999999997E-3</v>
      </c>
      <c r="AT138" s="1">
        <f t="shared" si="158"/>
        <v>1.463350970380194E-2</v>
      </c>
      <c r="AU138" s="8">
        <f t="shared" si="159"/>
        <v>75.904791666666668</v>
      </c>
      <c r="AV138" s="1">
        <f t="shared" si="160"/>
        <v>0.26</v>
      </c>
      <c r="AW138" s="1">
        <f t="shared" si="161"/>
        <v>36583.333333333336</v>
      </c>
      <c r="AX138" s="1">
        <f t="shared" si="162"/>
        <v>70786284.51894103</v>
      </c>
    </row>
    <row r="139" spans="1:54" x14ac:dyDescent="0.15">
      <c r="C139" s="7">
        <v>3</v>
      </c>
      <c r="D139" s="7">
        <v>23.536709636451601</v>
      </c>
      <c r="E139" s="9">
        <f t="shared" si="163"/>
        <v>18.952988704999999</v>
      </c>
      <c r="F139" s="7" t="s">
        <v>83</v>
      </c>
      <c r="G139" s="1">
        <v>4</v>
      </c>
      <c r="H139" s="8">
        <f t="shared" si="145"/>
        <v>23.536709636451601</v>
      </c>
      <c r="I139" s="8">
        <f t="shared" si="146"/>
        <v>296.68670963645155</v>
      </c>
      <c r="J139" s="8">
        <f t="shared" si="147"/>
        <v>0.29467496292815093</v>
      </c>
      <c r="K139" s="8">
        <f t="shared" si="148"/>
        <v>75.904791666666668</v>
      </c>
      <c r="L139" s="8">
        <f t="shared" si="149"/>
        <v>0.75904791666666671</v>
      </c>
      <c r="M139" s="1" t="s">
        <v>83</v>
      </c>
      <c r="O139" s="8">
        <f t="shared" si="164"/>
        <v>2.4226350184878402</v>
      </c>
      <c r="P139" s="8">
        <f t="shared" si="150"/>
        <v>0.71388988426134459</v>
      </c>
      <c r="Q139" s="12">
        <f t="shared" si="151"/>
        <v>0.1856113699079496</v>
      </c>
      <c r="R139" s="8">
        <f t="shared" si="152"/>
        <v>0.19735245833333334</v>
      </c>
      <c r="S139" s="13">
        <f t="shared" si="153"/>
        <v>0.94050700698365386</v>
      </c>
      <c r="T139" s="2">
        <f t="shared" si="154"/>
        <v>0.01</v>
      </c>
      <c r="U139" s="14">
        <f t="shared" si="155"/>
        <v>9.4050700698365391E-3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56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57"/>
        <v>0.01</v>
      </c>
      <c r="AT139" s="1">
        <f t="shared" si="158"/>
        <v>2.4305070069836537E-2</v>
      </c>
      <c r="AU139" s="8">
        <f t="shared" si="159"/>
        <v>75.904791666666668</v>
      </c>
      <c r="AV139" s="1">
        <f t="shared" si="160"/>
        <v>0.26</v>
      </c>
      <c r="AW139" s="1">
        <f t="shared" si="161"/>
        <v>36583.333333333336</v>
      </c>
      <c r="AX139" s="1">
        <f t="shared" si="162"/>
        <v>117570264.41642034</v>
      </c>
    </row>
    <row r="140" spans="1:54" x14ac:dyDescent="0.15">
      <c r="C140" s="7">
        <v>4</v>
      </c>
      <c r="D140" s="7">
        <v>26.317933170666699</v>
      </c>
      <c r="E140" s="9">
        <f t="shared" si="163"/>
        <v>23.536709636451601</v>
      </c>
      <c r="F140" s="7" t="s">
        <v>83</v>
      </c>
      <c r="G140" s="1">
        <v>5</v>
      </c>
      <c r="H140" s="8">
        <f t="shared" si="145"/>
        <v>26.317933170666699</v>
      </c>
      <c r="I140" s="8">
        <f t="shared" si="146"/>
        <v>299.4679331706667</v>
      </c>
      <c r="J140" s="8">
        <f t="shared" si="147"/>
        <v>0.39968019031696483</v>
      </c>
      <c r="K140" s="8">
        <f t="shared" si="148"/>
        <v>75.904791666666668</v>
      </c>
      <c r="L140" s="8">
        <f t="shared" si="149"/>
        <v>0.75904791666666671</v>
      </c>
      <c r="M140" s="1" t="s">
        <v>85</v>
      </c>
      <c r="N140" s="8">
        <f>(O139-P139)*$C$24/100</f>
        <v>0</v>
      </c>
      <c r="O140" s="8">
        <f t="shared" si="164"/>
        <v>2.4677930508931625</v>
      </c>
      <c r="P140" s="8">
        <f t="shared" si="150"/>
        <v>0.98632799624386247</v>
      </c>
      <c r="Q140" s="12">
        <f t="shared" si="151"/>
        <v>0.25644527902340425</v>
      </c>
      <c r="R140" s="8">
        <f t="shared" si="152"/>
        <v>0.19735245833333334</v>
      </c>
      <c r="S140" s="13">
        <f t="shared" si="153"/>
        <v>1.2994278418881493</v>
      </c>
      <c r="T140" s="2">
        <f t="shared" si="154"/>
        <v>0.01</v>
      </c>
      <c r="U140" s="14">
        <f t="shared" si="155"/>
        <v>1.2994278418881493E-2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6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7"/>
        <v>0.01</v>
      </c>
      <c r="AT140" s="1">
        <f t="shared" si="158"/>
        <v>2.7894278418881494E-2</v>
      </c>
      <c r="AU140" s="8">
        <f t="shared" si="159"/>
        <v>75.904791666666668</v>
      </c>
      <c r="AV140" s="1">
        <f t="shared" si="160"/>
        <v>0.26</v>
      </c>
      <c r="AW140" s="1">
        <f t="shared" si="161"/>
        <v>36583.333333333336</v>
      </c>
      <c r="AX140" s="1">
        <f t="shared" si="162"/>
        <v>134932245.82319424</v>
      </c>
    </row>
    <row r="141" spans="1:54" x14ac:dyDescent="0.15">
      <c r="C141" s="7">
        <v>5</v>
      </c>
      <c r="D141" s="7">
        <v>29.3437532587097</v>
      </c>
      <c r="E141" s="9">
        <f t="shared" si="163"/>
        <v>26.317933170666699</v>
      </c>
      <c r="F141" s="7" t="s">
        <v>85</v>
      </c>
      <c r="G141" s="1">
        <v>6</v>
      </c>
      <c r="H141" s="8">
        <f t="shared" si="145"/>
        <v>29.3437532587097</v>
      </c>
      <c r="I141" s="8">
        <f t="shared" si="146"/>
        <v>302.49375325870966</v>
      </c>
      <c r="J141" s="8">
        <f t="shared" si="147"/>
        <v>0.55329751016688189</v>
      </c>
      <c r="K141" s="8">
        <f t="shared" si="148"/>
        <v>75.904791666666668</v>
      </c>
      <c r="L141" s="8">
        <f t="shared" si="149"/>
        <v>0.75904791666666671</v>
      </c>
      <c r="M141" s="1" t="s">
        <v>83</v>
      </c>
      <c r="O141" s="8">
        <f t="shared" si="164"/>
        <v>2.2405129713159671</v>
      </c>
      <c r="P141" s="8">
        <f t="shared" si="150"/>
        <v>1.2396702485257269</v>
      </c>
      <c r="Q141" s="12">
        <f t="shared" si="151"/>
        <v>0.32231426461668899</v>
      </c>
      <c r="R141" s="8">
        <f t="shared" si="152"/>
        <v>0.19735245833333334</v>
      </c>
      <c r="S141" s="13">
        <f t="shared" si="153"/>
        <v>1.633191029585717</v>
      </c>
      <c r="T141" s="2">
        <f t="shared" si="154"/>
        <v>0.01</v>
      </c>
      <c r="U141" s="14">
        <f t="shared" si="155"/>
        <v>1.633191029585717E-2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6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7"/>
        <v>0.01</v>
      </c>
      <c r="AT141" s="1">
        <f t="shared" si="158"/>
        <v>3.1231910295857174E-2</v>
      </c>
      <c r="AU141" s="8">
        <f t="shared" si="159"/>
        <v>75.904791666666668</v>
      </c>
      <c r="AV141" s="1">
        <f t="shared" si="160"/>
        <v>0.26</v>
      </c>
      <c r="AW141" s="1">
        <f t="shared" si="161"/>
        <v>36583.333333333336</v>
      </c>
      <c r="AX141" s="1">
        <f t="shared" si="162"/>
        <v>151077283.10032162</v>
      </c>
    </row>
    <row r="142" spans="1:54" x14ac:dyDescent="0.15">
      <c r="C142" s="7">
        <v>6</v>
      </c>
      <c r="D142" s="7">
        <v>27.859000334000001</v>
      </c>
      <c r="E142" s="9">
        <f t="shared" si="163"/>
        <v>29.3437532587097</v>
      </c>
      <c r="F142" s="7" t="s">
        <v>83</v>
      </c>
      <c r="G142" s="1">
        <v>7</v>
      </c>
      <c r="H142" s="8">
        <f t="shared" si="145"/>
        <v>27.859000334000001</v>
      </c>
      <c r="I142" s="8">
        <f t="shared" si="146"/>
        <v>301.00900033400001</v>
      </c>
      <c r="J142" s="8">
        <f t="shared" si="147"/>
        <v>0.47206835563446159</v>
      </c>
      <c r="K142" s="8">
        <f t="shared" si="148"/>
        <v>75.904791666666668</v>
      </c>
      <c r="L142" s="8">
        <f t="shared" si="149"/>
        <v>0.75904791666666671</v>
      </c>
      <c r="M142" s="1" t="s">
        <v>83</v>
      </c>
      <c r="O142" s="8">
        <f t="shared" si="164"/>
        <v>1.7598906394569069</v>
      </c>
      <c r="P142" s="8">
        <f t="shared" si="150"/>
        <v>0.83078868026490316</v>
      </c>
      <c r="Q142" s="12">
        <f t="shared" si="151"/>
        <v>0.21600505686887483</v>
      </c>
      <c r="R142" s="8">
        <f t="shared" si="152"/>
        <v>0.19735245833333334</v>
      </c>
      <c r="S142" s="13">
        <f t="shared" si="153"/>
        <v>1.0945141433406256</v>
      </c>
      <c r="T142" s="2">
        <f t="shared" si="154"/>
        <v>0.01</v>
      </c>
      <c r="U142" s="14">
        <f t="shared" si="155"/>
        <v>1.0945141433406256E-2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6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7"/>
        <v>0.01</v>
      </c>
      <c r="AT142" s="1">
        <f t="shared" si="158"/>
        <v>2.5845141433406257E-2</v>
      </c>
      <c r="AU142" s="8">
        <f t="shared" si="159"/>
        <v>75.904791666666668</v>
      </c>
      <c r="AV142" s="1">
        <f t="shared" si="160"/>
        <v>0.26</v>
      </c>
      <c r="AW142" s="1">
        <f t="shared" si="161"/>
        <v>36583.333333333336</v>
      </c>
      <c r="AX142" s="1">
        <f t="shared" si="162"/>
        <v>125020010.37126781</v>
      </c>
    </row>
    <row r="143" spans="1:54" x14ac:dyDescent="0.15">
      <c r="C143" s="7">
        <v>7</v>
      </c>
      <c r="D143" s="7">
        <v>26.5317758090323</v>
      </c>
      <c r="E143" s="9">
        <f t="shared" si="163"/>
        <v>27.859000334000001</v>
      </c>
      <c r="F143" s="7" t="s">
        <v>83</v>
      </c>
      <c r="G143" s="1">
        <v>8</v>
      </c>
      <c r="H143" s="8">
        <f t="shared" si="145"/>
        <v>26.5317758090323</v>
      </c>
      <c r="I143" s="8">
        <f t="shared" si="146"/>
        <v>299.68177580903227</v>
      </c>
      <c r="J143" s="8">
        <f t="shared" si="147"/>
        <v>0.40906141898618442</v>
      </c>
      <c r="K143" s="8">
        <f t="shared" si="148"/>
        <v>75.904791666666668</v>
      </c>
      <c r="L143" s="8">
        <f t="shared" si="149"/>
        <v>0.75904791666666671</v>
      </c>
      <c r="M143" s="1" t="s">
        <v>83</v>
      </c>
      <c r="O143" s="8">
        <f t="shared" si="164"/>
        <v>1.6881498758586706</v>
      </c>
      <c r="P143" s="8">
        <f t="shared" si="150"/>
        <v>0.69055698368009888</v>
      </c>
      <c r="Q143" s="12">
        <f t="shared" si="151"/>
        <v>0.17954481575682571</v>
      </c>
      <c r="R143" s="8">
        <f t="shared" si="152"/>
        <v>0.19735245833333334</v>
      </c>
      <c r="S143" s="13">
        <f t="shared" si="153"/>
        <v>0.90976731312649739</v>
      </c>
      <c r="T143" s="2">
        <f t="shared" si="154"/>
        <v>0.01</v>
      </c>
      <c r="U143" s="14">
        <f t="shared" si="155"/>
        <v>9.0976731312649734E-3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6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7"/>
        <v>0.01</v>
      </c>
      <c r="AT143" s="1">
        <f t="shared" si="158"/>
        <v>2.3997673131264975E-2</v>
      </c>
      <c r="AU143" s="8">
        <f t="shared" si="159"/>
        <v>75.904791666666668</v>
      </c>
      <c r="AV143" s="1">
        <f t="shared" si="160"/>
        <v>0.26</v>
      </c>
      <c r="AW143" s="1">
        <f t="shared" si="161"/>
        <v>36583.333333333336</v>
      </c>
      <c r="AX143" s="1">
        <f t="shared" si="162"/>
        <v>116083301.43936196</v>
      </c>
    </row>
    <row r="144" spans="1:54" x14ac:dyDescent="0.15">
      <c r="C144" s="7">
        <v>8</v>
      </c>
      <c r="D144" s="7">
        <v>25.8675445412903</v>
      </c>
      <c r="E144" s="9">
        <f t="shared" si="163"/>
        <v>26.5317758090323</v>
      </c>
      <c r="F144" s="7" t="s">
        <v>83</v>
      </c>
      <c r="G144" s="1">
        <v>9</v>
      </c>
      <c r="H144" s="8">
        <f t="shared" si="145"/>
        <v>25.8675445412903</v>
      </c>
      <c r="I144" s="8">
        <f t="shared" si="146"/>
        <v>299.01754454129025</v>
      </c>
      <c r="J144" s="8">
        <f t="shared" si="147"/>
        <v>0.38057823304434524</v>
      </c>
      <c r="K144" s="8">
        <f t="shared" si="148"/>
        <v>75.904791666666668</v>
      </c>
      <c r="L144" s="8">
        <f t="shared" si="149"/>
        <v>0.75904791666666671</v>
      </c>
      <c r="M144" s="1" t="s">
        <v>83</v>
      </c>
      <c r="O144" s="8">
        <f t="shared" si="164"/>
        <v>1.7566408088452385</v>
      </c>
      <c r="P144" s="8">
        <f t="shared" si="150"/>
        <v>0.66853925512391033</v>
      </c>
      <c r="Q144" s="12">
        <f t="shared" si="151"/>
        <v>0.1738202063322167</v>
      </c>
      <c r="R144" s="8">
        <f t="shared" si="152"/>
        <v>0.19735245833333334</v>
      </c>
      <c r="S144" s="13">
        <f t="shared" si="153"/>
        <v>0.88076027935071344</v>
      </c>
      <c r="T144" s="2">
        <f t="shared" si="154"/>
        <v>0.01</v>
      </c>
      <c r="U144" s="14">
        <f t="shared" si="155"/>
        <v>8.8076027935071344E-3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6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7"/>
        <v>0.01</v>
      </c>
      <c r="AT144" s="1">
        <f t="shared" si="158"/>
        <v>2.3707602793507136E-2</v>
      </c>
      <c r="AU144" s="8">
        <f t="shared" si="159"/>
        <v>75.904791666666668</v>
      </c>
      <c r="AV144" s="1">
        <f t="shared" si="160"/>
        <v>0.26</v>
      </c>
      <c r="AW144" s="1">
        <f t="shared" si="161"/>
        <v>36583.333333333336</v>
      </c>
      <c r="AX144" s="1">
        <f t="shared" si="162"/>
        <v>114680151.96431176</v>
      </c>
    </row>
    <row r="145" spans="3:51" x14ac:dyDescent="0.15">
      <c r="C145" s="7">
        <v>9</v>
      </c>
      <c r="D145" s="7">
        <v>25.483489498000001</v>
      </c>
      <c r="E145" s="9">
        <f t="shared" si="163"/>
        <v>25.8675445412903</v>
      </c>
      <c r="F145" s="7" t="s">
        <v>83</v>
      </c>
      <c r="G145" s="1">
        <v>10</v>
      </c>
      <c r="H145" s="8">
        <f t="shared" si="145"/>
        <v>25.483489498000001</v>
      </c>
      <c r="I145" s="8">
        <f t="shared" si="146"/>
        <v>298.63348949799996</v>
      </c>
      <c r="J145" s="8">
        <f t="shared" si="147"/>
        <v>0.36496990829683429</v>
      </c>
      <c r="K145" s="8">
        <f t="shared" si="148"/>
        <v>75.904791666666668</v>
      </c>
      <c r="L145" s="8">
        <f t="shared" si="149"/>
        <v>0.75904791666666671</v>
      </c>
      <c r="M145" s="1" t="s">
        <v>83</v>
      </c>
      <c r="O145" s="8">
        <f t="shared" si="164"/>
        <v>1.8471494703879947</v>
      </c>
      <c r="P145" s="8">
        <f t="shared" si="150"/>
        <v>0.67415397281805245</v>
      </c>
      <c r="Q145" s="12">
        <f t="shared" si="151"/>
        <v>0.17528003293269365</v>
      </c>
      <c r="R145" s="8">
        <f t="shared" si="152"/>
        <v>0.19735245833333334</v>
      </c>
      <c r="S145" s="13">
        <f t="shared" si="153"/>
        <v>0.88815733238367467</v>
      </c>
      <c r="T145" s="2">
        <f t="shared" si="154"/>
        <v>0.01</v>
      </c>
      <c r="U145" s="14">
        <f t="shared" si="155"/>
        <v>8.8815733238367476E-3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6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7"/>
        <v>0.01</v>
      </c>
      <c r="AT145" s="1">
        <f t="shared" si="158"/>
        <v>2.3781573323836749E-2</v>
      </c>
      <c r="AU145" s="8">
        <f t="shared" si="159"/>
        <v>75.904791666666668</v>
      </c>
      <c r="AV145" s="1">
        <f t="shared" si="160"/>
        <v>0.26</v>
      </c>
      <c r="AW145" s="1">
        <f t="shared" si="161"/>
        <v>36583.333333333336</v>
      </c>
      <c r="AX145" s="1">
        <f t="shared" si="162"/>
        <v>115037967.62931032</v>
      </c>
    </row>
    <row r="146" spans="3:51" x14ac:dyDescent="0.15">
      <c r="C146" s="7">
        <v>10</v>
      </c>
      <c r="D146" s="7">
        <v>24.2748426754839</v>
      </c>
      <c r="E146" s="9">
        <f t="shared" si="163"/>
        <v>25.483489498000001</v>
      </c>
      <c r="F146" s="7" t="s">
        <v>83</v>
      </c>
      <c r="G146" s="1">
        <v>11</v>
      </c>
      <c r="H146" s="8">
        <f t="shared" si="145"/>
        <v>24.2748426754839</v>
      </c>
      <c r="I146" s="8">
        <f t="shared" si="146"/>
        <v>297.42484267548389</v>
      </c>
      <c r="J146" s="8">
        <f t="shared" si="147"/>
        <v>0.31967981776660154</v>
      </c>
      <c r="K146" s="8">
        <f t="shared" si="148"/>
        <v>75.904791666666668</v>
      </c>
      <c r="L146" s="8">
        <f t="shared" si="149"/>
        <v>0.75904791666666671</v>
      </c>
      <c r="M146" s="1" t="s">
        <v>85</v>
      </c>
      <c r="N146" s="8">
        <f>(O145-P145)*$C$24/100</f>
        <v>0</v>
      </c>
      <c r="O146" s="8">
        <f t="shared" si="164"/>
        <v>1.9320434142366092</v>
      </c>
      <c r="P146" s="8">
        <f t="shared" si="150"/>
        <v>0.61763528658032185</v>
      </c>
      <c r="Q146" s="12">
        <f t="shared" si="151"/>
        <v>0.16058517451088369</v>
      </c>
      <c r="R146" s="8">
        <f t="shared" si="152"/>
        <v>0.19735245833333334</v>
      </c>
      <c r="S146" s="13">
        <f t="shared" si="153"/>
        <v>0.81369736088947642</v>
      </c>
      <c r="T146" s="2">
        <f t="shared" si="154"/>
        <v>0.01</v>
      </c>
      <c r="U146" s="14">
        <f t="shared" si="155"/>
        <v>8.1369736088947649E-3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6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7"/>
        <v>0.01</v>
      </c>
      <c r="AT146" s="1">
        <f t="shared" si="158"/>
        <v>2.3036973608894763E-2</v>
      </c>
      <c r="AU146" s="8">
        <f t="shared" si="159"/>
        <v>75.904791666666668</v>
      </c>
      <c r="AV146" s="1">
        <f t="shared" si="160"/>
        <v>0.26</v>
      </c>
      <c r="AW146" s="1">
        <f t="shared" si="161"/>
        <v>36583.333333333336</v>
      </c>
      <c r="AX146" s="1">
        <f t="shared" si="162"/>
        <v>111436135.37297118</v>
      </c>
    </row>
    <row r="147" spans="3:51" x14ac:dyDescent="0.15">
      <c r="C147" s="7">
        <v>11</v>
      </c>
      <c r="D147" s="7">
        <v>20.8470326923333</v>
      </c>
      <c r="E147" s="9">
        <f t="shared" si="163"/>
        <v>24.2748426754839</v>
      </c>
      <c r="F147" s="7" t="s">
        <v>85</v>
      </c>
      <c r="G147" s="1">
        <v>12</v>
      </c>
      <c r="H147" s="8">
        <f t="shared" si="145"/>
        <v>20.8470326923333</v>
      </c>
      <c r="I147" s="8">
        <f t="shared" si="146"/>
        <v>293.99703269233328</v>
      </c>
      <c r="J147" s="8">
        <f t="shared" si="147"/>
        <v>0.21824724619131552</v>
      </c>
      <c r="K147" s="8">
        <f t="shared" si="148"/>
        <v>75.904791666666668</v>
      </c>
      <c r="L147" s="8">
        <f t="shared" si="149"/>
        <v>0.75904791666666671</v>
      </c>
      <c r="M147" s="1" t="s">
        <v>83</v>
      </c>
      <c r="O147" s="8">
        <f t="shared" si="164"/>
        <v>2.0734560443229544</v>
      </c>
      <c r="P147" s="8">
        <f t="shared" si="150"/>
        <v>0.45252607177222304</v>
      </c>
      <c r="Q147" s="12">
        <f t="shared" si="151"/>
        <v>0.11765677866077799</v>
      </c>
      <c r="R147" s="8">
        <f t="shared" si="152"/>
        <v>0.19735245833333334</v>
      </c>
      <c r="S147" s="13">
        <f t="shared" si="153"/>
        <v>0.59617589592956921</v>
      </c>
      <c r="T147" s="2">
        <f t="shared" si="154"/>
        <v>0.01</v>
      </c>
      <c r="U147" s="14">
        <f t="shared" si="155"/>
        <v>5.9617589592956925E-3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6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7"/>
        <v>0.01</v>
      </c>
      <c r="AT147" s="1">
        <f t="shared" si="158"/>
        <v>2.0861758959295693E-2</v>
      </c>
      <c r="AU147" s="8">
        <f t="shared" si="159"/>
        <v>75.904791666666668</v>
      </c>
      <c r="AV147" s="1">
        <f t="shared" si="160"/>
        <v>0.26</v>
      </c>
      <c r="AW147" s="1">
        <f t="shared" si="161"/>
        <v>36583.333333333336</v>
      </c>
      <c r="AX147" s="1">
        <f t="shared" si="162"/>
        <v>100914027.81347819</v>
      </c>
      <c r="AY147" s="1">
        <f>SUM(AX136:AX147)</f>
        <v>1270244833.7070577</v>
      </c>
    </row>
    <row r="148" spans="3:51" x14ac:dyDescent="0.3">
      <c r="C148" s="7">
        <v>12</v>
      </c>
      <c r="D148" s="10">
        <v>17.010710336129002</v>
      </c>
      <c r="E148" s="9">
        <f t="shared" si="163"/>
        <v>20.8470326923333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 s="1">
        <v>1305078</v>
      </c>
      <c r="F2" s="2">
        <v>1523.145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14824373</v>
      </c>
      <c r="F3" s="2">
        <v>1466.7525000000001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16946186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11790612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7524787</v>
      </c>
      <c r="F6" s="2">
        <v>165.81950000000001</v>
      </c>
      <c r="G6" s="2">
        <v>0.45</v>
      </c>
      <c r="H6" s="2">
        <v>23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408665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22147311.545043699</v>
      </c>
      <c r="J13" s="6" t="s">
        <v>37</v>
      </c>
      <c r="K13" s="6">
        <f>I13/(10000*1000)</f>
        <v>2.2147311545043697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1523.145</v>
      </c>
      <c r="C26" s="7" t="s">
        <v>82</v>
      </c>
      <c r="D26" s="7">
        <v>25</v>
      </c>
      <c r="E26" s="7"/>
      <c r="F26" s="7"/>
      <c r="G26" s="1">
        <v>1</v>
      </c>
      <c r="H26" s="8">
        <f t="shared" ref="H26:H37" si="0">E27</f>
        <v>25</v>
      </c>
      <c r="I26" s="8">
        <f t="shared" ref="I26:I37" si="1">H26+273.15</f>
        <v>298.14999999999998</v>
      </c>
      <c r="J26" s="8">
        <f t="shared" ref="J26:J37" si="2">EXP(($C$15*(I26-$C$13))/($C$16*I26*$C$13))</f>
        <v>0.3461743157212232</v>
      </c>
      <c r="K26" s="8">
        <f t="shared" ref="K26:K37" si="3">$B$26/12</f>
        <v>126.92874999999999</v>
      </c>
      <c r="L26" s="8">
        <f t="shared" ref="L26:L37" si="4">K26*$B$27/100</f>
        <v>1.2692874999999999</v>
      </c>
      <c r="M26" s="1" t="s">
        <v>83</v>
      </c>
      <c r="O26" s="8">
        <f>L26</f>
        <v>1.2692874999999999</v>
      </c>
      <c r="P26" s="8">
        <f t="shared" ref="P26:P37" si="5">O26*J26</f>
        <v>0.43939473176600208</v>
      </c>
      <c r="Q26" s="12">
        <f t="shared" ref="Q26:Q37" si="6">P26*$B$28</f>
        <v>4.3939473176600213E-2</v>
      </c>
      <c r="R26" s="8">
        <f t="shared" ref="R26:R37" si="7">L26*$B$28</f>
        <v>0.12692875000000001</v>
      </c>
      <c r="S26" s="13">
        <f t="shared" ref="S26:S37" si="8">Q26/R26</f>
        <v>0.3461743157212232</v>
      </c>
      <c r="T26" s="2">
        <f t="shared" ref="T26:T37" si="9">$B$27/100</f>
        <v>0.01</v>
      </c>
      <c r="U26" s="14">
        <f t="shared" ref="U26:U37" si="10">S26*T26</f>
        <v>3.4617431572122321E-3</v>
      </c>
      <c r="V26" s="13"/>
      <c r="W26" s="2"/>
      <c r="X26" s="14"/>
      <c r="Y26" s="2">
        <v>0.05</v>
      </c>
      <c r="Z26" s="2">
        <v>0.01</v>
      </c>
      <c r="AA26" s="2">
        <f t="shared" ref="AA26:AA37" si="11">Y26*Z26</f>
        <v>5.0000000000000001E-4</v>
      </c>
      <c r="AB26" s="2">
        <v>0.02</v>
      </c>
      <c r="AC26" s="2">
        <v>0.4</v>
      </c>
      <c r="AD26" s="2">
        <f t="shared" ref="AD26:AD37" si="12">AB26*AC26</f>
        <v>8.0000000000000002E-3</v>
      </c>
      <c r="AE26" s="13"/>
      <c r="AF26" s="2"/>
      <c r="AG26" s="14"/>
      <c r="AH26" s="13"/>
      <c r="AI26" s="2"/>
      <c r="AJ26" s="14"/>
      <c r="AK26" s="1">
        <v>0.1</v>
      </c>
      <c r="AL26" s="2">
        <v>0.2</v>
      </c>
      <c r="AM26" s="2">
        <f t="shared" ref="AM26:AM37" si="13">AK26*AL26</f>
        <v>2.0000000000000004E-2</v>
      </c>
      <c r="AN26" s="2">
        <v>0.02</v>
      </c>
      <c r="AO26" s="2">
        <v>0.38</v>
      </c>
      <c r="AP26" s="2">
        <f t="shared" ref="AP26:AP37" si="14">AO26*AN26</f>
        <v>7.6E-3</v>
      </c>
      <c r="AQ26" s="1">
        <f t="shared" ref="AQ26:AQ37" si="15">(AP26+AM26+AD26+AA26+U26+X26+AG26+AJ26)</f>
        <v>3.956174315721224E-2</v>
      </c>
      <c r="AR26" s="8">
        <f t="shared" ref="AR26:AR37" si="16">$B$26/12</f>
        <v>126.92874999999999</v>
      </c>
      <c r="AS26" s="1">
        <f t="shared" ref="AS26:AS37" si="17">$B$28</f>
        <v>0.1</v>
      </c>
      <c r="AT26" s="1">
        <f t="shared" ref="AT26:AT37" si="18">$E$2/12</f>
        <v>108756.5</v>
      </c>
      <c r="AU26" s="1">
        <f t="shared" ref="AU26:AU37" si="19">AT26*10000*AS26*0.67*AR26*AQ26</f>
        <v>365902559.66644031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7">
        <v>24.892020944838698</v>
      </c>
      <c r="E27" s="9">
        <f t="shared" ref="E27:E38" si="20">D26</f>
        <v>25</v>
      </c>
      <c r="F27" s="7" t="s">
        <v>83</v>
      </c>
      <c r="G27" s="1">
        <v>2</v>
      </c>
      <c r="H27" s="8">
        <f t="shared" si="0"/>
        <v>24.892020944838698</v>
      </c>
      <c r="I27" s="8">
        <f t="shared" si="1"/>
        <v>298.04202094483867</v>
      </c>
      <c r="J27" s="8">
        <f t="shared" si="2"/>
        <v>0.34210265902124648</v>
      </c>
      <c r="K27" s="8">
        <f t="shared" si="3"/>
        <v>126.92874999999999</v>
      </c>
      <c r="L27" s="8">
        <f t="shared" si="4"/>
        <v>1.2692874999999999</v>
      </c>
      <c r="M27" s="1" t="s">
        <v>83</v>
      </c>
      <c r="O27" s="8">
        <f t="shared" ref="O27:O37" si="21">L27+O26-P26-N27</f>
        <v>2.0991802682339977</v>
      </c>
      <c r="P27" s="8">
        <f t="shared" si="5"/>
        <v>0.71813515152778407</v>
      </c>
      <c r="Q27" s="12">
        <f t="shared" si="6"/>
        <v>7.1813515152778409E-2</v>
      </c>
      <c r="R27" s="8">
        <f t="shared" si="7"/>
        <v>0.12692875000000001</v>
      </c>
      <c r="S27" s="13">
        <f t="shared" si="8"/>
        <v>0.56577816414940196</v>
      </c>
      <c r="T27" s="2">
        <f t="shared" si="9"/>
        <v>0.01</v>
      </c>
      <c r="U27" s="14">
        <f t="shared" si="10"/>
        <v>5.65778164149402E-3</v>
      </c>
      <c r="V27" s="13"/>
      <c r="W27" s="2"/>
      <c r="X27" s="14"/>
      <c r="Y27" s="2">
        <v>0.05</v>
      </c>
      <c r="Z27" s="2">
        <v>0.01</v>
      </c>
      <c r="AA27" s="2">
        <f t="shared" si="11"/>
        <v>5.0000000000000001E-4</v>
      </c>
      <c r="AB27" s="2">
        <v>0.02</v>
      </c>
      <c r="AC27" s="2">
        <v>0.4</v>
      </c>
      <c r="AD27" s="2">
        <f t="shared" si="12"/>
        <v>8.0000000000000002E-3</v>
      </c>
      <c r="AE27" s="13"/>
      <c r="AF27" s="2"/>
      <c r="AG27" s="14"/>
      <c r="AH27" s="13"/>
      <c r="AI27" s="2"/>
      <c r="AJ27" s="14"/>
      <c r="AK27" s="2">
        <v>0.1</v>
      </c>
      <c r="AL27" s="2">
        <v>0.2</v>
      </c>
      <c r="AM27" s="2">
        <f t="shared" si="13"/>
        <v>2.0000000000000004E-2</v>
      </c>
      <c r="AN27" s="2">
        <v>0.02</v>
      </c>
      <c r="AO27" s="2">
        <v>0.38</v>
      </c>
      <c r="AP27" s="2">
        <f t="shared" si="14"/>
        <v>7.6E-3</v>
      </c>
      <c r="AQ27" s="1">
        <f t="shared" si="15"/>
        <v>4.1757781641494025E-2</v>
      </c>
      <c r="AR27" s="8">
        <f t="shared" si="16"/>
        <v>126.92874999999999</v>
      </c>
      <c r="AS27" s="1">
        <f t="shared" si="17"/>
        <v>0.1</v>
      </c>
      <c r="AT27" s="1">
        <f t="shared" si="18"/>
        <v>108756.5</v>
      </c>
      <c r="AU27" s="1">
        <f t="shared" si="19"/>
        <v>386213497.41586119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25.1244020017857</v>
      </c>
      <c r="E28" s="9">
        <f t="shared" si="20"/>
        <v>24.892020944838698</v>
      </c>
      <c r="F28" s="7" t="s">
        <v>83</v>
      </c>
      <c r="G28" s="1">
        <v>3</v>
      </c>
      <c r="H28" s="8">
        <f t="shared" si="0"/>
        <v>25.1244020017857</v>
      </c>
      <c r="I28" s="8">
        <f t="shared" si="1"/>
        <v>298.27440200178569</v>
      </c>
      <c r="J28" s="8">
        <f t="shared" si="2"/>
        <v>0.35092163219676026</v>
      </c>
      <c r="K28" s="8">
        <f t="shared" si="3"/>
        <v>126.92874999999999</v>
      </c>
      <c r="L28" s="8">
        <f t="shared" si="4"/>
        <v>1.2692874999999999</v>
      </c>
      <c r="M28" s="1" t="s">
        <v>83</v>
      </c>
      <c r="O28" s="8">
        <f t="shared" si="21"/>
        <v>2.6503326167062138</v>
      </c>
      <c r="P28" s="8">
        <f t="shared" si="5"/>
        <v>0.93005904771885517</v>
      </c>
      <c r="Q28" s="12">
        <f t="shared" si="6"/>
        <v>9.3005904771885528E-2</v>
      </c>
      <c r="R28" s="8">
        <f t="shared" si="7"/>
        <v>0.12692875000000001</v>
      </c>
      <c r="S28" s="13">
        <f t="shared" si="8"/>
        <v>0.73274104386819794</v>
      </c>
      <c r="T28" s="2">
        <f t="shared" si="9"/>
        <v>0.01</v>
      </c>
      <c r="U28" s="14">
        <f t="shared" si="10"/>
        <v>7.3274104386819791E-3</v>
      </c>
      <c r="V28" s="13"/>
      <c r="W28" s="2"/>
      <c r="X28" s="14"/>
      <c r="Y28" s="2">
        <v>0.05</v>
      </c>
      <c r="Z28" s="2">
        <v>0.01</v>
      </c>
      <c r="AA28" s="2">
        <f t="shared" si="11"/>
        <v>5.0000000000000001E-4</v>
      </c>
      <c r="AB28" s="2">
        <v>0.02</v>
      </c>
      <c r="AC28" s="2">
        <v>0.4</v>
      </c>
      <c r="AD28" s="2">
        <f t="shared" si="12"/>
        <v>8.0000000000000002E-3</v>
      </c>
      <c r="AE28" s="13"/>
      <c r="AF28" s="2"/>
      <c r="AG28" s="14"/>
      <c r="AH28" s="13"/>
      <c r="AI28" s="2"/>
      <c r="AJ28" s="14"/>
      <c r="AK28" s="1">
        <v>0.1</v>
      </c>
      <c r="AL28" s="2">
        <v>0.2</v>
      </c>
      <c r="AM28" s="2">
        <f t="shared" si="13"/>
        <v>2.0000000000000004E-2</v>
      </c>
      <c r="AN28" s="2">
        <v>0.02</v>
      </c>
      <c r="AO28" s="2">
        <v>0.38</v>
      </c>
      <c r="AP28" s="2">
        <f t="shared" si="14"/>
        <v>7.6E-3</v>
      </c>
      <c r="AQ28" s="1">
        <f t="shared" si="15"/>
        <v>4.3427410438681986E-2</v>
      </c>
      <c r="AR28" s="8">
        <f t="shared" si="16"/>
        <v>126.92874999999999</v>
      </c>
      <c r="AS28" s="1">
        <f t="shared" si="17"/>
        <v>0.1</v>
      </c>
      <c r="AT28" s="1">
        <f t="shared" si="18"/>
        <v>108756.5</v>
      </c>
      <c r="AU28" s="1">
        <f t="shared" si="19"/>
        <v>401655725.23065108</v>
      </c>
    </row>
    <row r="29" spans="1:47" x14ac:dyDescent="0.15">
      <c r="C29" s="7">
        <v>3</v>
      </c>
      <c r="D29" s="7">
        <v>25.0699468832258</v>
      </c>
      <c r="E29" s="9">
        <f t="shared" si="20"/>
        <v>25.1244020017857</v>
      </c>
      <c r="F29" s="7" t="s">
        <v>83</v>
      </c>
      <c r="G29" s="1">
        <v>4</v>
      </c>
      <c r="H29" s="8">
        <f t="shared" si="0"/>
        <v>25.0699468832258</v>
      </c>
      <c r="I29" s="8">
        <f t="shared" si="1"/>
        <v>298.21994688322576</v>
      </c>
      <c r="J29" s="8">
        <f t="shared" si="2"/>
        <v>0.34883609365216756</v>
      </c>
      <c r="K29" s="8">
        <f t="shared" si="3"/>
        <v>126.92874999999999</v>
      </c>
      <c r="L29" s="8">
        <f t="shared" si="4"/>
        <v>1.2692874999999999</v>
      </c>
      <c r="M29" s="1" t="s">
        <v>83</v>
      </c>
      <c r="O29" s="8">
        <f t="shared" si="21"/>
        <v>2.9895610689873586</v>
      </c>
      <c r="P29" s="8">
        <f t="shared" si="5"/>
        <v>1.0428668050401484</v>
      </c>
      <c r="Q29" s="12">
        <f t="shared" si="6"/>
        <v>0.10428668050401485</v>
      </c>
      <c r="R29" s="8">
        <f t="shared" si="7"/>
        <v>0.12692875000000001</v>
      </c>
      <c r="S29" s="13">
        <f t="shared" si="8"/>
        <v>0.82161591053260075</v>
      </c>
      <c r="T29" s="2">
        <f t="shared" si="9"/>
        <v>0.01</v>
      </c>
      <c r="U29" s="14">
        <f t="shared" si="10"/>
        <v>8.2161591053260073E-3</v>
      </c>
      <c r="V29" s="13"/>
      <c r="W29" s="2"/>
      <c r="X29" s="14"/>
      <c r="Y29" s="2">
        <v>0.05</v>
      </c>
      <c r="Z29" s="2">
        <v>0.01</v>
      </c>
      <c r="AA29" s="2">
        <f t="shared" si="11"/>
        <v>5.0000000000000001E-4</v>
      </c>
      <c r="AB29" s="2">
        <v>0.02</v>
      </c>
      <c r="AC29" s="2">
        <v>0.4</v>
      </c>
      <c r="AD29" s="2">
        <f t="shared" si="12"/>
        <v>8.0000000000000002E-3</v>
      </c>
      <c r="AE29" s="13"/>
      <c r="AF29" s="2"/>
      <c r="AG29" s="14"/>
      <c r="AH29" s="13"/>
      <c r="AI29" s="2"/>
      <c r="AJ29" s="14"/>
      <c r="AK29" s="2">
        <v>0.1</v>
      </c>
      <c r="AL29" s="2">
        <v>0.2</v>
      </c>
      <c r="AM29" s="2">
        <f t="shared" si="13"/>
        <v>2.0000000000000004E-2</v>
      </c>
      <c r="AN29" s="2">
        <v>0.02</v>
      </c>
      <c r="AO29" s="2">
        <v>0.38</v>
      </c>
      <c r="AP29" s="2">
        <f t="shared" si="14"/>
        <v>7.6E-3</v>
      </c>
      <c r="AQ29" s="1">
        <f t="shared" si="15"/>
        <v>4.4316159105326013E-2</v>
      </c>
      <c r="AR29" s="8">
        <f t="shared" si="16"/>
        <v>126.92874999999999</v>
      </c>
      <c r="AS29" s="1">
        <f t="shared" si="17"/>
        <v>0.1</v>
      </c>
      <c r="AT29" s="1">
        <f t="shared" si="18"/>
        <v>108756.5</v>
      </c>
      <c r="AU29" s="1">
        <f t="shared" si="19"/>
        <v>409875671.72625691</v>
      </c>
    </row>
    <row r="30" spans="1:47" x14ac:dyDescent="0.15">
      <c r="C30" s="7">
        <v>4</v>
      </c>
      <c r="D30" s="7">
        <v>25.272899423999998</v>
      </c>
      <c r="E30" s="9">
        <f t="shared" si="20"/>
        <v>25.0699468832258</v>
      </c>
      <c r="F30" s="7" t="s">
        <v>83</v>
      </c>
      <c r="G30" s="1">
        <v>5</v>
      </c>
      <c r="H30" s="8">
        <f t="shared" si="0"/>
        <v>25.272899423999998</v>
      </c>
      <c r="I30" s="8">
        <f t="shared" si="1"/>
        <v>298.42289942399998</v>
      </c>
      <c r="J30" s="8">
        <f t="shared" si="2"/>
        <v>0.35666846752566483</v>
      </c>
      <c r="K30" s="8">
        <f t="shared" si="3"/>
        <v>126.92874999999999</v>
      </c>
      <c r="L30" s="8">
        <f t="shared" si="4"/>
        <v>1.2692874999999999</v>
      </c>
      <c r="M30" s="1" t="s">
        <v>85</v>
      </c>
      <c r="N30" s="8">
        <f>(O29-P29)*C21/100</f>
        <v>1.8493595507498497</v>
      </c>
      <c r="O30" s="8">
        <f t="shared" si="21"/>
        <v>1.3666222131973609</v>
      </c>
      <c r="P30" s="8">
        <f t="shared" si="5"/>
        <v>0.48743105046763513</v>
      </c>
      <c r="Q30" s="12">
        <f t="shared" si="6"/>
        <v>4.8743105046763519E-2</v>
      </c>
      <c r="R30" s="8">
        <f t="shared" si="7"/>
        <v>0.12692875000000001</v>
      </c>
      <c r="S30" s="13">
        <f t="shared" si="8"/>
        <v>0.38401942071251405</v>
      </c>
      <c r="T30" s="2">
        <f t="shared" si="9"/>
        <v>0.01</v>
      </c>
      <c r="U30" s="14">
        <f t="shared" si="10"/>
        <v>3.8401942071251407E-3</v>
      </c>
      <c r="V30" s="13"/>
      <c r="W30" s="2"/>
      <c r="X30" s="14"/>
      <c r="Y30" s="2">
        <v>0.05</v>
      </c>
      <c r="Z30" s="2">
        <v>0.01</v>
      </c>
      <c r="AA30" s="2">
        <f t="shared" si="11"/>
        <v>5.0000000000000001E-4</v>
      </c>
      <c r="AB30" s="2">
        <v>0.02</v>
      </c>
      <c r="AC30" s="2">
        <v>0.4</v>
      </c>
      <c r="AD30" s="2">
        <f t="shared" si="12"/>
        <v>8.0000000000000002E-3</v>
      </c>
      <c r="AE30" s="13"/>
      <c r="AF30" s="2"/>
      <c r="AG30" s="14"/>
      <c r="AH30" s="13"/>
      <c r="AI30" s="2"/>
      <c r="AJ30" s="14"/>
      <c r="AK30" s="1">
        <v>0.1</v>
      </c>
      <c r="AL30" s="2">
        <v>0.2</v>
      </c>
      <c r="AM30" s="2">
        <f t="shared" si="13"/>
        <v>2.0000000000000004E-2</v>
      </c>
      <c r="AN30" s="2">
        <v>0.02</v>
      </c>
      <c r="AO30" s="2">
        <v>0.38</v>
      </c>
      <c r="AP30" s="2">
        <f t="shared" si="14"/>
        <v>7.6E-3</v>
      </c>
      <c r="AQ30" s="1">
        <f t="shared" si="15"/>
        <v>3.9940194207125149E-2</v>
      </c>
      <c r="AR30" s="8">
        <f t="shared" si="16"/>
        <v>126.92874999999999</v>
      </c>
      <c r="AS30" s="1">
        <f t="shared" si="17"/>
        <v>0.1</v>
      </c>
      <c r="AT30" s="1">
        <f t="shared" si="18"/>
        <v>108756.5</v>
      </c>
      <c r="AU30" s="1">
        <f t="shared" si="19"/>
        <v>369402815.136006</v>
      </c>
    </row>
    <row r="31" spans="1:47" x14ac:dyDescent="0.15">
      <c r="C31" s="7">
        <v>5</v>
      </c>
      <c r="D31" s="7">
        <v>25.517188518064501</v>
      </c>
      <c r="E31" s="9">
        <f t="shared" si="20"/>
        <v>25.272899423999998</v>
      </c>
      <c r="F31" s="7" t="s">
        <v>85</v>
      </c>
      <c r="G31" s="1">
        <v>6</v>
      </c>
      <c r="H31" s="8">
        <f t="shared" si="0"/>
        <v>25.517188518064501</v>
      </c>
      <c r="I31" s="8">
        <f t="shared" si="1"/>
        <v>298.66718851806445</v>
      </c>
      <c r="J31" s="8">
        <f t="shared" si="2"/>
        <v>0.36631503489414502</v>
      </c>
      <c r="K31" s="8">
        <f t="shared" si="3"/>
        <v>126.92874999999999</v>
      </c>
      <c r="L31" s="8">
        <f t="shared" si="4"/>
        <v>1.2692874999999999</v>
      </c>
      <c r="M31" s="1" t="s">
        <v>83</v>
      </c>
      <c r="O31" s="8">
        <f t="shared" si="21"/>
        <v>2.1484786627297252</v>
      </c>
      <c r="P31" s="8">
        <f t="shared" si="5"/>
        <v>0.78702003630716533</v>
      </c>
      <c r="Q31" s="12">
        <f t="shared" si="6"/>
        <v>7.8702003630716541E-2</v>
      </c>
      <c r="R31" s="8">
        <f t="shared" si="7"/>
        <v>0.12692875000000001</v>
      </c>
      <c r="S31" s="13">
        <f t="shared" si="8"/>
        <v>0.62004867794504037</v>
      </c>
      <c r="T31" s="2">
        <f t="shared" si="9"/>
        <v>0.01</v>
      </c>
      <c r="U31" s="14">
        <f t="shared" si="10"/>
        <v>6.2004867794504042E-3</v>
      </c>
      <c r="V31" s="13"/>
      <c r="W31" s="2"/>
      <c r="X31" s="14"/>
      <c r="Y31" s="2">
        <v>0.05</v>
      </c>
      <c r="Z31" s="2">
        <v>0.01</v>
      </c>
      <c r="AA31" s="2">
        <f t="shared" si="11"/>
        <v>5.0000000000000001E-4</v>
      </c>
      <c r="AB31" s="2">
        <v>0.02</v>
      </c>
      <c r="AC31" s="2">
        <v>0.4</v>
      </c>
      <c r="AD31" s="2">
        <f t="shared" si="12"/>
        <v>8.0000000000000002E-3</v>
      </c>
      <c r="AE31" s="13"/>
      <c r="AF31" s="2"/>
      <c r="AG31" s="14"/>
      <c r="AH31" s="13"/>
      <c r="AI31" s="2"/>
      <c r="AJ31" s="14"/>
      <c r="AK31" s="2">
        <v>0.1</v>
      </c>
      <c r="AL31" s="2">
        <v>0.2</v>
      </c>
      <c r="AM31" s="2">
        <f t="shared" si="13"/>
        <v>2.0000000000000004E-2</v>
      </c>
      <c r="AN31" s="2">
        <v>0.02</v>
      </c>
      <c r="AO31" s="2">
        <v>0.38</v>
      </c>
      <c r="AP31" s="2">
        <f t="shared" si="14"/>
        <v>7.6E-3</v>
      </c>
      <c r="AQ31" s="1">
        <f t="shared" si="15"/>
        <v>4.2300486779450412E-2</v>
      </c>
      <c r="AR31" s="8">
        <f t="shared" si="16"/>
        <v>126.92874999999999</v>
      </c>
      <c r="AS31" s="1">
        <f t="shared" si="17"/>
        <v>0.1</v>
      </c>
      <c r="AT31" s="1">
        <f t="shared" si="18"/>
        <v>108756.5</v>
      </c>
      <c r="AU31" s="1">
        <f t="shared" si="19"/>
        <v>391232922.32677215</v>
      </c>
    </row>
    <row r="32" spans="1:47" x14ac:dyDescent="0.15">
      <c r="C32" s="7">
        <v>6</v>
      </c>
      <c r="D32" s="7">
        <v>25.084073590999999</v>
      </c>
      <c r="E32" s="9">
        <f t="shared" si="20"/>
        <v>25.517188518064501</v>
      </c>
      <c r="F32" s="7" t="s">
        <v>83</v>
      </c>
      <c r="G32" s="1">
        <v>7</v>
      </c>
      <c r="H32" s="8">
        <f t="shared" si="0"/>
        <v>25.084073590999999</v>
      </c>
      <c r="I32" s="8">
        <f t="shared" si="1"/>
        <v>298.23407359099997</v>
      </c>
      <c r="J32" s="8">
        <f t="shared" si="2"/>
        <v>0.34937600202534375</v>
      </c>
      <c r="K32" s="8">
        <f t="shared" si="3"/>
        <v>126.92874999999999</v>
      </c>
      <c r="L32" s="8">
        <f t="shared" si="4"/>
        <v>1.2692874999999999</v>
      </c>
      <c r="M32" s="1" t="s">
        <v>83</v>
      </c>
      <c r="O32" s="8">
        <f t="shared" si="21"/>
        <v>2.6307461264225598</v>
      </c>
      <c r="P32" s="8">
        <f t="shared" si="5"/>
        <v>0.91911956399317352</v>
      </c>
      <c r="Q32" s="12">
        <f t="shared" si="6"/>
        <v>9.191195639931736E-2</v>
      </c>
      <c r="R32" s="8">
        <f t="shared" si="7"/>
        <v>0.12692875000000001</v>
      </c>
      <c r="S32" s="13">
        <f t="shared" si="8"/>
        <v>0.72412244191577835</v>
      </c>
      <c r="T32" s="2">
        <f t="shared" si="9"/>
        <v>0.01</v>
      </c>
      <c r="U32" s="14">
        <f t="shared" si="10"/>
        <v>7.2412244191577832E-3</v>
      </c>
      <c r="V32" s="13"/>
      <c r="W32" s="2"/>
      <c r="X32" s="14"/>
      <c r="Y32" s="2">
        <v>0.05</v>
      </c>
      <c r="Z32" s="2">
        <v>0.01</v>
      </c>
      <c r="AA32" s="2">
        <f t="shared" si="11"/>
        <v>5.0000000000000001E-4</v>
      </c>
      <c r="AB32" s="2">
        <v>0.02</v>
      </c>
      <c r="AC32" s="2">
        <v>0.4</v>
      </c>
      <c r="AD32" s="2">
        <f t="shared" si="12"/>
        <v>8.0000000000000002E-3</v>
      </c>
      <c r="AE32" s="13"/>
      <c r="AF32" s="2"/>
      <c r="AG32" s="14"/>
      <c r="AH32" s="13"/>
      <c r="AI32" s="2"/>
      <c r="AJ32" s="14"/>
      <c r="AK32" s="1">
        <v>0.1</v>
      </c>
      <c r="AL32" s="2">
        <v>0.2</v>
      </c>
      <c r="AM32" s="2">
        <f t="shared" si="13"/>
        <v>2.0000000000000004E-2</v>
      </c>
      <c r="AN32" s="2">
        <v>0.02</v>
      </c>
      <c r="AO32" s="2">
        <v>0.38</v>
      </c>
      <c r="AP32" s="2">
        <f t="shared" si="14"/>
        <v>7.6E-3</v>
      </c>
      <c r="AQ32" s="1">
        <f t="shared" si="15"/>
        <v>4.3341224419157789E-2</v>
      </c>
      <c r="AR32" s="8">
        <f t="shared" si="16"/>
        <v>126.92874999999999</v>
      </c>
      <c r="AS32" s="1">
        <f t="shared" si="17"/>
        <v>0.1</v>
      </c>
      <c r="AT32" s="1">
        <f t="shared" si="18"/>
        <v>108756.5</v>
      </c>
      <c r="AU32" s="1">
        <f t="shared" si="19"/>
        <v>400858599.45623696</v>
      </c>
    </row>
    <row r="33" spans="1:48" x14ac:dyDescent="0.15">
      <c r="C33" s="7">
        <v>7</v>
      </c>
      <c r="D33" s="7">
        <v>24.8661288151613</v>
      </c>
      <c r="E33" s="9">
        <f t="shared" si="20"/>
        <v>25.084073590999999</v>
      </c>
      <c r="F33" s="7" t="s">
        <v>83</v>
      </c>
      <c r="G33" s="1">
        <v>8</v>
      </c>
      <c r="H33" s="8">
        <f t="shared" si="0"/>
        <v>24.8661288151613</v>
      </c>
      <c r="I33" s="8">
        <f t="shared" si="1"/>
        <v>298.01612881516127</v>
      </c>
      <c r="J33" s="8">
        <f t="shared" si="2"/>
        <v>0.34113302794792394</v>
      </c>
      <c r="K33" s="8">
        <f t="shared" si="3"/>
        <v>126.92874999999999</v>
      </c>
      <c r="L33" s="8">
        <f t="shared" si="4"/>
        <v>1.2692874999999999</v>
      </c>
      <c r="M33" s="1" t="s">
        <v>83</v>
      </c>
      <c r="O33" s="8">
        <f t="shared" si="21"/>
        <v>2.9809140624293864</v>
      </c>
      <c r="P33" s="8">
        <f t="shared" si="5"/>
        <v>1.0168882401690833</v>
      </c>
      <c r="Q33" s="12">
        <f t="shared" si="6"/>
        <v>0.10168882401690833</v>
      </c>
      <c r="R33" s="8">
        <f t="shared" si="7"/>
        <v>0.12692875000000001</v>
      </c>
      <c r="S33" s="13">
        <f t="shared" si="8"/>
        <v>0.80114886514606287</v>
      </c>
      <c r="T33" s="2">
        <f t="shared" si="9"/>
        <v>0.01</v>
      </c>
      <c r="U33" s="14">
        <f t="shared" si="10"/>
        <v>8.0114886514606291E-3</v>
      </c>
      <c r="V33" s="13"/>
      <c r="W33" s="2"/>
      <c r="X33" s="14"/>
      <c r="Y33" s="2">
        <v>0.05</v>
      </c>
      <c r="Z33" s="2">
        <v>0.01</v>
      </c>
      <c r="AA33" s="2">
        <f t="shared" si="11"/>
        <v>5.0000000000000001E-4</v>
      </c>
      <c r="AB33" s="2">
        <v>0.02</v>
      </c>
      <c r="AC33" s="2">
        <v>0.4</v>
      </c>
      <c r="AD33" s="2">
        <f t="shared" si="12"/>
        <v>8.0000000000000002E-3</v>
      </c>
      <c r="AE33" s="13"/>
      <c r="AF33" s="2"/>
      <c r="AG33" s="14"/>
      <c r="AH33" s="13"/>
      <c r="AI33" s="2"/>
      <c r="AJ33" s="14"/>
      <c r="AK33" s="2">
        <v>0.1</v>
      </c>
      <c r="AL33" s="2">
        <v>0.2</v>
      </c>
      <c r="AM33" s="2">
        <f t="shared" si="13"/>
        <v>2.0000000000000004E-2</v>
      </c>
      <c r="AN33" s="2">
        <v>0.02</v>
      </c>
      <c r="AO33" s="2">
        <v>0.38</v>
      </c>
      <c r="AP33" s="2">
        <f t="shared" si="14"/>
        <v>7.6E-3</v>
      </c>
      <c r="AQ33" s="1">
        <f t="shared" si="15"/>
        <v>4.411148865146064E-2</v>
      </c>
      <c r="AR33" s="8">
        <f t="shared" si="16"/>
        <v>126.92874999999999</v>
      </c>
      <c r="AS33" s="1">
        <f t="shared" si="17"/>
        <v>0.1</v>
      </c>
      <c r="AT33" s="1">
        <f t="shared" si="18"/>
        <v>108756.5</v>
      </c>
      <c r="AU33" s="1">
        <f t="shared" si="19"/>
        <v>407982695.40668899</v>
      </c>
    </row>
    <row r="34" spans="1:48" x14ac:dyDescent="0.15">
      <c r="C34" s="7">
        <v>8</v>
      </c>
      <c r="D34" s="7">
        <v>24.9262796716129</v>
      </c>
      <c r="E34" s="9">
        <f t="shared" si="20"/>
        <v>24.8661288151613</v>
      </c>
      <c r="F34" s="7" t="s">
        <v>83</v>
      </c>
      <c r="G34" s="1">
        <v>9</v>
      </c>
      <c r="H34" s="8">
        <f t="shared" si="0"/>
        <v>24.9262796716129</v>
      </c>
      <c r="I34" s="8">
        <f t="shared" si="1"/>
        <v>298.07627967161289</v>
      </c>
      <c r="J34" s="8">
        <f t="shared" si="2"/>
        <v>0.3433895865965404</v>
      </c>
      <c r="K34" s="8">
        <f t="shared" si="3"/>
        <v>126.92874999999999</v>
      </c>
      <c r="L34" s="8">
        <f t="shared" si="4"/>
        <v>1.2692874999999999</v>
      </c>
      <c r="M34" s="1" t="s">
        <v>83</v>
      </c>
      <c r="O34" s="8">
        <f t="shared" si="21"/>
        <v>3.2333133222603028</v>
      </c>
      <c r="P34" s="8">
        <f t="shared" si="5"/>
        <v>1.110286125068052</v>
      </c>
      <c r="Q34" s="12">
        <f t="shared" si="6"/>
        <v>0.11102861250680521</v>
      </c>
      <c r="R34" s="8">
        <f t="shared" si="7"/>
        <v>0.12692875000000001</v>
      </c>
      <c r="S34" s="13">
        <f t="shared" si="8"/>
        <v>0.87473178855700695</v>
      </c>
      <c r="T34" s="2">
        <f t="shared" si="9"/>
        <v>0.01</v>
      </c>
      <c r="U34" s="14">
        <f t="shared" si="10"/>
        <v>8.7473178855700696E-3</v>
      </c>
      <c r="V34" s="13"/>
      <c r="W34" s="2"/>
      <c r="X34" s="14"/>
      <c r="Y34" s="2">
        <v>0.05</v>
      </c>
      <c r="Z34" s="2">
        <v>0.01</v>
      </c>
      <c r="AA34" s="2">
        <f t="shared" si="11"/>
        <v>5.0000000000000001E-4</v>
      </c>
      <c r="AB34" s="2">
        <v>0.02</v>
      </c>
      <c r="AC34" s="2">
        <v>0.4</v>
      </c>
      <c r="AD34" s="2">
        <f t="shared" si="12"/>
        <v>8.0000000000000002E-3</v>
      </c>
      <c r="AE34" s="13"/>
      <c r="AF34" s="2"/>
      <c r="AG34" s="14"/>
      <c r="AH34" s="13"/>
      <c r="AI34" s="2"/>
      <c r="AJ34" s="14"/>
      <c r="AK34" s="1">
        <v>0.1</v>
      </c>
      <c r="AL34" s="2">
        <v>0.2</v>
      </c>
      <c r="AM34" s="2">
        <f t="shared" si="13"/>
        <v>2.0000000000000004E-2</v>
      </c>
      <c r="AN34" s="2">
        <v>0.02</v>
      </c>
      <c r="AO34" s="2">
        <v>0.38</v>
      </c>
      <c r="AP34" s="2">
        <f t="shared" si="14"/>
        <v>7.6E-3</v>
      </c>
      <c r="AQ34" s="1">
        <f t="shared" si="15"/>
        <v>4.4847317885570073E-2</v>
      </c>
      <c r="AR34" s="8">
        <f t="shared" si="16"/>
        <v>126.92874999999999</v>
      </c>
      <c r="AS34" s="1">
        <f t="shared" si="17"/>
        <v>0.1</v>
      </c>
      <c r="AT34" s="1">
        <f t="shared" si="18"/>
        <v>108756.5</v>
      </c>
      <c r="AU34" s="1">
        <f t="shared" si="19"/>
        <v>414788305.54292876</v>
      </c>
    </row>
    <row r="35" spans="1:48" x14ac:dyDescent="0.15">
      <c r="C35" s="7">
        <v>9</v>
      </c>
      <c r="D35" s="7">
        <v>25.075669977</v>
      </c>
      <c r="E35" s="9">
        <f t="shared" si="20"/>
        <v>24.9262796716129</v>
      </c>
      <c r="F35" s="7" t="s">
        <v>83</v>
      </c>
      <c r="G35" s="1">
        <v>10</v>
      </c>
      <c r="H35" s="8">
        <f t="shared" si="0"/>
        <v>25.075669977</v>
      </c>
      <c r="I35" s="8">
        <f t="shared" si="1"/>
        <v>298.225669977</v>
      </c>
      <c r="J35" s="8">
        <f t="shared" si="2"/>
        <v>0.34905473001461629</v>
      </c>
      <c r="K35" s="8">
        <f t="shared" si="3"/>
        <v>126.92874999999999</v>
      </c>
      <c r="L35" s="8">
        <f t="shared" si="4"/>
        <v>1.2692874999999999</v>
      </c>
      <c r="M35" s="1" t="s">
        <v>83</v>
      </c>
      <c r="O35" s="8">
        <f t="shared" si="21"/>
        <v>3.3923146971922504</v>
      </c>
      <c r="P35" s="8">
        <f t="shared" si="5"/>
        <v>1.1841034907530559</v>
      </c>
      <c r="Q35" s="12">
        <f t="shared" si="6"/>
        <v>0.11841034907530559</v>
      </c>
      <c r="R35" s="8">
        <f t="shared" si="7"/>
        <v>0.12692875000000001</v>
      </c>
      <c r="S35" s="13">
        <f t="shared" si="8"/>
        <v>0.93288832573633307</v>
      </c>
      <c r="T35" s="2">
        <f t="shared" si="9"/>
        <v>0.01</v>
      </c>
      <c r="U35" s="14">
        <f t="shared" si="10"/>
        <v>9.3288832573633317E-3</v>
      </c>
      <c r="V35" s="13"/>
      <c r="W35" s="2"/>
      <c r="X35" s="14"/>
      <c r="Y35" s="2">
        <v>0.05</v>
      </c>
      <c r="Z35" s="2">
        <v>0.01</v>
      </c>
      <c r="AA35" s="2">
        <f t="shared" si="11"/>
        <v>5.0000000000000001E-4</v>
      </c>
      <c r="AB35" s="2">
        <v>0.02</v>
      </c>
      <c r="AC35" s="2">
        <v>0.4</v>
      </c>
      <c r="AD35" s="2">
        <f t="shared" si="12"/>
        <v>8.0000000000000002E-3</v>
      </c>
      <c r="AE35" s="13"/>
      <c r="AF35" s="2"/>
      <c r="AG35" s="14"/>
      <c r="AH35" s="13"/>
      <c r="AI35" s="2"/>
      <c r="AJ35" s="14"/>
      <c r="AK35" s="2">
        <v>0.1</v>
      </c>
      <c r="AL35" s="2">
        <v>0.2</v>
      </c>
      <c r="AM35" s="2">
        <f t="shared" si="13"/>
        <v>2.0000000000000004E-2</v>
      </c>
      <c r="AN35" s="2">
        <v>0.02</v>
      </c>
      <c r="AO35" s="2">
        <v>0.38</v>
      </c>
      <c r="AP35" s="2">
        <f t="shared" si="14"/>
        <v>7.6E-3</v>
      </c>
      <c r="AQ35" s="1">
        <f t="shared" si="15"/>
        <v>4.5428883257363342E-2</v>
      </c>
      <c r="AR35" s="8">
        <f t="shared" si="16"/>
        <v>126.92874999999999</v>
      </c>
      <c r="AS35" s="1">
        <f t="shared" si="17"/>
        <v>0.1</v>
      </c>
      <c r="AT35" s="1">
        <f t="shared" si="18"/>
        <v>108756.5</v>
      </c>
      <c r="AU35" s="1">
        <f t="shared" si="19"/>
        <v>420167144.82477999</v>
      </c>
    </row>
    <row r="36" spans="1:48" x14ac:dyDescent="0.15">
      <c r="C36" s="7">
        <v>10</v>
      </c>
      <c r="D36" s="7">
        <v>25.2736698012903</v>
      </c>
      <c r="E36" s="9">
        <f t="shared" si="20"/>
        <v>25.075669977</v>
      </c>
      <c r="F36" s="7" t="s">
        <v>83</v>
      </c>
      <c r="G36" s="1">
        <v>11</v>
      </c>
      <c r="H36" s="8">
        <f t="shared" si="0"/>
        <v>25.2736698012903</v>
      </c>
      <c r="I36" s="8">
        <f t="shared" si="1"/>
        <v>298.42366980129026</v>
      </c>
      <c r="J36" s="8">
        <f t="shared" si="2"/>
        <v>0.35669851007823433</v>
      </c>
      <c r="K36" s="8">
        <f t="shared" si="3"/>
        <v>126.92874999999999</v>
      </c>
      <c r="L36" s="8">
        <f t="shared" si="4"/>
        <v>1.2692874999999999</v>
      </c>
      <c r="M36" s="1" t="s">
        <v>85</v>
      </c>
      <c r="N36" s="8">
        <f>(O35-P35)*C21/100</f>
        <v>2.0978006461172347</v>
      </c>
      <c r="O36" s="8">
        <f t="shared" si="21"/>
        <v>1.3796980603219597</v>
      </c>
      <c r="P36" s="8">
        <f t="shared" si="5"/>
        <v>0.49213624247467291</v>
      </c>
      <c r="Q36" s="12">
        <f t="shared" si="6"/>
        <v>4.9213624247467294E-2</v>
      </c>
      <c r="R36" s="8">
        <f t="shared" si="7"/>
        <v>0.12692875000000001</v>
      </c>
      <c r="S36" s="13">
        <f t="shared" si="8"/>
        <v>0.38772637599808785</v>
      </c>
      <c r="T36" s="2">
        <f t="shared" si="9"/>
        <v>0.01</v>
      </c>
      <c r="U36" s="14">
        <f t="shared" si="10"/>
        <v>3.8772637599808787E-3</v>
      </c>
      <c r="V36" s="13"/>
      <c r="W36" s="2"/>
      <c r="X36" s="14"/>
      <c r="Y36" s="2">
        <v>0.05</v>
      </c>
      <c r="Z36" s="2">
        <v>0.01</v>
      </c>
      <c r="AA36" s="2">
        <f t="shared" si="11"/>
        <v>5.0000000000000001E-4</v>
      </c>
      <c r="AB36" s="2">
        <v>0.02</v>
      </c>
      <c r="AC36" s="2">
        <v>0.4</v>
      </c>
      <c r="AD36" s="2">
        <f t="shared" si="12"/>
        <v>8.0000000000000002E-3</v>
      </c>
      <c r="AE36" s="13"/>
      <c r="AF36" s="2"/>
      <c r="AG36" s="14"/>
      <c r="AH36" s="13"/>
      <c r="AI36" s="2"/>
      <c r="AJ36" s="14"/>
      <c r="AK36" s="1">
        <v>0.1</v>
      </c>
      <c r="AL36" s="2">
        <v>0.2</v>
      </c>
      <c r="AM36" s="2">
        <f t="shared" si="13"/>
        <v>2.0000000000000004E-2</v>
      </c>
      <c r="AN36" s="2">
        <v>0.02</v>
      </c>
      <c r="AO36" s="2">
        <v>0.38</v>
      </c>
      <c r="AP36" s="2">
        <f t="shared" si="14"/>
        <v>7.6E-3</v>
      </c>
      <c r="AQ36" s="1">
        <f t="shared" si="15"/>
        <v>3.9977263759980883E-2</v>
      </c>
      <c r="AR36" s="8">
        <f t="shared" si="16"/>
        <v>126.92874999999999</v>
      </c>
      <c r="AS36" s="1">
        <f t="shared" si="17"/>
        <v>0.1</v>
      </c>
      <c r="AT36" s="1">
        <f t="shared" si="18"/>
        <v>108756.5</v>
      </c>
      <c r="AU36" s="1">
        <f t="shared" si="19"/>
        <v>369745667.67972994</v>
      </c>
    </row>
    <row r="37" spans="1:48" x14ac:dyDescent="0.15">
      <c r="C37" s="7">
        <v>11</v>
      </c>
      <c r="D37" s="7">
        <v>25.3415026053333</v>
      </c>
      <c r="E37" s="9">
        <f t="shared" si="20"/>
        <v>25.2736698012903</v>
      </c>
      <c r="F37" s="7" t="s">
        <v>85</v>
      </c>
      <c r="G37" s="1">
        <v>12</v>
      </c>
      <c r="H37" s="8">
        <f t="shared" si="0"/>
        <v>25.3415026053333</v>
      </c>
      <c r="I37" s="8">
        <f t="shared" si="1"/>
        <v>298.49150260533327</v>
      </c>
      <c r="J37" s="8">
        <f t="shared" si="2"/>
        <v>0.35935313187074963</v>
      </c>
      <c r="K37" s="8">
        <f t="shared" si="3"/>
        <v>126.92874999999999</v>
      </c>
      <c r="L37" s="8">
        <f t="shared" si="4"/>
        <v>1.2692874999999999</v>
      </c>
      <c r="M37" s="1" t="s">
        <v>83</v>
      </c>
      <c r="O37" s="8">
        <f t="shared" si="21"/>
        <v>2.1568493178472865</v>
      </c>
      <c r="P37" s="8">
        <f t="shared" si="5"/>
        <v>0.77507055734171237</v>
      </c>
      <c r="Q37" s="12">
        <f t="shared" si="6"/>
        <v>7.7507055734171243E-2</v>
      </c>
      <c r="R37" s="8">
        <f t="shared" si="7"/>
        <v>0.12692875000000001</v>
      </c>
      <c r="S37" s="13">
        <f t="shared" si="8"/>
        <v>0.61063435773354136</v>
      </c>
      <c r="T37" s="2">
        <f t="shared" si="9"/>
        <v>0.01</v>
      </c>
      <c r="U37" s="14">
        <f t="shared" si="10"/>
        <v>6.106343577335414E-3</v>
      </c>
      <c r="V37" s="13"/>
      <c r="W37" s="2"/>
      <c r="X37" s="14"/>
      <c r="Y37" s="2">
        <v>0.05</v>
      </c>
      <c r="Z37" s="2">
        <v>0.01</v>
      </c>
      <c r="AA37" s="2">
        <f t="shared" si="11"/>
        <v>5.0000000000000001E-4</v>
      </c>
      <c r="AB37" s="2">
        <v>0.02</v>
      </c>
      <c r="AC37" s="2">
        <v>0.4</v>
      </c>
      <c r="AD37" s="2">
        <f t="shared" si="12"/>
        <v>8.0000000000000002E-3</v>
      </c>
      <c r="AE37" s="13"/>
      <c r="AF37" s="2"/>
      <c r="AG37" s="14"/>
      <c r="AH37" s="13"/>
      <c r="AI37" s="2"/>
      <c r="AJ37" s="14"/>
      <c r="AK37" s="2">
        <v>0.1</v>
      </c>
      <c r="AL37" s="2">
        <v>0.2</v>
      </c>
      <c r="AM37" s="2">
        <f t="shared" si="13"/>
        <v>2.0000000000000004E-2</v>
      </c>
      <c r="AN37" s="2">
        <v>0.02</v>
      </c>
      <c r="AO37" s="2">
        <v>0.38</v>
      </c>
      <c r="AP37" s="2">
        <f t="shared" si="14"/>
        <v>7.6E-3</v>
      </c>
      <c r="AQ37" s="1">
        <f t="shared" si="15"/>
        <v>4.2206343577335423E-2</v>
      </c>
      <c r="AR37" s="8">
        <f t="shared" si="16"/>
        <v>126.92874999999999</v>
      </c>
      <c r="AS37" s="1">
        <f t="shared" si="17"/>
        <v>0.1</v>
      </c>
      <c r="AT37" s="1">
        <f t="shared" si="18"/>
        <v>108756.5</v>
      </c>
      <c r="AU37" s="1">
        <f t="shared" si="19"/>
        <v>390362201.37567091</v>
      </c>
      <c r="AV37" s="1">
        <f>SUM(AU26:AU37)</f>
        <v>4728187805.788023</v>
      </c>
    </row>
    <row r="38" spans="1:48" x14ac:dyDescent="0.3">
      <c r="C38" s="7">
        <v>12</v>
      </c>
      <c r="D38" s="10">
        <v>25.259133497419398</v>
      </c>
      <c r="E38" s="9">
        <f t="shared" si="20"/>
        <v>25.3415026053333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1466.7525000000001</v>
      </c>
      <c r="C42" s="7" t="s">
        <v>82</v>
      </c>
      <c r="D42" s="7">
        <v>25</v>
      </c>
      <c r="E42" s="7"/>
      <c r="F42" s="7"/>
      <c r="G42" s="1">
        <v>1</v>
      </c>
      <c r="H42" s="8">
        <f t="shared" ref="H42:H53" si="22">E43</f>
        <v>25</v>
      </c>
      <c r="I42" s="8">
        <f t="shared" ref="I42:I53" si="23">H42+273.15</f>
        <v>298.14999999999998</v>
      </c>
      <c r="J42" s="8">
        <f t="shared" ref="J42:J53" si="24">EXP(($C$15*(I42-$C$13))/($C$16*I42*$C$13))</f>
        <v>0.3461743157212232</v>
      </c>
      <c r="K42" s="8">
        <f t="shared" ref="K42:K53" si="25">$B$42/12</f>
        <v>122.229375</v>
      </c>
      <c r="L42" s="8">
        <f t="shared" ref="L42:L53" si="26">K42*$B$43/100</f>
        <v>1.22229375</v>
      </c>
      <c r="M42" s="1" t="s">
        <v>83</v>
      </c>
      <c r="O42" s="8">
        <f>L42</f>
        <v>1.22229375</v>
      </c>
      <c r="P42" s="8">
        <f t="shared" ref="P42:P53" si="27">O42*J42</f>
        <v>0.42312670251657786</v>
      </c>
      <c r="Q42" s="12">
        <f t="shared" ref="Q42:Q53" si="28">P42*$B$44</f>
        <v>0.10155040860397868</v>
      </c>
      <c r="R42" s="8">
        <f t="shared" ref="R42:R53" si="29">L42*$B$44</f>
        <v>0.29335049999999996</v>
      </c>
      <c r="S42" s="13">
        <f t="shared" ref="S42:S53" si="30">Q42/R42</f>
        <v>0.34617431572122326</v>
      </c>
      <c r="T42" s="2">
        <f t="shared" ref="T42:T53" si="31">$B$43/100</f>
        <v>0.01</v>
      </c>
      <c r="U42" s="14">
        <f t="shared" ref="U42:U53" si="32">S42*T42</f>
        <v>3.4617431572122326E-3</v>
      </c>
      <c r="V42" s="13"/>
      <c r="W42" s="2"/>
      <c r="X42" s="14"/>
      <c r="Y42" s="2">
        <v>0.05</v>
      </c>
      <c r="Z42" s="2">
        <v>0.01</v>
      </c>
      <c r="AA42" s="2">
        <f t="shared" ref="AA42:AA53" si="33">Y42*Z42</f>
        <v>5.0000000000000001E-4</v>
      </c>
      <c r="AB42" s="2">
        <v>0.02</v>
      </c>
      <c r="AC42" s="2">
        <v>0.48</v>
      </c>
      <c r="AD42" s="2">
        <f t="shared" ref="AD42:AD53" si="34">AB42*AC42</f>
        <v>9.5999999999999992E-3</v>
      </c>
      <c r="AE42" s="13"/>
      <c r="AF42" s="2"/>
      <c r="AG42" s="16"/>
      <c r="AH42" s="13"/>
      <c r="AI42" s="2"/>
      <c r="AJ42" s="14"/>
      <c r="AK42" s="1">
        <v>0.1</v>
      </c>
      <c r="AL42" s="2">
        <v>0.2</v>
      </c>
      <c r="AM42" s="2">
        <f t="shared" ref="AM42:AM53" si="35">AK42*AL42</f>
        <v>2.0000000000000004E-2</v>
      </c>
      <c r="AN42" s="2">
        <v>0.02</v>
      </c>
      <c r="AO42" s="2">
        <v>0.3</v>
      </c>
      <c r="AP42" s="2">
        <f t="shared" ref="AP42:AP53" si="36">AO42*AN42</f>
        <v>6.0000000000000001E-3</v>
      </c>
      <c r="AQ42" s="1">
        <f t="shared" ref="AQ42:AQ53" si="37">(AP42+AM42+AD42+AA42+U42+X42+AG42+AJ42)</f>
        <v>3.9561743157212233E-2</v>
      </c>
      <c r="AR42" s="8">
        <f t="shared" ref="AR42:AR53" si="38">$B$42/12</f>
        <v>122.229375</v>
      </c>
      <c r="AS42" s="1">
        <f t="shared" ref="AS42:AS53" si="39">$B$44</f>
        <v>0.24</v>
      </c>
      <c r="AT42" s="1">
        <f t="shared" ref="AT42:AT53" si="40">$E$3/12</f>
        <v>1235364.4166666667</v>
      </c>
      <c r="AU42" s="1">
        <f t="shared" ref="AU42:AU53" si="41">AT42*10000*AS42*0.67*AR42*AQ42</f>
        <v>9605769085.9592438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v>24.892020944838698</v>
      </c>
      <c r="E43" s="9">
        <f t="shared" ref="E43:E54" si="42">D42</f>
        <v>25</v>
      </c>
      <c r="F43" s="7" t="s">
        <v>83</v>
      </c>
      <c r="G43" s="1">
        <v>2</v>
      </c>
      <c r="H43" s="8">
        <f t="shared" si="22"/>
        <v>24.892020944838698</v>
      </c>
      <c r="I43" s="8">
        <f t="shared" si="23"/>
        <v>298.04202094483867</v>
      </c>
      <c r="J43" s="8">
        <f t="shared" si="24"/>
        <v>0.34210265902124648</v>
      </c>
      <c r="K43" s="8">
        <f t="shared" si="25"/>
        <v>122.229375</v>
      </c>
      <c r="L43" s="8">
        <f t="shared" si="26"/>
        <v>1.22229375</v>
      </c>
      <c r="M43" s="1" t="s">
        <v>83</v>
      </c>
      <c r="O43" s="8">
        <f t="shared" ref="O43:O53" si="43">L43+O42-P42-N43</f>
        <v>2.0214607974834222</v>
      </c>
      <c r="P43" s="8">
        <f t="shared" si="27"/>
        <v>0.6915471139262882</v>
      </c>
      <c r="Q43" s="12">
        <f t="shared" si="28"/>
        <v>0.16597130734230917</v>
      </c>
      <c r="R43" s="8">
        <f t="shared" si="29"/>
        <v>0.29335049999999996</v>
      </c>
      <c r="S43" s="13">
        <f t="shared" si="30"/>
        <v>0.56577816414940207</v>
      </c>
      <c r="T43" s="2">
        <f t="shared" si="31"/>
        <v>0.01</v>
      </c>
      <c r="U43" s="14">
        <f t="shared" si="32"/>
        <v>5.6577816414940208E-3</v>
      </c>
      <c r="V43" s="13"/>
      <c r="W43" s="2"/>
      <c r="X43" s="14"/>
      <c r="Y43" s="2">
        <v>0.05</v>
      </c>
      <c r="Z43" s="2">
        <v>0.01</v>
      </c>
      <c r="AA43" s="2">
        <f t="shared" si="33"/>
        <v>5.0000000000000001E-4</v>
      </c>
      <c r="AB43" s="2">
        <v>0.02</v>
      </c>
      <c r="AC43" s="2">
        <v>0.48</v>
      </c>
      <c r="AD43" s="2">
        <f t="shared" si="34"/>
        <v>9.5999999999999992E-3</v>
      </c>
      <c r="AE43" s="13"/>
      <c r="AF43" s="2"/>
      <c r="AG43" s="16"/>
      <c r="AH43" s="13"/>
      <c r="AI43" s="2"/>
      <c r="AJ43" s="14"/>
      <c r="AK43" s="2">
        <v>0.1</v>
      </c>
      <c r="AL43" s="2">
        <v>0.2</v>
      </c>
      <c r="AM43" s="2">
        <f t="shared" si="35"/>
        <v>2.0000000000000004E-2</v>
      </c>
      <c r="AN43" s="2">
        <v>0.02</v>
      </c>
      <c r="AO43" s="2">
        <v>0.3</v>
      </c>
      <c r="AP43" s="2">
        <f t="shared" si="36"/>
        <v>6.0000000000000001E-3</v>
      </c>
      <c r="AQ43" s="1">
        <f t="shared" si="37"/>
        <v>4.1757781641494018E-2</v>
      </c>
      <c r="AR43" s="8">
        <f t="shared" si="38"/>
        <v>122.229375</v>
      </c>
      <c r="AS43" s="1">
        <f t="shared" si="39"/>
        <v>0.24</v>
      </c>
      <c r="AT43" s="1">
        <f t="shared" si="40"/>
        <v>1235364.4166666667</v>
      </c>
      <c r="AU43" s="1">
        <f t="shared" si="41"/>
        <v>10138977102.099077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25.1244020017857</v>
      </c>
      <c r="E44" s="9">
        <f t="shared" si="42"/>
        <v>24.892020944838698</v>
      </c>
      <c r="F44" s="7" t="s">
        <v>83</v>
      </c>
      <c r="G44" s="1">
        <v>3</v>
      </c>
      <c r="H44" s="8">
        <f t="shared" si="22"/>
        <v>25.1244020017857</v>
      </c>
      <c r="I44" s="8">
        <f t="shared" si="23"/>
        <v>298.27440200178569</v>
      </c>
      <c r="J44" s="8">
        <f t="shared" si="24"/>
        <v>0.35092163219676026</v>
      </c>
      <c r="K44" s="8">
        <f t="shared" si="25"/>
        <v>122.229375</v>
      </c>
      <c r="L44" s="8">
        <f t="shared" si="26"/>
        <v>1.22229375</v>
      </c>
      <c r="M44" s="1" t="s">
        <v>83</v>
      </c>
      <c r="O44" s="8">
        <f t="shared" si="43"/>
        <v>2.5522074335571339</v>
      </c>
      <c r="P44" s="8">
        <f t="shared" si="27"/>
        <v>0.895624798288574</v>
      </c>
      <c r="Q44" s="12">
        <f t="shared" si="28"/>
        <v>0.21494995158925775</v>
      </c>
      <c r="R44" s="8">
        <f t="shared" si="29"/>
        <v>0.29335049999999996</v>
      </c>
      <c r="S44" s="13">
        <f t="shared" si="30"/>
        <v>0.73274104386819794</v>
      </c>
      <c r="T44" s="2">
        <f t="shared" si="31"/>
        <v>0.01</v>
      </c>
      <c r="U44" s="14">
        <f t="shared" si="32"/>
        <v>7.3274104386819791E-3</v>
      </c>
      <c r="V44" s="13"/>
      <c r="W44" s="2"/>
      <c r="X44" s="14"/>
      <c r="Y44" s="2">
        <v>0.05</v>
      </c>
      <c r="Z44" s="2">
        <v>0.01</v>
      </c>
      <c r="AA44" s="2">
        <f t="shared" si="33"/>
        <v>5.0000000000000001E-4</v>
      </c>
      <c r="AB44" s="2">
        <v>0.02</v>
      </c>
      <c r="AC44" s="2">
        <v>0.48</v>
      </c>
      <c r="AD44" s="2">
        <f t="shared" si="34"/>
        <v>9.5999999999999992E-3</v>
      </c>
      <c r="AE44" s="13"/>
      <c r="AF44" s="2"/>
      <c r="AG44" s="16"/>
      <c r="AH44" s="13"/>
      <c r="AI44" s="2"/>
      <c r="AJ44" s="14"/>
      <c r="AK44" s="1">
        <v>0.1</v>
      </c>
      <c r="AL44" s="2">
        <v>0.2</v>
      </c>
      <c r="AM44" s="2">
        <f t="shared" si="35"/>
        <v>2.0000000000000004E-2</v>
      </c>
      <c r="AN44" s="2">
        <v>0.02</v>
      </c>
      <c r="AO44" s="2">
        <v>0.3</v>
      </c>
      <c r="AP44" s="2">
        <f t="shared" si="36"/>
        <v>6.0000000000000001E-3</v>
      </c>
      <c r="AQ44" s="1">
        <f t="shared" si="37"/>
        <v>4.3427410438681979E-2</v>
      </c>
      <c r="AR44" s="8">
        <f t="shared" si="38"/>
        <v>122.229375</v>
      </c>
      <c r="AS44" s="1">
        <f t="shared" si="39"/>
        <v>0.24</v>
      </c>
      <c r="AT44" s="1">
        <f t="shared" si="40"/>
        <v>1235364.4166666667</v>
      </c>
      <c r="AU44" s="1">
        <f t="shared" si="41"/>
        <v>10544370479.770092</v>
      </c>
    </row>
    <row r="45" spans="1:48" x14ac:dyDescent="0.15">
      <c r="C45" s="7">
        <v>3</v>
      </c>
      <c r="D45" s="7">
        <v>25.0699468832258</v>
      </c>
      <c r="E45" s="9">
        <f t="shared" si="42"/>
        <v>25.1244020017857</v>
      </c>
      <c r="F45" s="7" t="s">
        <v>83</v>
      </c>
      <c r="G45" s="1">
        <v>4</v>
      </c>
      <c r="H45" s="8">
        <f t="shared" si="22"/>
        <v>25.0699468832258</v>
      </c>
      <c r="I45" s="8">
        <f t="shared" si="23"/>
        <v>298.21994688322576</v>
      </c>
      <c r="J45" s="8">
        <f t="shared" si="24"/>
        <v>0.34883609365216756</v>
      </c>
      <c r="K45" s="8">
        <f t="shared" si="25"/>
        <v>122.229375</v>
      </c>
      <c r="L45" s="8">
        <f t="shared" si="26"/>
        <v>1.22229375</v>
      </c>
      <c r="M45" s="1" t="s">
        <v>83</v>
      </c>
      <c r="O45" s="8">
        <f t="shared" si="43"/>
        <v>2.8788763852685597</v>
      </c>
      <c r="P45" s="8">
        <f t="shared" si="27"/>
        <v>1.0042559923445569</v>
      </c>
      <c r="Q45" s="12">
        <f t="shared" si="28"/>
        <v>0.24102143816269364</v>
      </c>
      <c r="R45" s="8">
        <f t="shared" si="29"/>
        <v>0.29335049999999996</v>
      </c>
      <c r="S45" s="13">
        <f t="shared" si="30"/>
        <v>0.82161591053260064</v>
      </c>
      <c r="T45" s="2">
        <f t="shared" si="31"/>
        <v>0.01</v>
      </c>
      <c r="U45" s="14">
        <f t="shared" si="32"/>
        <v>8.2161591053260073E-3</v>
      </c>
      <c r="V45" s="13"/>
      <c r="W45" s="2"/>
      <c r="X45" s="14"/>
      <c r="Y45" s="2">
        <v>0.05</v>
      </c>
      <c r="Z45" s="2">
        <v>0.01</v>
      </c>
      <c r="AA45" s="2">
        <f t="shared" si="33"/>
        <v>5.0000000000000001E-4</v>
      </c>
      <c r="AB45" s="2">
        <v>0.02</v>
      </c>
      <c r="AC45" s="2">
        <v>0.48</v>
      </c>
      <c r="AD45" s="2">
        <f t="shared" si="34"/>
        <v>9.5999999999999992E-3</v>
      </c>
      <c r="AE45" s="13"/>
      <c r="AF45" s="2"/>
      <c r="AG45" s="16"/>
      <c r="AH45" s="13"/>
      <c r="AI45" s="2"/>
      <c r="AJ45" s="14"/>
      <c r="AK45" s="2">
        <v>0.1</v>
      </c>
      <c r="AL45" s="2">
        <v>0.2</v>
      </c>
      <c r="AM45" s="2">
        <f t="shared" si="35"/>
        <v>2.0000000000000004E-2</v>
      </c>
      <c r="AN45" s="2">
        <v>0.02</v>
      </c>
      <c r="AO45" s="2">
        <v>0.3</v>
      </c>
      <c r="AP45" s="2">
        <f t="shared" si="36"/>
        <v>6.0000000000000001E-3</v>
      </c>
      <c r="AQ45" s="1">
        <f t="shared" si="37"/>
        <v>4.4316159105326006E-2</v>
      </c>
      <c r="AR45" s="8">
        <f t="shared" si="38"/>
        <v>122.229375</v>
      </c>
      <c r="AS45" s="1">
        <f t="shared" si="39"/>
        <v>0.24</v>
      </c>
      <c r="AT45" s="1">
        <f t="shared" si="40"/>
        <v>1235364.4166666667</v>
      </c>
      <c r="AU45" s="1">
        <f t="shared" si="41"/>
        <v>10760162651.346342</v>
      </c>
    </row>
    <row r="46" spans="1:48" x14ac:dyDescent="0.15">
      <c r="C46" s="7">
        <v>4</v>
      </c>
      <c r="D46" s="7">
        <v>25.272899423999998</v>
      </c>
      <c r="E46" s="9">
        <f t="shared" si="42"/>
        <v>25.0699468832258</v>
      </c>
      <c r="F46" s="7" t="s">
        <v>83</v>
      </c>
      <c r="G46" s="1">
        <v>5</v>
      </c>
      <c r="H46" s="8">
        <f t="shared" si="22"/>
        <v>25.272899423999998</v>
      </c>
      <c r="I46" s="8">
        <f t="shared" si="23"/>
        <v>298.42289942399998</v>
      </c>
      <c r="J46" s="8">
        <f t="shared" si="24"/>
        <v>0.35666846752566483</v>
      </c>
      <c r="K46" s="8">
        <f t="shared" si="25"/>
        <v>122.229375</v>
      </c>
      <c r="L46" s="8">
        <f t="shared" si="26"/>
        <v>1.22229375</v>
      </c>
      <c r="M46" s="1" t="s">
        <v>85</v>
      </c>
      <c r="N46" s="8">
        <f>(O45-P45)*$C$21/100</f>
        <v>1.7808893732778026</v>
      </c>
      <c r="O46" s="8">
        <f t="shared" si="43"/>
        <v>1.3160247696462002</v>
      </c>
      <c r="P46" s="8">
        <f t="shared" si="27"/>
        <v>0.4693845378155263</v>
      </c>
      <c r="Q46" s="12">
        <f t="shared" si="28"/>
        <v>0.1126522890757263</v>
      </c>
      <c r="R46" s="8">
        <f t="shared" si="29"/>
        <v>0.29335049999999996</v>
      </c>
      <c r="S46" s="13">
        <f t="shared" si="30"/>
        <v>0.38401942071251394</v>
      </c>
      <c r="T46" s="2">
        <f t="shared" si="31"/>
        <v>0.01</v>
      </c>
      <c r="U46" s="14">
        <f t="shared" si="32"/>
        <v>3.8401942071251394E-3</v>
      </c>
      <c r="V46" s="13"/>
      <c r="W46" s="2"/>
      <c r="X46" s="14"/>
      <c r="Y46" s="2">
        <v>0.05</v>
      </c>
      <c r="Z46" s="2">
        <v>0.01</v>
      </c>
      <c r="AA46" s="2">
        <f t="shared" si="33"/>
        <v>5.0000000000000001E-4</v>
      </c>
      <c r="AB46" s="2">
        <v>0.02</v>
      </c>
      <c r="AC46" s="2">
        <v>0.48</v>
      </c>
      <c r="AD46" s="2">
        <f t="shared" si="34"/>
        <v>9.5999999999999992E-3</v>
      </c>
      <c r="AE46" s="13"/>
      <c r="AF46" s="2"/>
      <c r="AG46" s="16"/>
      <c r="AH46" s="13"/>
      <c r="AI46" s="2"/>
      <c r="AJ46" s="14"/>
      <c r="AK46" s="1">
        <v>0.1</v>
      </c>
      <c r="AL46" s="2">
        <v>0.2</v>
      </c>
      <c r="AM46" s="2">
        <f t="shared" si="35"/>
        <v>2.0000000000000004E-2</v>
      </c>
      <c r="AN46" s="2">
        <v>0.02</v>
      </c>
      <c r="AO46" s="2">
        <v>0.3</v>
      </c>
      <c r="AP46" s="2">
        <f t="shared" si="36"/>
        <v>6.0000000000000001E-3</v>
      </c>
      <c r="AQ46" s="1">
        <f t="shared" si="37"/>
        <v>3.9940194207125142E-2</v>
      </c>
      <c r="AR46" s="8">
        <f t="shared" si="38"/>
        <v>122.229375</v>
      </c>
      <c r="AS46" s="1">
        <f t="shared" si="39"/>
        <v>0.24</v>
      </c>
      <c r="AT46" s="1">
        <f t="shared" si="40"/>
        <v>1235364.4166666667</v>
      </c>
      <c r="AU46" s="1">
        <f t="shared" si="41"/>
        <v>9697658702.1815624</v>
      </c>
    </row>
    <row r="47" spans="1:48" x14ac:dyDescent="0.15">
      <c r="C47" s="7">
        <v>5</v>
      </c>
      <c r="D47" s="7">
        <v>25.517188518064501</v>
      </c>
      <c r="E47" s="9">
        <f t="shared" si="42"/>
        <v>25.272899423999998</v>
      </c>
      <c r="F47" s="7" t="s">
        <v>85</v>
      </c>
      <c r="G47" s="1">
        <v>6</v>
      </c>
      <c r="H47" s="8">
        <f t="shared" si="22"/>
        <v>25.517188518064501</v>
      </c>
      <c r="I47" s="8">
        <f t="shared" si="23"/>
        <v>298.66718851806445</v>
      </c>
      <c r="J47" s="8">
        <f t="shared" si="24"/>
        <v>0.36631503489414502</v>
      </c>
      <c r="K47" s="8">
        <f t="shared" si="25"/>
        <v>122.229375</v>
      </c>
      <c r="L47" s="8">
        <f t="shared" si="26"/>
        <v>1.22229375</v>
      </c>
      <c r="M47" s="1" t="s">
        <v>83</v>
      </c>
      <c r="O47" s="8">
        <f t="shared" si="43"/>
        <v>2.068933981830674</v>
      </c>
      <c r="P47" s="8">
        <f t="shared" si="27"/>
        <v>0.75788162374798573</v>
      </c>
      <c r="Q47" s="12">
        <f t="shared" si="28"/>
        <v>0.18189158969951658</v>
      </c>
      <c r="R47" s="8">
        <f t="shared" si="29"/>
        <v>0.29335049999999996</v>
      </c>
      <c r="S47" s="13">
        <f t="shared" si="30"/>
        <v>0.62004867794504048</v>
      </c>
      <c r="T47" s="2">
        <f t="shared" si="31"/>
        <v>0.01</v>
      </c>
      <c r="U47" s="14">
        <f t="shared" si="32"/>
        <v>6.2004867794504051E-3</v>
      </c>
      <c r="V47" s="13"/>
      <c r="W47" s="2"/>
      <c r="X47" s="14"/>
      <c r="Y47" s="2">
        <v>0.05</v>
      </c>
      <c r="Z47" s="2">
        <v>0.01</v>
      </c>
      <c r="AA47" s="2">
        <f t="shared" si="33"/>
        <v>5.0000000000000001E-4</v>
      </c>
      <c r="AB47" s="2">
        <v>0.02</v>
      </c>
      <c r="AC47" s="2">
        <v>0.48</v>
      </c>
      <c r="AD47" s="2">
        <f t="shared" si="34"/>
        <v>9.5999999999999992E-3</v>
      </c>
      <c r="AE47" s="13"/>
      <c r="AF47" s="2"/>
      <c r="AG47" s="16"/>
      <c r="AH47" s="13"/>
      <c r="AI47" s="2"/>
      <c r="AJ47" s="14"/>
      <c r="AK47" s="2">
        <v>0.1</v>
      </c>
      <c r="AL47" s="2">
        <v>0.2</v>
      </c>
      <c r="AM47" s="2">
        <f t="shared" si="35"/>
        <v>2.0000000000000004E-2</v>
      </c>
      <c r="AN47" s="2">
        <v>0.02</v>
      </c>
      <c r="AO47" s="2">
        <v>0.3</v>
      </c>
      <c r="AP47" s="2">
        <f t="shared" si="36"/>
        <v>6.0000000000000001E-3</v>
      </c>
      <c r="AQ47" s="1">
        <f t="shared" si="37"/>
        <v>4.2300486779450405E-2</v>
      </c>
      <c r="AR47" s="8">
        <f t="shared" si="38"/>
        <v>122.229375</v>
      </c>
      <c r="AS47" s="1">
        <f t="shared" si="39"/>
        <v>0.24</v>
      </c>
      <c r="AT47" s="1">
        <f t="shared" si="40"/>
        <v>1235364.4166666667</v>
      </c>
      <c r="AU47" s="1">
        <f t="shared" si="41"/>
        <v>10270748349.292524</v>
      </c>
    </row>
    <row r="48" spans="1:48" x14ac:dyDescent="0.15">
      <c r="C48" s="7">
        <v>6</v>
      </c>
      <c r="D48" s="7">
        <v>25.084073590999999</v>
      </c>
      <c r="E48" s="9">
        <f t="shared" si="42"/>
        <v>25.517188518064501</v>
      </c>
      <c r="F48" s="7" t="s">
        <v>83</v>
      </c>
      <c r="G48" s="1">
        <v>7</v>
      </c>
      <c r="H48" s="8">
        <f t="shared" si="22"/>
        <v>25.084073590999999</v>
      </c>
      <c r="I48" s="8">
        <f t="shared" si="23"/>
        <v>298.23407359099997</v>
      </c>
      <c r="J48" s="8">
        <f t="shared" si="24"/>
        <v>0.34937600202534375</v>
      </c>
      <c r="K48" s="8">
        <f t="shared" si="25"/>
        <v>122.229375</v>
      </c>
      <c r="L48" s="8">
        <f t="shared" si="26"/>
        <v>1.22229375</v>
      </c>
      <c r="M48" s="1" t="s">
        <v>83</v>
      </c>
      <c r="O48" s="8">
        <f t="shared" si="43"/>
        <v>2.5333461080826885</v>
      </c>
      <c r="P48" s="8">
        <f t="shared" si="27"/>
        <v>0.88509033498839407</v>
      </c>
      <c r="Q48" s="12">
        <f t="shared" si="28"/>
        <v>0.21242168039721457</v>
      </c>
      <c r="R48" s="8">
        <f t="shared" si="29"/>
        <v>0.29335049999999996</v>
      </c>
      <c r="S48" s="13">
        <f t="shared" si="30"/>
        <v>0.72412244191577857</v>
      </c>
      <c r="T48" s="2">
        <f t="shared" si="31"/>
        <v>0.01</v>
      </c>
      <c r="U48" s="14">
        <f t="shared" si="32"/>
        <v>7.2412244191577858E-3</v>
      </c>
      <c r="V48" s="13"/>
      <c r="W48" s="2"/>
      <c r="X48" s="14"/>
      <c r="Y48" s="2">
        <v>0.05</v>
      </c>
      <c r="Z48" s="2">
        <v>0.01</v>
      </c>
      <c r="AA48" s="2">
        <f t="shared" si="33"/>
        <v>5.0000000000000001E-4</v>
      </c>
      <c r="AB48" s="2">
        <v>0.02</v>
      </c>
      <c r="AC48" s="2">
        <v>0.48</v>
      </c>
      <c r="AD48" s="2">
        <f t="shared" si="34"/>
        <v>9.5999999999999992E-3</v>
      </c>
      <c r="AE48" s="13"/>
      <c r="AF48" s="2"/>
      <c r="AG48" s="16"/>
      <c r="AH48" s="13"/>
      <c r="AI48" s="2"/>
      <c r="AJ48" s="14"/>
      <c r="AK48" s="1">
        <v>0.1</v>
      </c>
      <c r="AL48" s="2">
        <v>0.2</v>
      </c>
      <c r="AM48" s="2">
        <f t="shared" si="35"/>
        <v>2.0000000000000004E-2</v>
      </c>
      <c r="AN48" s="2">
        <v>0.02</v>
      </c>
      <c r="AO48" s="2">
        <v>0.3</v>
      </c>
      <c r="AP48" s="2">
        <f t="shared" si="36"/>
        <v>6.0000000000000001E-3</v>
      </c>
      <c r="AQ48" s="1">
        <f t="shared" si="37"/>
        <v>4.3341224419157789E-2</v>
      </c>
      <c r="AR48" s="8">
        <f t="shared" si="38"/>
        <v>122.229375</v>
      </c>
      <c r="AS48" s="1">
        <f t="shared" si="39"/>
        <v>0.24</v>
      </c>
      <c r="AT48" s="1">
        <f t="shared" si="40"/>
        <v>1235364.4166666667</v>
      </c>
      <c r="AU48" s="1">
        <f t="shared" si="41"/>
        <v>10523444126.785658</v>
      </c>
    </row>
    <row r="49" spans="1:48" x14ac:dyDescent="0.15">
      <c r="C49" s="7">
        <v>7</v>
      </c>
      <c r="D49" s="7">
        <v>24.8661288151613</v>
      </c>
      <c r="E49" s="9">
        <f t="shared" si="42"/>
        <v>25.084073590999999</v>
      </c>
      <c r="F49" s="7" t="s">
        <v>83</v>
      </c>
      <c r="G49" s="1">
        <v>8</v>
      </c>
      <c r="H49" s="8">
        <f t="shared" si="22"/>
        <v>24.8661288151613</v>
      </c>
      <c r="I49" s="8">
        <f t="shared" si="23"/>
        <v>298.01612881516127</v>
      </c>
      <c r="J49" s="8">
        <f t="shared" si="24"/>
        <v>0.34113302794792394</v>
      </c>
      <c r="K49" s="8">
        <f t="shared" si="25"/>
        <v>122.229375</v>
      </c>
      <c r="L49" s="8">
        <f t="shared" si="26"/>
        <v>1.22229375</v>
      </c>
      <c r="M49" s="1" t="s">
        <v>83</v>
      </c>
      <c r="O49" s="8">
        <f t="shared" si="43"/>
        <v>2.8705495230942946</v>
      </c>
      <c r="P49" s="8">
        <f t="shared" si="27"/>
        <v>0.97923925068762574</v>
      </c>
      <c r="Q49" s="12">
        <f t="shared" si="28"/>
        <v>0.23501742016503016</v>
      </c>
      <c r="R49" s="8">
        <f t="shared" si="29"/>
        <v>0.29335049999999996</v>
      </c>
      <c r="S49" s="13">
        <f t="shared" si="30"/>
        <v>0.80114886514606309</v>
      </c>
      <c r="T49" s="2">
        <f t="shared" si="31"/>
        <v>0.01</v>
      </c>
      <c r="U49" s="14">
        <f t="shared" si="32"/>
        <v>8.0114886514606309E-3</v>
      </c>
      <c r="V49" s="13"/>
      <c r="W49" s="2"/>
      <c r="X49" s="14"/>
      <c r="Y49" s="2">
        <v>0.05</v>
      </c>
      <c r="Z49" s="2">
        <v>0.01</v>
      </c>
      <c r="AA49" s="2">
        <f t="shared" si="33"/>
        <v>5.0000000000000001E-4</v>
      </c>
      <c r="AB49" s="2">
        <v>0.02</v>
      </c>
      <c r="AC49" s="2">
        <v>0.48</v>
      </c>
      <c r="AD49" s="2">
        <f t="shared" si="34"/>
        <v>9.5999999999999992E-3</v>
      </c>
      <c r="AE49" s="13"/>
      <c r="AF49" s="2"/>
      <c r="AG49" s="16"/>
      <c r="AH49" s="13"/>
      <c r="AI49" s="2"/>
      <c r="AJ49" s="14"/>
      <c r="AK49" s="2">
        <v>0.1</v>
      </c>
      <c r="AL49" s="2">
        <v>0.2</v>
      </c>
      <c r="AM49" s="2">
        <f t="shared" si="35"/>
        <v>2.0000000000000004E-2</v>
      </c>
      <c r="AN49" s="2">
        <v>0.02</v>
      </c>
      <c r="AO49" s="2">
        <v>0.3</v>
      </c>
      <c r="AP49" s="2">
        <f t="shared" si="36"/>
        <v>6.0000000000000001E-3</v>
      </c>
      <c r="AQ49" s="1">
        <f t="shared" si="37"/>
        <v>4.4111488651460633E-2</v>
      </c>
      <c r="AR49" s="8">
        <f t="shared" si="38"/>
        <v>122.229375</v>
      </c>
      <c r="AS49" s="1">
        <f t="shared" si="39"/>
        <v>0.24</v>
      </c>
      <c r="AT49" s="1">
        <f t="shared" si="40"/>
        <v>1235364.4166666667</v>
      </c>
      <c r="AU49" s="1">
        <f t="shared" si="41"/>
        <v>10710467745.064365</v>
      </c>
    </row>
    <row r="50" spans="1:48" x14ac:dyDescent="0.15">
      <c r="C50" s="7">
        <v>8</v>
      </c>
      <c r="D50" s="7">
        <v>24.9262796716129</v>
      </c>
      <c r="E50" s="9">
        <f t="shared" si="42"/>
        <v>24.8661288151613</v>
      </c>
      <c r="F50" s="7" t="s">
        <v>83</v>
      </c>
      <c r="G50" s="1">
        <v>9</v>
      </c>
      <c r="H50" s="8">
        <f t="shared" si="22"/>
        <v>24.9262796716129</v>
      </c>
      <c r="I50" s="8">
        <f t="shared" si="23"/>
        <v>298.07627967161289</v>
      </c>
      <c r="J50" s="8">
        <f t="shared" si="24"/>
        <v>0.3433895865965404</v>
      </c>
      <c r="K50" s="8">
        <f t="shared" si="25"/>
        <v>122.229375</v>
      </c>
      <c r="L50" s="8">
        <f t="shared" si="26"/>
        <v>1.22229375</v>
      </c>
      <c r="M50" s="1" t="s">
        <v>83</v>
      </c>
      <c r="O50" s="8">
        <f t="shared" si="43"/>
        <v>3.1136040224066681</v>
      </c>
      <c r="P50" s="8">
        <f t="shared" si="27"/>
        <v>1.0691791980795511</v>
      </c>
      <c r="Q50" s="12">
        <f t="shared" si="28"/>
        <v>0.25660300753909226</v>
      </c>
      <c r="R50" s="8">
        <f t="shared" si="29"/>
        <v>0.29335049999999996</v>
      </c>
      <c r="S50" s="13">
        <f t="shared" si="30"/>
        <v>0.87473178855700706</v>
      </c>
      <c r="T50" s="2">
        <f t="shared" si="31"/>
        <v>0.01</v>
      </c>
      <c r="U50" s="14">
        <f t="shared" si="32"/>
        <v>8.7473178855700714E-3</v>
      </c>
      <c r="V50" s="13"/>
      <c r="W50" s="2"/>
      <c r="X50" s="14"/>
      <c r="Y50" s="2">
        <v>0.05</v>
      </c>
      <c r="Z50" s="2">
        <v>0.01</v>
      </c>
      <c r="AA50" s="2">
        <f t="shared" si="33"/>
        <v>5.0000000000000001E-4</v>
      </c>
      <c r="AB50" s="2">
        <v>0.02</v>
      </c>
      <c r="AC50" s="2">
        <v>0.48</v>
      </c>
      <c r="AD50" s="2">
        <f t="shared" si="34"/>
        <v>9.5999999999999992E-3</v>
      </c>
      <c r="AE50" s="13"/>
      <c r="AF50" s="2"/>
      <c r="AG50" s="16"/>
      <c r="AH50" s="13"/>
      <c r="AI50" s="2"/>
      <c r="AJ50" s="14"/>
      <c r="AK50" s="1">
        <v>0.1</v>
      </c>
      <c r="AL50" s="2">
        <v>0.2</v>
      </c>
      <c r="AM50" s="2">
        <f t="shared" si="35"/>
        <v>2.0000000000000004E-2</v>
      </c>
      <c r="AN50" s="2">
        <v>0.02</v>
      </c>
      <c r="AO50" s="2">
        <v>0.3</v>
      </c>
      <c r="AP50" s="2">
        <f t="shared" si="36"/>
        <v>6.0000000000000001E-3</v>
      </c>
      <c r="AQ50" s="1">
        <f t="shared" si="37"/>
        <v>4.4847317885570073E-2</v>
      </c>
      <c r="AR50" s="8">
        <f t="shared" si="38"/>
        <v>122.229375</v>
      </c>
      <c r="AS50" s="1">
        <f t="shared" si="39"/>
        <v>0.24</v>
      </c>
      <c r="AT50" s="1">
        <f t="shared" si="40"/>
        <v>1235364.4166666667</v>
      </c>
      <c r="AU50" s="1">
        <f t="shared" si="41"/>
        <v>10889130390.981297</v>
      </c>
    </row>
    <row r="51" spans="1:48" x14ac:dyDescent="0.15">
      <c r="C51" s="7">
        <v>9</v>
      </c>
      <c r="D51" s="7">
        <v>25.075669977</v>
      </c>
      <c r="E51" s="9">
        <f t="shared" si="42"/>
        <v>24.9262796716129</v>
      </c>
      <c r="F51" s="7" t="s">
        <v>83</v>
      </c>
      <c r="G51" s="1">
        <v>10</v>
      </c>
      <c r="H51" s="8">
        <f t="shared" si="22"/>
        <v>25.075669977</v>
      </c>
      <c r="I51" s="8">
        <f t="shared" si="23"/>
        <v>298.225669977</v>
      </c>
      <c r="J51" s="8">
        <f t="shared" si="24"/>
        <v>0.34905473001461629</v>
      </c>
      <c r="K51" s="8">
        <f t="shared" si="25"/>
        <v>122.229375</v>
      </c>
      <c r="L51" s="8">
        <f t="shared" si="26"/>
        <v>1.22229375</v>
      </c>
      <c r="M51" s="1" t="s">
        <v>83</v>
      </c>
      <c r="O51" s="8">
        <f t="shared" si="43"/>
        <v>3.2667185743271165</v>
      </c>
      <c r="P51" s="8">
        <f t="shared" si="27"/>
        <v>1.1402635699954839</v>
      </c>
      <c r="Q51" s="12">
        <f t="shared" si="28"/>
        <v>0.27366325679891612</v>
      </c>
      <c r="R51" s="8">
        <f t="shared" si="29"/>
        <v>0.29335049999999996</v>
      </c>
      <c r="S51" s="13">
        <f t="shared" si="30"/>
        <v>0.93288832573633307</v>
      </c>
      <c r="T51" s="2">
        <f t="shared" si="31"/>
        <v>0.01</v>
      </c>
      <c r="U51" s="14">
        <f t="shared" si="32"/>
        <v>9.3288832573633317E-3</v>
      </c>
      <c r="V51" s="13"/>
      <c r="W51" s="2"/>
      <c r="X51" s="14"/>
      <c r="Y51" s="2">
        <v>0.05</v>
      </c>
      <c r="Z51" s="2">
        <v>0.01</v>
      </c>
      <c r="AA51" s="2">
        <f t="shared" si="33"/>
        <v>5.0000000000000001E-4</v>
      </c>
      <c r="AB51" s="2">
        <v>0.02</v>
      </c>
      <c r="AC51" s="2">
        <v>0.48</v>
      </c>
      <c r="AD51" s="2">
        <f t="shared" si="34"/>
        <v>9.5999999999999992E-3</v>
      </c>
      <c r="AE51" s="13"/>
      <c r="AF51" s="2"/>
      <c r="AG51" s="16"/>
      <c r="AH51" s="13"/>
      <c r="AI51" s="2"/>
      <c r="AJ51" s="14"/>
      <c r="AK51" s="2">
        <v>0.1</v>
      </c>
      <c r="AL51" s="2">
        <v>0.2</v>
      </c>
      <c r="AM51" s="2">
        <f t="shared" si="35"/>
        <v>2.0000000000000004E-2</v>
      </c>
      <c r="AN51" s="2">
        <v>0.02</v>
      </c>
      <c r="AO51" s="2">
        <v>0.3</v>
      </c>
      <c r="AP51" s="2">
        <f t="shared" si="36"/>
        <v>6.0000000000000001E-3</v>
      </c>
      <c r="AQ51" s="1">
        <f t="shared" si="37"/>
        <v>4.5428883257363328E-2</v>
      </c>
      <c r="AR51" s="8">
        <f t="shared" si="38"/>
        <v>122.229375</v>
      </c>
      <c r="AS51" s="1">
        <f t="shared" si="39"/>
        <v>0.24</v>
      </c>
      <c r="AT51" s="1">
        <f t="shared" si="40"/>
        <v>1235364.4166666667</v>
      </c>
      <c r="AU51" s="1">
        <f t="shared" si="41"/>
        <v>11030337077.644131</v>
      </c>
    </row>
    <row r="52" spans="1:48" x14ac:dyDescent="0.15">
      <c r="C52" s="7">
        <v>10</v>
      </c>
      <c r="D52" s="7">
        <v>25.2736698012903</v>
      </c>
      <c r="E52" s="9">
        <f t="shared" si="42"/>
        <v>25.075669977</v>
      </c>
      <c r="F52" s="7" t="s">
        <v>83</v>
      </c>
      <c r="G52" s="1">
        <v>11</v>
      </c>
      <c r="H52" s="8">
        <f t="shared" si="22"/>
        <v>25.2736698012903</v>
      </c>
      <c r="I52" s="8">
        <f t="shared" si="23"/>
        <v>298.42366980129026</v>
      </c>
      <c r="J52" s="8">
        <f t="shared" si="24"/>
        <v>0.35669851007823433</v>
      </c>
      <c r="K52" s="8">
        <f t="shared" si="25"/>
        <v>122.229375</v>
      </c>
      <c r="L52" s="8">
        <f t="shared" si="26"/>
        <v>1.22229375</v>
      </c>
      <c r="M52" s="1" t="s">
        <v>85</v>
      </c>
      <c r="N52" s="8">
        <f>(O51-P51)*$C$21/100</f>
        <v>2.020132254115051</v>
      </c>
      <c r="O52" s="8">
        <f t="shared" si="43"/>
        <v>1.3286165002165822</v>
      </c>
      <c r="P52" s="8">
        <f t="shared" si="27"/>
        <v>0.47391552609261295</v>
      </c>
      <c r="Q52" s="12">
        <f t="shared" si="28"/>
        <v>0.1137397262622271</v>
      </c>
      <c r="R52" s="8">
        <f t="shared" si="29"/>
        <v>0.29335049999999996</v>
      </c>
      <c r="S52" s="13">
        <f t="shared" si="30"/>
        <v>0.38772637599808801</v>
      </c>
      <c r="T52" s="2">
        <f t="shared" si="31"/>
        <v>0.01</v>
      </c>
      <c r="U52" s="14">
        <f t="shared" si="32"/>
        <v>3.87726375998088E-3</v>
      </c>
      <c r="V52" s="13"/>
      <c r="W52" s="2"/>
      <c r="X52" s="14"/>
      <c r="Y52" s="2">
        <v>0.05</v>
      </c>
      <c r="Z52" s="2">
        <v>0.01</v>
      </c>
      <c r="AA52" s="2">
        <f t="shared" si="33"/>
        <v>5.0000000000000001E-4</v>
      </c>
      <c r="AB52" s="2">
        <v>0.02</v>
      </c>
      <c r="AC52" s="2">
        <v>0.48</v>
      </c>
      <c r="AD52" s="2">
        <f t="shared" si="34"/>
        <v>9.5999999999999992E-3</v>
      </c>
      <c r="AE52" s="13"/>
      <c r="AF52" s="2"/>
      <c r="AG52" s="16"/>
      <c r="AH52" s="13"/>
      <c r="AI52" s="2"/>
      <c r="AJ52" s="14"/>
      <c r="AK52" s="1">
        <v>0.1</v>
      </c>
      <c r="AL52" s="2">
        <v>0.2</v>
      </c>
      <c r="AM52" s="2">
        <f t="shared" si="35"/>
        <v>2.0000000000000004E-2</v>
      </c>
      <c r="AN52" s="2">
        <v>0.02</v>
      </c>
      <c r="AO52" s="2">
        <v>0.3</v>
      </c>
      <c r="AP52" s="2">
        <f t="shared" si="36"/>
        <v>6.0000000000000001E-3</v>
      </c>
      <c r="AQ52" s="1">
        <f t="shared" si="37"/>
        <v>3.9977263759980883E-2</v>
      </c>
      <c r="AR52" s="8">
        <f t="shared" si="38"/>
        <v>122.229375</v>
      </c>
      <c r="AS52" s="1">
        <f t="shared" si="39"/>
        <v>0.24</v>
      </c>
      <c r="AT52" s="1">
        <f t="shared" si="40"/>
        <v>1235364.4166666667</v>
      </c>
      <c r="AU52" s="1">
        <f t="shared" si="41"/>
        <v>9706659356.2588367</v>
      </c>
    </row>
    <row r="53" spans="1:48" x14ac:dyDescent="0.15">
      <c r="C53" s="7">
        <v>11</v>
      </c>
      <c r="D53" s="7">
        <v>25.3415026053333</v>
      </c>
      <c r="E53" s="9">
        <f t="shared" si="42"/>
        <v>25.2736698012903</v>
      </c>
      <c r="F53" s="7" t="s">
        <v>85</v>
      </c>
      <c r="G53" s="1">
        <v>12</v>
      </c>
      <c r="H53" s="8">
        <f t="shared" si="22"/>
        <v>25.3415026053333</v>
      </c>
      <c r="I53" s="8">
        <f t="shared" si="23"/>
        <v>298.49150260533327</v>
      </c>
      <c r="J53" s="8">
        <f t="shared" si="24"/>
        <v>0.35935313187074963</v>
      </c>
      <c r="K53" s="8">
        <f t="shared" si="25"/>
        <v>122.229375</v>
      </c>
      <c r="L53" s="8">
        <f t="shared" si="26"/>
        <v>1.22229375</v>
      </c>
      <c r="M53" s="1" t="s">
        <v>83</v>
      </c>
      <c r="O53" s="8">
        <f t="shared" si="43"/>
        <v>2.0769947241239692</v>
      </c>
      <c r="P53" s="8">
        <f t="shared" si="27"/>
        <v>0.746374558992972</v>
      </c>
      <c r="Q53" s="12">
        <f t="shared" si="28"/>
        <v>0.17912989415831326</v>
      </c>
      <c r="R53" s="8">
        <f t="shared" si="29"/>
        <v>0.29335049999999996</v>
      </c>
      <c r="S53" s="13">
        <f t="shared" si="30"/>
        <v>0.61063435773354158</v>
      </c>
      <c r="T53" s="2">
        <f t="shared" si="31"/>
        <v>0.01</v>
      </c>
      <c r="U53" s="14">
        <f t="shared" si="32"/>
        <v>6.1063435773354158E-3</v>
      </c>
      <c r="V53" s="13"/>
      <c r="W53" s="2"/>
      <c r="X53" s="14"/>
      <c r="Y53" s="2">
        <v>0.05</v>
      </c>
      <c r="Z53" s="2">
        <v>0.01</v>
      </c>
      <c r="AA53" s="2">
        <f t="shared" si="33"/>
        <v>5.0000000000000001E-4</v>
      </c>
      <c r="AB53" s="2">
        <v>0.02</v>
      </c>
      <c r="AC53" s="2">
        <v>0.48</v>
      </c>
      <c r="AD53" s="2">
        <f t="shared" si="34"/>
        <v>9.5999999999999992E-3</v>
      </c>
      <c r="AE53" s="13"/>
      <c r="AF53" s="2"/>
      <c r="AG53" s="16"/>
      <c r="AH53" s="13"/>
      <c r="AI53" s="2"/>
      <c r="AJ53" s="14"/>
      <c r="AK53" s="2">
        <v>0.1</v>
      </c>
      <c r="AL53" s="2">
        <v>0.2</v>
      </c>
      <c r="AM53" s="2">
        <f t="shared" si="35"/>
        <v>2.0000000000000004E-2</v>
      </c>
      <c r="AN53" s="2">
        <v>0.02</v>
      </c>
      <c r="AO53" s="2">
        <v>0.3</v>
      </c>
      <c r="AP53" s="2">
        <f t="shared" si="36"/>
        <v>6.0000000000000001E-3</v>
      </c>
      <c r="AQ53" s="1">
        <f t="shared" si="37"/>
        <v>4.2206343577335416E-2</v>
      </c>
      <c r="AR53" s="8">
        <f t="shared" si="38"/>
        <v>122.229375</v>
      </c>
      <c r="AS53" s="1">
        <f t="shared" si="39"/>
        <v>0.24</v>
      </c>
      <c r="AT53" s="1">
        <f t="shared" si="40"/>
        <v>1235364.4166666667</v>
      </c>
      <c r="AU53" s="1">
        <f t="shared" si="41"/>
        <v>10247889956.604017</v>
      </c>
      <c r="AV53" s="1">
        <f>SUM(AU42:AU53)</f>
        <v>124125615023.98714</v>
      </c>
    </row>
    <row r="54" spans="1:48" x14ac:dyDescent="0.3">
      <c r="C54" s="7">
        <v>12</v>
      </c>
      <c r="D54" s="10">
        <v>25.259133497419398</v>
      </c>
      <c r="E54" s="9">
        <f t="shared" si="42"/>
        <v>25.3415026053333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v>25</v>
      </c>
      <c r="E58" s="7"/>
      <c r="F58" s="7"/>
      <c r="G58" s="1">
        <v>1</v>
      </c>
      <c r="H58" s="8">
        <f t="shared" ref="H58:H69" si="44">E59</f>
        <v>25</v>
      </c>
      <c r="I58" s="8">
        <f t="shared" ref="I58:I69" si="45">H58+273.15</f>
        <v>298.14999999999998</v>
      </c>
      <c r="J58" s="8">
        <f t="shared" ref="J58:J69" si="46">EXP(($C$15*(I58-$C$13))/($C$16*I58*$C$13))</f>
        <v>0.3461743157212232</v>
      </c>
      <c r="K58" s="8">
        <f t="shared" ref="K58:K69" si="47">$B$58/12</f>
        <v>7.8262083333333337</v>
      </c>
      <c r="L58" s="8">
        <f t="shared" ref="L58:L69" si="48">K58*$B$59/100</f>
        <v>7.8262083333333343E-2</v>
      </c>
      <c r="M58" s="1" t="s">
        <v>83</v>
      </c>
      <c r="O58" s="8">
        <f>L58</f>
        <v>7.8262083333333343E-2</v>
      </c>
      <c r="P58" s="8">
        <f t="shared" ref="P58:P69" si="49">O58*J58</f>
        <v>2.7092323144834018E-2</v>
      </c>
      <c r="Q58" s="12">
        <f t="shared" ref="Q58:Q69" si="50">P58*$B$60</f>
        <v>5.1475413975184637E-3</v>
      </c>
      <c r="R58" s="8">
        <f t="shared" ref="R58:R69" si="51">L58*$B$60</f>
        <v>1.4869795833333335E-2</v>
      </c>
      <c r="S58" s="13">
        <f t="shared" ref="S58:S69" si="52">Q58/R58</f>
        <v>0.34617431572122326</v>
      </c>
      <c r="T58" s="2">
        <f t="shared" ref="T58:T69" si="53">$B$59/100</f>
        <v>0.01</v>
      </c>
      <c r="U58" s="14">
        <f t="shared" ref="U58:U69" si="54">S58*T58</f>
        <v>3.4617431572122326E-3</v>
      </c>
      <c r="V58" s="13"/>
      <c r="W58" s="2"/>
      <c r="X58" s="14"/>
      <c r="Y58" s="2">
        <v>0.05</v>
      </c>
      <c r="Z58" s="2">
        <v>0.16</v>
      </c>
      <c r="AA58" s="2">
        <f t="shared" ref="AA58:AA69" si="55">Y58*Z58</f>
        <v>8.0000000000000002E-3</v>
      </c>
      <c r="AB58" s="2">
        <v>0.02</v>
      </c>
      <c r="AC58" s="2">
        <v>0.03</v>
      </c>
      <c r="AD58" s="2">
        <f t="shared" ref="AD58:AD69" si="56">AB58*AC58</f>
        <v>5.9999999999999995E-4</v>
      </c>
      <c r="AE58" s="13"/>
      <c r="AF58" s="2"/>
      <c r="AG58" s="14"/>
      <c r="AH58" s="13"/>
      <c r="AI58" s="2"/>
      <c r="AJ58" s="14"/>
      <c r="AL58" s="2"/>
      <c r="AM58" s="2"/>
      <c r="AN58" s="2">
        <v>0.02</v>
      </c>
      <c r="AO58" s="2">
        <v>0.8</v>
      </c>
      <c r="AP58" s="2">
        <f t="shared" ref="AP58:AP69" si="57">AO58*AN58</f>
        <v>1.6E-2</v>
      </c>
      <c r="AQ58" s="1">
        <f t="shared" ref="AQ58:AQ69" si="58">(AP58+AM58+AD58+AA58+U58+X58+AG58+AJ58)</f>
        <v>2.8061743157212233E-2</v>
      </c>
      <c r="AR58" s="8">
        <f t="shared" ref="AR58:AR69" si="59">$B$58/12</f>
        <v>7.8262083333333337</v>
      </c>
      <c r="AS58" s="1">
        <f t="shared" ref="AS58:AS69" si="60">$B$60</f>
        <v>0.19</v>
      </c>
      <c r="AT58" s="1">
        <f t="shared" ref="AT58:AT69" si="61">$E$5/12</f>
        <v>982551</v>
      </c>
      <c r="AU58" s="1">
        <f t="shared" ref="AU58:AU69" si="62">AT58*10000*AS58*0.67*AR58*AQ58</f>
        <v>274694241.69594389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24.892020944838698</v>
      </c>
      <c r="E59" s="9">
        <f t="shared" ref="E59:E70" si="63">D58</f>
        <v>25</v>
      </c>
      <c r="F59" s="7" t="s">
        <v>83</v>
      </c>
      <c r="G59" s="1">
        <v>2</v>
      </c>
      <c r="H59" s="8">
        <f t="shared" si="44"/>
        <v>24.892020944838698</v>
      </c>
      <c r="I59" s="8">
        <f t="shared" si="45"/>
        <v>298.04202094483867</v>
      </c>
      <c r="J59" s="8">
        <f t="shared" si="46"/>
        <v>0.34210265902124648</v>
      </c>
      <c r="K59" s="8">
        <f t="shared" si="47"/>
        <v>7.8262083333333337</v>
      </c>
      <c r="L59" s="8">
        <f t="shared" si="48"/>
        <v>7.8262083333333343E-2</v>
      </c>
      <c r="M59" s="1" t="s">
        <v>83</v>
      </c>
      <c r="O59" s="8">
        <f t="shared" ref="O59:O69" si="64">L59+O58-P58-N59</f>
        <v>0.12943184352183268</v>
      </c>
      <c r="P59" s="8">
        <f t="shared" si="49"/>
        <v>4.4278977830840859E-2</v>
      </c>
      <c r="Q59" s="12">
        <f t="shared" si="50"/>
        <v>8.413005787859763E-3</v>
      </c>
      <c r="R59" s="8">
        <f t="shared" si="51"/>
        <v>1.4869795833333335E-2</v>
      </c>
      <c r="S59" s="13">
        <f t="shared" si="52"/>
        <v>0.56577816414940207</v>
      </c>
      <c r="T59" s="2">
        <f t="shared" si="53"/>
        <v>0.01</v>
      </c>
      <c r="U59" s="14">
        <f t="shared" si="54"/>
        <v>5.6577816414940208E-3</v>
      </c>
      <c r="V59" s="13"/>
      <c r="W59" s="2"/>
      <c r="X59" s="14"/>
      <c r="Y59" s="2">
        <v>0.05</v>
      </c>
      <c r="Z59" s="2">
        <v>0.16</v>
      </c>
      <c r="AA59" s="2">
        <f t="shared" si="55"/>
        <v>8.0000000000000002E-3</v>
      </c>
      <c r="AB59" s="2">
        <v>0.02</v>
      </c>
      <c r="AC59" s="2">
        <v>0.03</v>
      </c>
      <c r="AD59" s="2">
        <f t="shared" si="56"/>
        <v>5.9999999999999995E-4</v>
      </c>
      <c r="AE59" s="13"/>
      <c r="AF59" s="2"/>
      <c r="AG59" s="14"/>
      <c r="AH59" s="13"/>
      <c r="AI59" s="2"/>
      <c r="AJ59" s="14"/>
      <c r="AK59" s="2"/>
      <c r="AL59" s="2"/>
      <c r="AM59" s="2"/>
      <c r="AN59" s="2">
        <v>0.02</v>
      </c>
      <c r="AO59" s="2">
        <v>0.8</v>
      </c>
      <c r="AP59" s="2">
        <f t="shared" si="57"/>
        <v>1.6E-2</v>
      </c>
      <c r="AQ59" s="1">
        <f t="shared" si="58"/>
        <v>3.0257781641494022E-2</v>
      </c>
      <c r="AR59" s="8">
        <f t="shared" si="59"/>
        <v>7.8262083333333337</v>
      </c>
      <c r="AS59" s="1">
        <f t="shared" si="60"/>
        <v>0.19</v>
      </c>
      <c r="AT59" s="1">
        <f t="shared" si="61"/>
        <v>982551</v>
      </c>
      <c r="AU59" s="1">
        <f t="shared" si="62"/>
        <v>296191093.22064525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25.1244020017857</v>
      </c>
      <c r="E60" s="9">
        <f t="shared" si="63"/>
        <v>24.892020944838698</v>
      </c>
      <c r="F60" s="7" t="s">
        <v>83</v>
      </c>
      <c r="G60" s="1">
        <v>3</v>
      </c>
      <c r="H60" s="8">
        <f t="shared" si="44"/>
        <v>25.1244020017857</v>
      </c>
      <c r="I60" s="8">
        <f t="shared" si="45"/>
        <v>298.27440200178569</v>
      </c>
      <c r="J60" s="8">
        <f t="shared" si="46"/>
        <v>0.35092163219676026</v>
      </c>
      <c r="K60" s="8">
        <f t="shared" si="47"/>
        <v>7.8262083333333337</v>
      </c>
      <c r="L60" s="8">
        <f t="shared" si="48"/>
        <v>7.8262083333333343E-2</v>
      </c>
      <c r="M60" s="1" t="s">
        <v>83</v>
      </c>
      <c r="O60" s="8">
        <f t="shared" si="64"/>
        <v>0.16341494902432516</v>
      </c>
      <c r="P60" s="8">
        <f t="shared" si="49"/>
        <v>5.7345840636966558E-2</v>
      </c>
      <c r="Q60" s="12">
        <f t="shared" si="50"/>
        <v>1.0895709721023647E-2</v>
      </c>
      <c r="R60" s="8">
        <f t="shared" si="51"/>
        <v>1.4869795833333335E-2</v>
      </c>
      <c r="S60" s="13">
        <f t="shared" si="52"/>
        <v>0.73274104386819794</v>
      </c>
      <c r="T60" s="2">
        <f t="shared" si="53"/>
        <v>0.01</v>
      </c>
      <c r="U60" s="14">
        <f t="shared" si="54"/>
        <v>7.3274104386819791E-3</v>
      </c>
      <c r="V60" s="13"/>
      <c r="W60" s="2"/>
      <c r="X60" s="14"/>
      <c r="Y60" s="2">
        <v>0.05</v>
      </c>
      <c r="Z60" s="2">
        <v>0.16</v>
      </c>
      <c r="AA60" s="2">
        <f t="shared" si="55"/>
        <v>8.0000000000000002E-3</v>
      </c>
      <c r="AB60" s="2">
        <v>0.02</v>
      </c>
      <c r="AC60" s="2">
        <v>0.03</v>
      </c>
      <c r="AD60" s="2">
        <f t="shared" si="56"/>
        <v>5.9999999999999995E-4</v>
      </c>
      <c r="AE60" s="13"/>
      <c r="AF60" s="2"/>
      <c r="AG60" s="14"/>
      <c r="AH60" s="13"/>
      <c r="AI60" s="2"/>
      <c r="AJ60" s="14"/>
      <c r="AL60" s="2"/>
      <c r="AM60" s="2"/>
      <c r="AN60" s="2">
        <v>0.02</v>
      </c>
      <c r="AO60" s="2">
        <v>0.8</v>
      </c>
      <c r="AP60" s="2">
        <f t="shared" si="57"/>
        <v>1.6E-2</v>
      </c>
      <c r="AQ60" s="1">
        <f t="shared" si="58"/>
        <v>3.1927410438681983E-2</v>
      </c>
      <c r="AR60" s="8">
        <f t="shared" si="59"/>
        <v>7.8262083333333337</v>
      </c>
      <c r="AS60" s="1">
        <f t="shared" si="60"/>
        <v>0.19</v>
      </c>
      <c r="AT60" s="1">
        <f t="shared" si="61"/>
        <v>982551</v>
      </c>
      <c r="AU60" s="1">
        <f t="shared" si="62"/>
        <v>312534960.8766138</v>
      </c>
    </row>
    <row r="61" spans="1:48" x14ac:dyDescent="0.15">
      <c r="C61" s="7">
        <v>3</v>
      </c>
      <c r="D61" s="7">
        <v>25.0699468832258</v>
      </c>
      <c r="E61" s="9">
        <f t="shared" si="63"/>
        <v>25.1244020017857</v>
      </c>
      <c r="F61" s="7" t="s">
        <v>83</v>
      </c>
      <c r="G61" s="1">
        <v>4</v>
      </c>
      <c r="H61" s="8">
        <f t="shared" si="44"/>
        <v>25.0699468832258</v>
      </c>
      <c r="I61" s="8">
        <f t="shared" si="45"/>
        <v>298.21994688322576</v>
      </c>
      <c r="J61" s="8">
        <f t="shared" si="46"/>
        <v>0.34883609365216756</v>
      </c>
      <c r="K61" s="8">
        <f t="shared" si="47"/>
        <v>7.8262083333333337</v>
      </c>
      <c r="L61" s="8">
        <f t="shared" si="48"/>
        <v>7.8262083333333343E-2</v>
      </c>
      <c r="M61" s="1" t="s">
        <v>83</v>
      </c>
      <c r="O61" s="8">
        <f t="shared" si="64"/>
        <v>0.18433119172069196</v>
      </c>
      <c r="P61" s="8">
        <f t="shared" si="49"/>
        <v>6.4301372858094952E-2</v>
      </c>
      <c r="Q61" s="12">
        <f t="shared" si="50"/>
        <v>1.2217260843038041E-2</v>
      </c>
      <c r="R61" s="8">
        <f t="shared" si="51"/>
        <v>1.4869795833333335E-2</v>
      </c>
      <c r="S61" s="13">
        <f t="shared" si="52"/>
        <v>0.82161591053260075</v>
      </c>
      <c r="T61" s="2">
        <f t="shared" si="53"/>
        <v>0.01</v>
      </c>
      <c r="U61" s="14">
        <f t="shared" si="54"/>
        <v>8.2161591053260073E-3</v>
      </c>
      <c r="V61" s="13"/>
      <c r="W61" s="2"/>
      <c r="X61" s="14"/>
      <c r="Y61" s="2">
        <v>0.05</v>
      </c>
      <c r="Z61" s="2">
        <v>0.16</v>
      </c>
      <c r="AA61" s="2">
        <f t="shared" si="55"/>
        <v>8.0000000000000002E-3</v>
      </c>
      <c r="AB61" s="2">
        <v>0.02</v>
      </c>
      <c r="AC61" s="2">
        <v>0.03</v>
      </c>
      <c r="AD61" s="2">
        <f t="shared" si="56"/>
        <v>5.9999999999999995E-4</v>
      </c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0.8</v>
      </c>
      <c r="AP61" s="2">
        <f t="shared" si="57"/>
        <v>1.6E-2</v>
      </c>
      <c r="AQ61" s="1">
        <f t="shared" si="58"/>
        <v>3.2816159105326009E-2</v>
      </c>
      <c r="AR61" s="8">
        <f t="shared" si="59"/>
        <v>7.8262083333333337</v>
      </c>
      <c r="AS61" s="1">
        <f t="shared" si="60"/>
        <v>0.19</v>
      </c>
      <c r="AT61" s="1">
        <f t="shared" si="61"/>
        <v>982551</v>
      </c>
      <c r="AU61" s="1">
        <f t="shared" si="62"/>
        <v>321234853.09907246</v>
      </c>
    </row>
    <row r="62" spans="1:48" x14ac:dyDescent="0.15">
      <c r="C62" s="7">
        <v>4</v>
      </c>
      <c r="D62" s="7">
        <v>25.272899423999998</v>
      </c>
      <c r="E62" s="9">
        <f t="shared" si="63"/>
        <v>25.0699468832258</v>
      </c>
      <c r="F62" s="7" t="s">
        <v>83</v>
      </c>
      <c r="G62" s="1">
        <v>5</v>
      </c>
      <c r="H62" s="8">
        <f t="shared" si="44"/>
        <v>25.272899423999998</v>
      </c>
      <c r="I62" s="8">
        <f t="shared" si="45"/>
        <v>298.42289942399998</v>
      </c>
      <c r="J62" s="8">
        <f t="shared" si="46"/>
        <v>0.35666846752566483</v>
      </c>
      <c r="K62" s="8">
        <f t="shared" si="47"/>
        <v>7.8262083333333337</v>
      </c>
      <c r="L62" s="8">
        <f t="shared" si="48"/>
        <v>7.8262083333333343E-2</v>
      </c>
      <c r="M62" s="1" t="s">
        <v>85</v>
      </c>
      <c r="N62" s="8">
        <f>(O61-P61)*$C$21/100</f>
        <v>0.11402832791946714</v>
      </c>
      <c r="O62" s="8">
        <f t="shared" si="64"/>
        <v>8.4263574276463207E-2</v>
      </c>
      <c r="P62" s="8">
        <f t="shared" si="49"/>
        <v>3.0054159905421166E-2</v>
      </c>
      <c r="Q62" s="12">
        <f t="shared" si="50"/>
        <v>5.7102903820300211E-3</v>
      </c>
      <c r="R62" s="8">
        <f t="shared" si="51"/>
        <v>1.4869795833333335E-2</v>
      </c>
      <c r="S62" s="13">
        <f t="shared" si="52"/>
        <v>0.38401942071251399</v>
      </c>
      <c r="T62" s="2">
        <f t="shared" si="53"/>
        <v>0.01</v>
      </c>
      <c r="U62" s="14">
        <f t="shared" si="54"/>
        <v>3.8401942071251399E-3</v>
      </c>
      <c r="V62" s="13"/>
      <c r="W62" s="2"/>
      <c r="X62" s="14"/>
      <c r="Y62" s="2">
        <v>0.05</v>
      </c>
      <c r="Z62" s="2">
        <v>0.16</v>
      </c>
      <c r="AA62" s="2">
        <f t="shared" si="55"/>
        <v>8.0000000000000002E-3</v>
      </c>
      <c r="AB62" s="2">
        <v>0.02</v>
      </c>
      <c r="AC62" s="2">
        <v>0.03</v>
      </c>
      <c r="AD62" s="2">
        <f t="shared" si="56"/>
        <v>5.9999999999999995E-4</v>
      </c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0.8</v>
      </c>
      <c r="AP62" s="2">
        <f t="shared" si="57"/>
        <v>1.6E-2</v>
      </c>
      <c r="AQ62" s="1">
        <f t="shared" si="58"/>
        <v>2.8440194207125138E-2</v>
      </c>
      <c r="AR62" s="8">
        <f t="shared" si="59"/>
        <v>7.8262083333333337</v>
      </c>
      <c r="AS62" s="1">
        <f t="shared" si="60"/>
        <v>0.19</v>
      </c>
      <c r="AT62" s="1">
        <f t="shared" si="61"/>
        <v>982551</v>
      </c>
      <c r="AU62" s="1">
        <f t="shared" si="62"/>
        <v>278398869.86506534</v>
      </c>
    </row>
    <row r="63" spans="1:48" x14ac:dyDescent="0.15">
      <c r="C63" s="7">
        <v>5</v>
      </c>
      <c r="D63" s="7">
        <v>25.517188518064501</v>
      </c>
      <c r="E63" s="9">
        <f t="shared" si="63"/>
        <v>25.272899423999998</v>
      </c>
      <c r="F63" s="7" t="s">
        <v>85</v>
      </c>
      <c r="G63" s="1">
        <v>6</v>
      </c>
      <c r="H63" s="8">
        <f t="shared" si="44"/>
        <v>25.517188518064501</v>
      </c>
      <c r="I63" s="8">
        <f t="shared" si="45"/>
        <v>298.66718851806445</v>
      </c>
      <c r="J63" s="8">
        <f t="shared" si="46"/>
        <v>0.36631503489414502</v>
      </c>
      <c r="K63" s="8">
        <f t="shared" si="47"/>
        <v>7.8262083333333337</v>
      </c>
      <c r="L63" s="8">
        <f t="shared" si="48"/>
        <v>7.8262083333333343E-2</v>
      </c>
      <c r="M63" s="1" t="s">
        <v>83</v>
      </c>
      <c r="O63" s="8">
        <f t="shared" si="64"/>
        <v>0.13247149770437538</v>
      </c>
      <c r="P63" s="8">
        <f t="shared" si="49"/>
        <v>4.8526301304057919E-2</v>
      </c>
      <c r="Q63" s="12">
        <f t="shared" si="50"/>
        <v>9.219997247771004E-3</v>
      </c>
      <c r="R63" s="8">
        <f t="shared" si="51"/>
        <v>1.4869795833333335E-2</v>
      </c>
      <c r="S63" s="13">
        <f t="shared" si="52"/>
        <v>0.62004867794504037</v>
      </c>
      <c r="T63" s="2">
        <f t="shared" si="53"/>
        <v>0.01</v>
      </c>
      <c r="U63" s="14">
        <f t="shared" si="54"/>
        <v>6.2004867794504042E-3</v>
      </c>
      <c r="V63" s="13"/>
      <c r="W63" s="2"/>
      <c r="X63" s="14"/>
      <c r="Y63" s="2">
        <v>0.05</v>
      </c>
      <c r="Z63" s="2">
        <v>0.16</v>
      </c>
      <c r="AA63" s="2">
        <f t="shared" si="55"/>
        <v>8.0000000000000002E-3</v>
      </c>
      <c r="AB63" s="2">
        <v>0.02</v>
      </c>
      <c r="AC63" s="2">
        <v>0.03</v>
      </c>
      <c r="AD63" s="2">
        <f t="shared" si="56"/>
        <v>5.9999999999999995E-4</v>
      </c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0.8</v>
      </c>
      <c r="AP63" s="2">
        <f t="shared" si="57"/>
        <v>1.6E-2</v>
      </c>
      <c r="AQ63" s="1">
        <f t="shared" si="58"/>
        <v>3.0800486779450405E-2</v>
      </c>
      <c r="AR63" s="8">
        <f t="shared" si="59"/>
        <v>7.8262083333333337</v>
      </c>
      <c r="AS63" s="1">
        <f t="shared" si="60"/>
        <v>0.19</v>
      </c>
      <c r="AT63" s="1">
        <f t="shared" si="61"/>
        <v>982551</v>
      </c>
      <c r="AU63" s="1">
        <f t="shared" si="62"/>
        <v>301503592.00235784</v>
      </c>
    </row>
    <row r="64" spans="1:48" x14ac:dyDescent="0.15">
      <c r="C64" s="7">
        <v>6</v>
      </c>
      <c r="D64" s="7">
        <v>25.084073590999999</v>
      </c>
      <c r="E64" s="9">
        <f t="shared" si="63"/>
        <v>25.517188518064501</v>
      </c>
      <c r="F64" s="7" t="s">
        <v>83</v>
      </c>
      <c r="G64" s="1">
        <v>7</v>
      </c>
      <c r="H64" s="8">
        <f t="shared" si="44"/>
        <v>25.084073590999999</v>
      </c>
      <c r="I64" s="8">
        <f t="shared" si="45"/>
        <v>298.23407359099997</v>
      </c>
      <c r="J64" s="8">
        <f t="shared" si="46"/>
        <v>0.34937600202534375</v>
      </c>
      <c r="K64" s="8">
        <f t="shared" si="47"/>
        <v>7.8262083333333337</v>
      </c>
      <c r="L64" s="8">
        <f t="shared" si="48"/>
        <v>7.8262083333333343E-2</v>
      </c>
      <c r="M64" s="1" t="s">
        <v>83</v>
      </c>
      <c r="O64" s="8">
        <f t="shared" si="64"/>
        <v>0.16220727973365082</v>
      </c>
      <c r="P64" s="8">
        <f t="shared" si="49"/>
        <v>5.6671330892749484E-2</v>
      </c>
      <c r="Q64" s="12">
        <f t="shared" si="50"/>
        <v>1.0767552869622402E-2</v>
      </c>
      <c r="R64" s="8">
        <f t="shared" si="51"/>
        <v>1.4869795833333335E-2</v>
      </c>
      <c r="S64" s="13">
        <f t="shared" si="52"/>
        <v>0.72412244191577846</v>
      </c>
      <c r="T64" s="2">
        <f t="shared" si="53"/>
        <v>0.01</v>
      </c>
      <c r="U64" s="14">
        <f t="shared" si="54"/>
        <v>7.241224419157785E-3</v>
      </c>
      <c r="V64" s="13"/>
      <c r="W64" s="2"/>
      <c r="X64" s="14"/>
      <c r="Y64" s="2">
        <v>0.05</v>
      </c>
      <c r="Z64" s="2">
        <v>0.16</v>
      </c>
      <c r="AA64" s="2">
        <f t="shared" si="55"/>
        <v>8.0000000000000002E-3</v>
      </c>
      <c r="AB64" s="2">
        <v>0.02</v>
      </c>
      <c r="AC64" s="2">
        <v>0.03</v>
      </c>
      <c r="AD64" s="2">
        <f t="shared" si="56"/>
        <v>5.9999999999999995E-4</v>
      </c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0.8</v>
      </c>
      <c r="AP64" s="2">
        <f t="shared" si="57"/>
        <v>1.6E-2</v>
      </c>
      <c r="AQ64" s="1">
        <f t="shared" si="58"/>
        <v>3.1841224419157786E-2</v>
      </c>
      <c r="AR64" s="8">
        <f t="shared" si="59"/>
        <v>7.8262083333333337</v>
      </c>
      <c r="AS64" s="1">
        <f t="shared" si="60"/>
        <v>0.19</v>
      </c>
      <c r="AT64" s="1">
        <f t="shared" si="61"/>
        <v>982551</v>
      </c>
      <c r="AU64" s="1">
        <f t="shared" si="62"/>
        <v>311691292.57185614</v>
      </c>
    </row>
    <row r="65" spans="1:48" x14ac:dyDescent="0.15">
      <c r="C65" s="7">
        <v>7</v>
      </c>
      <c r="D65" s="7">
        <v>24.8661288151613</v>
      </c>
      <c r="E65" s="9">
        <f t="shared" si="63"/>
        <v>25.084073590999999</v>
      </c>
      <c r="F65" s="7" t="s">
        <v>83</v>
      </c>
      <c r="G65" s="1">
        <v>8</v>
      </c>
      <c r="H65" s="8">
        <f t="shared" si="44"/>
        <v>24.8661288151613</v>
      </c>
      <c r="I65" s="8">
        <f t="shared" si="45"/>
        <v>298.01612881516127</v>
      </c>
      <c r="J65" s="8">
        <f t="shared" si="46"/>
        <v>0.34113302794792394</v>
      </c>
      <c r="K65" s="8">
        <f t="shared" si="47"/>
        <v>7.8262083333333337</v>
      </c>
      <c r="L65" s="8">
        <f t="shared" si="48"/>
        <v>7.8262083333333343E-2</v>
      </c>
      <c r="M65" s="1" t="s">
        <v>83</v>
      </c>
      <c r="O65" s="8">
        <f t="shared" si="64"/>
        <v>0.18379803217423468</v>
      </c>
      <c r="P65" s="8">
        <f t="shared" si="49"/>
        <v>6.269957924646663E-2</v>
      </c>
      <c r="Q65" s="12">
        <f t="shared" si="50"/>
        <v>1.191292005682866E-2</v>
      </c>
      <c r="R65" s="8">
        <f t="shared" si="51"/>
        <v>1.4869795833333335E-2</v>
      </c>
      <c r="S65" s="13">
        <f t="shared" si="52"/>
        <v>0.8011488651460632</v>
      </c>
      <c r="T65" s="2">
        <f t="shared" si="53"/>
        <v>0.01</v>
      </c>
      <c r="U65" s="14">
        <f t="shared" si="54"/>
        <v>8.0114886514606326E-3</v>
      </c>
      <c r="V65" s="13"/>
      <c r="W65" s="2"/>
      <c r="X65" s="14"/>
      <c r="Y65" s="2">
        <v>0.05</v>
      </c>
      <c r="Z65" s="2">
        <v>0.16</v>
      </c>
      <c r="AA65" s="2">
        <f t="shared" si="55"/>
        <v>8.0000000000000002E-3</v>
      </c>
      <c r="AB65" s="2">
        <v>0.02</v>
      </c>
      <c r="AC65" s="2">
        <v>0.03</v>
      </c>
      <c r="AD65" s="2">
        <f t="shared" si="56"/>
        <v>5.9999999999999995E-4</v>
      </c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0.8</v>
      </c>
      <c r="AP65" s="2">
        <f t="shared" si="57"/>
        <v>1.6E-2</v>
      </c>
      <c r="AQ65" s="1">
        <f t="shared" si="58"/>
        <v>3.2611488651460629E-2</v>
      </c>
      <c r="AR65" s="8">
        <f t="shared" si="59"/>
        <v>7.8262083333333337</v>
      </c>
      <c r="AS65" s="1">
        <f t="shared" si="60"/>
        <v>0.19</v>
      </c>
      <c r="AT65" s="1">
        <f t="shared" si="61"/>
        <v>982551</v>
      </c>
      <c r="AU65" s="1">
        <f t="shared" si="62"/>
        <v>319231349.79540598</v>
      </c>
    </row>
    <row r="66" spans="1:48" x14ac:dyDescent="0.15">
      <c r="C66" s="7">
        <v>8</v>
      </c>
      <c r="D66" s="7">
        <v>24.9262796716129</v>
      </c>
      <c r="E66" s="9">
        <f t="shared" si="63"/>
        <v>24.8661288151613</v>
      </c>
      <c r="F66" s="7" t="s">
        <v>83</v>
      </c>
      <c r="G66" s="1">
        <v>9</v>
      </c>
      <c r="H66" s="8">
        <f t="shared" si="44"/>
        <v>24.9262796716129</v>
      </c>
      <c r="I66" s="8">
        <f t="shared" si="45"/>
        <v>298.07627967161289</v>
      </c>
      <c r="J66" s="8">
        <f t="shared" si="46"/>
        <v>0.3433895865965404</v>
      </c>
      <c r="K66" s="8">
        <f t="shared" si="47"/>
        <v>7.8262083333333337</v>
      </c>
      <c r="L66" s="8">
        <f t="shared" si="48"/>
        <v>7.8262083333333343E-2</v>
      </c>
      <c r="M66" s="1" t="s">
        <v>83</v>
      </c>
      <c r="O66" s="8">
        <f t="shared" si="64"/>
        <v>0.1993605362611014</v>
      </c>
      <c r="P66" s="8">
        <f t="shared" si="49"/>
        <v>6.8458332130364216E-2</v>
      </c>
      <c r="Q66" s="12">
        <f t="shared" si="50"/>
        <v>1.3007083104769201E-2</v>
      </c>
      <c r="R66" s="8">
        <f t="shared" si="51"/>
        <v>1.4869795833333335E-2</v>
      </c>
      <c r="S66" s="13">
        <f t="shared" si="52"/>
        <v>0.87473178855700717</v>
      </c>
      <c r="T66" s="2">
        <f t="shared" si="53"/>
        <v>0.01</v>
      </c>
      <c r="U66" s="14">
        <f t="shared" si="54"/>
        <v>8.7473178855700714E-3</v>
      </c>
      <c r="V66" s="13"/>
      <c r="W66" s="2"/>
      <c r="X66" s="14"/>
      <c r="Y66" s="2">
        <v>0.05</v>
      </c>
      <c r="Z66" s="2">
        <v>0.16</v>
      </c>
      <c r="AA66" s="2">
        <f t="shared" si="55"/>
        <v>8.0000000000000002E-3</v>
      </c>
      <c r="AB66" s="2">
        <v>0.02</v>
      </c>
      <c r="AC66" s="2">
        <v>0.03</v>
      </c>
      <c r="AD66" s="2">
        <f t="shared" si="56"/>
        <v>5.9999999999999995E-4</v>
      </c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0.8</v>
      </c>
      <c r="AP66" s="2">
        <f t="shared" si="57"/>
        <v>1.6E-2</v>
      </c>
      <c r="AQ66" s="1">
        <f t="shared" si="58"/>
        <v>3.334731788557007E-2</v>
      </c>
      <c r="AR66" s="8">
        <f t="shared" si="59"/>
        <v>7.8262083333333337</v>
      </c>
      <c r="AS66" s="1">
        <f t="shared" si="60"/>
        <v>0.19</v>
      </c>
      <c r="AT66" s="1">
        <f t="shared" si="61"/>
        <v>982551</v>
      </c>
      <c r="AU66" s="1">
        <f t="shared" si="62"/>
        <v>326434325.47475004</v>
      </c>
    </row>
    <row r="67" spans="1:48" x14ac:dyDescent="0.15">
      <c r="C67" s="7">
        <v>9</v>
      </c>
      <c r="D67" s="7">
        <v>25.075669977</v>
      </c>
      <c r="E67" s="9">
        <f t="shared" si="63"/>
        <v>24.9262796716129</v>
      </c>
      <c r="F67" s="7" t="s">
        <v>83</v>
      </c>
      <c r="G67" s="1">
        <v>10</v>
      </c>
      <c r="H67" s="8">
        <f t="shared" si="44"/>
        <v>25.075669977</v>
      </c>
      <c r="I67" s="8">
        <f t="shared" si="45"/>
        <v>298.225669977</v>
      </c>
      <c r="J67" s="8">
        <f t="shared" si="46"/>
        <v>0.34905473001461629</v>
      </c>
      <c r="K67" s="8">
        <f t="shared" si="47"/>
        <v>7.8262083333333337</v>
      </c>
      <c r="L67" s="8">
        <f t="shared" si="48"/>
        <v>7.8262083333333343E-2</v>
      </c>
      <c r="M67" s="1" t="s">
        <v>83</v>
      </c>
      <c r="O67" s="8">
        <f t="shared" si="64"/>
        <v>0.20916428746407051</v>
      </c>
      <c r="P67" s="8">
        <f t="shared" si="49"/>
        <v>7.3009783889470728E-2</v>
      </c>
      <c r="Q67" s="12">
        <f t="shared" si="50"/>
        <v>1.3871858938999438E-2</v>
      </c>
      <c r="R67" s="8">
        <f t="shared" si="51"/>
        <v>1.4869795833333335E-2</v>
      </c>
      <c r="S67" s="13">
        <f t="shared" si="52"/>
        <v>0.93288832573633318</v>
      </c>
      <c r="T67" s="2">
        <f t="shared" si="53"/>
        <v>0.01</v>
      </c>
      <c r="U67" s="14">
        <f t="shared" si="54"/>
        <v>9.3288832573633317E-3</v>
      </c>
      <c r="V67" s="13"/>
      <c r="W67" s="2"/>
      <c r="X67" s="14"/>
      <c r="Y67" s="2">
        <v>0.05</v>
      </c>
      <c r="Z67" s="2">
        <v>0.16</v>
      </c>
      <c r="AA67" s="2">
        <f t="shared" si="55"/>
        <v>8.0000000000000002E-3</v>
      </c>
      <c r="AB67" s="2">
        <v>0.02</v>
      </c>
      <c r="AC67" s="2">
        <v>0.03</v>
      </c>
      <c r="AD67" s="2">
        <f t="shared" si="56"/>
        <v>5.9999999999999995E-4</v>
      </c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0.8</v>
      </c>
      <c r="AP67" s="2">
        <f t="shared" si="57"/>
        <v>1.6E-2</v>
      </c>
      <c r="AQ67" s="1">
        <f t="shared" si="58"/>
        <v>3.3928883257363332E-2</v>
      </c>
      <c r="AR67" s="8">
        <f t="shared" si="59"/>
        <v>7.8262083333333337</v>
      </c>
      <c r="AS67" s="1">
        <f t="shared" si="60"/>
        <v>0.19</v>
      </c>
      <c r="AT67" s="1">
        <f t="shared" si="61"/>
        <v>982551</v>
      </c>
      <c r="AU67" s="1">
        <f t="shared" si="62"/>
        <v>332127224.09143168</v>
      </c>
    </row>
    <row r="68" spans="1:48" x14ac:dyDescent="0.15">
      <c r="C68" s="7">
        <v>10</v>
      </c>
      <c r="D68" s="7">
        <v>25.2736698012903</v>
      </c>
      <c r="E68" s="9">
        <f t="shared" si="63"/>
        <v>25.075669977</v>
      </c>
      <c r="F68" s="7" t="s">
        <v>83</v>
      </c>
      <c r="G68" s="1">
        <v>11</v>
      </c>
      <c r="H68" s="8">
        <f t="shared" si="44"/>
        <v>25.2736698012903</v>
      </c>
      <c r="I68" s="8">
        <f t="shared" si="45"/>
        <v>298.42366980129026</v>
      </c>
      <c r="J68" s="8">
        <f t="shared" si="46"/>
        <v>0.35669851007823433</v>
      </c>
      <c r="K68" s="8">
        <f t="shared" si="47"/>
        <v>7.8262083333333337</v>
      </c>
      <c r="L68" s="8">
        <f t="shared" si="48"/>
        <v>7.8262083333333343E-2</v>
      </c>
      <c r="M68" s="1" t="s">
        <v>85</v>
      </c>
      <c r="N68" s="8">
        <f>(O67-P67)*$C$21/100</f>
        <v>0.1293467783958698</v>
      </c>
      <c r="O68" s="8">
        <f t="shared" si="64"/>
        <v>8.5069808512063333E-2</v>
      </c>
      <c r="P68" s="8">
        <f t="shared" si="49"/>
        <v>3.0344273948893687E-2</v>
      </c>
      <c r="Q68" s="12">
        <f t="shared" si="50"/>
        <v>5.7654120502898002E-3</v>
      </c>
      <c r="R68" s="8">
        <f t="shared" si="51"/>
        <v>1.4869795833333335E-2</v>
      </c>
      <c r="S68" s="13">
        <f t="shared" si="52"/>
        <v>0.38772637599808785</v>
      </c>
      <c r="T68" s="2">
        <f t="shared" si="53"/>
        <v>0.01</v>
      </c>
      <c r="U68" s="14">
        <f t="shared" si="54"/>
        <v>3.8772637599808787E-3</v>
      </c>
      <c r="V68" s="13"/>
      <c r="W68" s="2"/>
      <c r="X68" s="14"/>
      <c r="Y68" s="2">
        <v>0.05</v>
      </c>
      <c r="Z68" s="2">
        <v>0.16</v>
      </c>
      <c r="AA68" s="2">
        <f t="shared" si="55"/>
        <v>8.0000000000000002E-3</v>
      </c>
      <c r="AB68" s="2">
        <v>0.02</v>
      </c>
      <c r="AC68" s="2">
        <v>0.03</v>
      </c>
      <c r="AD68" s="2">
        <f t="shared" si="56"/>
        <v>5.9999999999999995E-4</v>
      </c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0.8</v>
      </c>
      <c r="AP68" s="2">
        <f t="shared" si="57"/>
        <v>1.6E-2</v>
      </c>
      <c r="AQ68" s="1">
        <f t="shared" si="58"/>
        <v>2.8477263759980879E-2</v>
      </c>
      <c r="AR68" s="8">
        <f t="shared" si="59"/>
        <v>7.8262083333333337</v>
      </c>
      <c r="AS68" s="1">
        <f t="shared" si="60"/>
        <v>0.19</v>
      </c>
      <c r="AT68" s="1">
        <f t="shared" si="61"/>
        <v>982551</v>
      </c>
      <c r="AU68" s="1">
        <f t="shared" si="62"/>
        <v>278761740.86187649</v>
      </c>
    </row>
    <row r="69" spans="1:48" x14ac:dyDescent="0.15">
      <c r="C69" s="7">
        <v>11</v>
      </c>
      <c r="D69" s="7">
        <v>25.3415026053333</v>
      </c>
      <c r="E69" s="9">
        <f t="shared" si="63"/>
        <v>25.2736698012903</v>
      </c>
      <c r="F69" s="7" t="s">
        <v>85</v>
      </c>
      <c r="G69" s="1">
        <v>12</v>
      </c>
      <c r="H69" s="8">
        <f t="shared" si="44"/>
        <v>25.3415026053333</v>
      </c>
      <c r="I69" s="8">
        <f t="shared" si="45"/>
        <v>298.49150260533327</v>
      </c>
      <c r="J69" s="8">
        <f t="shared" si="46"/>
        <v>0.35935313187074963</v>
      </c>
      <c r="K69" s="8">
        <f t="shared" si="47"/>
        <v>7.8262083333333337</v>
      </c>
      <c r="L69" s="8">
        <f t="shared" si="48"/>
        <v>7.8262083333333343E-2</v>
      </c>
      <c r="M69" s="1" t="s">
        <v>83</v>
      </c>
      <c r="O69" s="8">
        <f t="shared" si="64"/>
        <v>0.13298761789650299</v>
      </c>
      <c r="P69" s="8">
        <f t="shared" si="49"/>
        <v>4.7789516991138904E-2</v>
      </c>
      <c r="Q69" s="12">
        <f t="shared" si="50"/>
        <v>9.0800082283163924E-3</v>
      </c>
      <c r="R69" s="8">
        <f t="shared" si="51"/>
        <v>1.4869795833333335E-2</v>
      </c>
      <c r="S69" s="13">
        <f t="shared" si="52"/>
        <v>0.61063435773354147</v>
      </c>
      <c r="T69" s="2">
        <f t="shared" si="53"/>
        <v>0.01</v>
      </c>
      <c r="U69" s="14">
        <f t="shared" si="54"/>
        <v>6.1063435773354149E-3</v>
      </c>
      <c r="V69" s="13"/>
      <c r="W69" s="2"/>
      <c r="X69" s="14"/>
      <c r="Y69" s="2">
        <v>0.05</v>
      </c>
      <c r="Z69" s="2">
        <v>0.16</v>
      </c>
      <c r="AA69" s="2">
        <f t="shared" si="55"/>
        <v>8.0000000000000002E-3</v>
      </c>
      <c r="AB69" s="2">
        <v>0.02</v>
      </c>
      <c r="AC69" s="2">
        <v>0.03</v>
      </c>
      <c r="AD69" s="2">
        <f t="shared" si="56"/>
        <v>5.9999999999999995E-4</v>
      </c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0.8</v>
      </c>
      <c r="AP69" s="2">
        <f t="shared" si="57"/>
        <v>1.6E-2</v>
      </c>
      <c r="AQ69" s="1">
        <f t="shared" si="58"/>
        <v>3.0706343577335416E-2</v>
      </c>
      <c r="AR69" s="8">
        <f t="shared" si="59"/>
        <v>7.8262083333333337</v>
      </c>
      <c r="AS69" s="1">
        <f t="shared" si="60"/>
        <v>0.19</v>
      </c>
      <c r="AT69" s="1">
        <f t="shared" si="61"/>
        <v>982551</v>
      </c>
      <c r="AU69" s="1">
        <f t="shared" si="62"/>
        <v>300582031.45029503</v>
      </c>
      <c r="AV69" s="1">
        <f>SUM(AU58:AU69)</f>
        <v>3653385575.0053134</v>
      </c>
    </row>
    <row r="70" spans="1:48" x14ac:dyDescent="0.3">
      <c r="C70" s="7">
        <v>12</v>
      </c>
      <c r="D70" s="10">
        <v>25.259133497419398</v>
      </c>
      <c r="E70" s="9">
        <f t="shared" si="63"/>
        <v>25.3415026053333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v>25</v>
      </c>
      <c r="E73" s="7"/>
      <c r="F73" s="7"/>
      <c r="G73" s="1">
        <v>1</v>
      </c>
      <c r="H73" s="8">
        <f t="shared" ref="H73:H84" si="65">E74</f>
        <v>25</v>
      </c>
      <c r="I73" s="8">
        <f t="shared" ref="I73:I84" si="66">H73+273.15</f>
        <v>298.14999999999998</v>
      </c>
      <c r="J73" s="8">
        <f t="shared" ref="J73:J84" si="67">EXP(($C$15*(I73-$C$13))/($C$16*I73*$C$13))</f>
        <v>0.3461743157212232</v>
      </c>
      <c r="K73" s="8">
        <f t="shared" ref="K73:K84" si="68">$B$73/12</f>
        <v>7.5919999999999996</v>
      </c>
      <c r="L73" s="8">
        <f t="shared" ref="L73:L84" si="69">K73*$B$74/100</f>
        <v>7.5920000000000001E-2</v>
      </c>
      <c r="M73" s="1" t="s">
        <v>83</v>
      </c>
      <c r="O73" s="8">
        <f>L73</f>
        <v>7.5920000000000001E-2</v>
      </c>
      <c r="P73" s="8">
        <f t="shared" ref="P73:P84" si="70">O73*J73</f>
        <v>2.6281554049555265E-2</v>
      </c>
      <c r="Q73" s="12">
        <f t="shared" ref="Q73:Q84" si="71">P73*$B$75</f>
        <v>4.7306797289199476E-3</v>
      </c>
      <c r="R73" s="8">
        <f t="shared" ref="R73:R84" si="72">L73*$B$75</f>
        <v>1.36656E-2</v>
      </c>
      <c r="S73" s="13">
        <f t="shared" ref="S73:S84" si="73">Q73/R73</f>
        <v>0.3461743157212232</v>
      </c>
      <c r="T73" s="2">
        <f t="shared" ref="T73:T84" si="74">$B$74/100</f>
        <v>0.01</v>
      </c>
      <c r="U73" s="14">
        <f t="shared" ref="U73:U84" si="75">S73*T73</f>
        <v>3.4617431572122321E-3</v>
      </c>
      <c r="V73" s="13"/>
      <c r="W73" s="2"/>
      <c r="X73" s="14"/>
      <c r="Y73" s="2">
        <v>0.05</v>
      </c>
      <c r="Z73" s="2">
        <v>0.5</v>
      </c>
      <c r="AA73" s="2">
        <f t="shared" ref="AA73:AA84" si="76">Y73*Z73</f>
        <v>2.5000000000000001E-2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0.02</v>
      </c>
      <c r="AO73" s="2">
        <v>0.49</v>
      </c>
      <c r="AP73" s="2">
        <f t="shared" ref="AP73:AP84" si="77">AO73*AN73</f>
        <v>9.7999999999999997E-3</v>
      </c>
      <c r="AQ73" s="1">
        <f t="shared" ref="AQ73:AQ84" si="78">(AP73+AM73+AD73+AA73+U73+X73+AG73+AJ73)</f>
        <v>3.826174315721223E-2</v>
      </c>
      <c r="AR73" s="8">
        <f t="shared" ref="AR73:AR84" si="79">$B$73/12</f>
        <v>7.5919999999999996</v>
      </c>
      <c r="AS73" s="1">
        <f t="shared" ref="AS73:AS84" si="80">$B$75</f>
        <v>0.18</v>
      </c>
      <c r="AT73" s="1">
        <f t="shared" ref="AT73:AT84" si="81">$E$4/12</f>
        <v>1412182.1666666667</v>
      </c>
      <c r="AU73" s="1">
        <f t="shared" ref="AU73:AU84" si="82">AT73*10000*AS73*0.67*AR73*AQ73</f>
        <v>494719446.61823678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24.892020944838698</v>
      </c>
      <c r="E74" s="9">
        <f t="shared" ref="E74:E85" si="83">D73</f>
        <v>25</v>
      </c>
      <c r="F74" s="7" t="s">
        <v>83</v>
      </c>
      <c r="G74" s="1">
        <v>2</v>
      </c>
      <c r="H74" s="8">
        <f t="shared" si="65"/>
        <v>24.892020944838698</v>
      </c>
      <c r="I74" s="8">
        <f t="shared" si="66"/>
        <v>298.04202094483867</v>
      </c>
      <c r="J74" s="8">
        <f t="shared" si="67"/>
        <v>0.34210265902124648</v>
      </c>
      <c r="K74" s="8">
        <f t="shared" si="68"/>
        <v>7.5919999999999996</v>
      </c>
      <c r="L74" s="8">
        <f t="shared" si="69"/>
        <v>7.5920000000000001E-2</v>
      </c>
      <c r="M74" s="1" t="s">
        <v>83</v>
      </c>
      <c r="O74" s="8">
        <f t="shared" ref="O74:O84" si="84">L74+O73-P73-N74</f>
        <v>0.12555844595044474</v>
      </c>
      <c r="P74" s="8">
        <f t="shared" si="70"/>
        <v>4.2953878222222602E-2</v>
      </c>
      <c r="Q74" s="12">
        <f t="shared" si="71"/>
        <v>7.7316980800000677E-3</v>
      </c>
      <c r="R74" s="8">
        <f t="shared" si="72"/>
        <v>1.36656E-2</v>
      </c>
      <c r="S74" s="13">
        <f t="shared" si="73"/>
        <v>0.56577816414940196</v>
      </c>
      <c r="T74" s="2">
        <f t="shared" si="74"/>
        <v>0.01</v>
      </c>
      <c r="U74" s="14">
        <f t="shared" si="75"/>
        <v>5.65778164149402E-3</v>
      </c>
      <c r="V74" s="13"/>
      <c r="W74" s="2"/>
      <c r="X74" s="14"/>
      <c r="Y74" s="2">
        <v>0.05</v>
      </c>
      <c r="Z74" s="2">
        <v>0.5</v>
      </c>
      <c r="AA74" s="2">
        <f t="shared" si="76"/>
        <v>2.5000000000000001E-2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0.02</v>
      </c>
      <c r="AO74" s="2">
        <v>0.49</v>
      </c>
      <c r="AP74" s="2">
        <f t="shared" si="77"/>
        <v>9.7999999999999997E-3</v>
      </c>
      <c r="AQ74" s="1">
        <f t="shared" si="78"/>
        <v>4.0457781641494016E-2</v>
      </c>
      <c r="AR74" s="8">
        <f t="shared" si="79"/>
        <v>7.5919999999999996</v>
      </c>
      <c r="AS74" s="1">
        <f t="shared" si="80"/>
        <v>0.18</v>
      </c>
      <c r="AT74" s="1">
        <f t="shared" si="81"/>
        <v>1412182.1666666667</v>
      </c>
      <c r="AU74" s="1">
        <f t="shared" si="82"/>
        <v>523113943.41970962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25.1244020017857</v>
      </c>
      <c r="E75" s="9">
        <f t="shared" si="83"/>
        <v>24.892020944838698</v>
      </c>
      <c r="F75" s="7" t="s">
        <v>83</v>
      </c>
      <c r="G75" s="1">
        <v>3</v>
      </c>
      <c r="H75" s="8">
        <f t="shared" si="65"/>
        <v>25.1244020017857</v>
      </c>
      <c r="I75" s="8">
        <f t="shared" si="66"/>
        <v>298.27440200178569</v>
      </c>
      <c r="J75" s="8">
        <f t="shared" si="67"/>
        <v>0.35092163219676026</v>
      </c>
      <c r="K75" s="8">
        <f t="shared" si="68"/>
        <v>7.5919999999999996</v>
      </c>
      <c r="L75" s="8">
        <f t="shared" si="69"/>
        <v>7.5920000000000001E-2</v>
      </c>
      <c r="M75" s="1" t="s">
        <v>83</v>
      </c>
      <c r="O75" s="8">
        <f t="shared" si="84"/>
        <v>0.15852456772822213</v>
      </c>
      <c r="P75" s="8">
        <f t="shared" si="70"/>
        <v>5.5629700050473574E-2</v>
      </c>
      <c r="Q75" s="12">
        <f t="shared" si="71"/>
        <v>1.0013346009085242E-2</v>
      </c>
      <c r="R75" s="8">
        <f t="shared" si="72"/>
        <v>1.36656E-2</v>
      </c>
      <c r="S75" s="13">
        <f t="shared" si="73"/>
        <v>0.73274104386819772</v>
      </c>
      <c r="T75" s="2">
        <f t="shared" si="74"/>
        <v>0.01</v>
      </c>
      <c r="U75" s="14">
        <f t="shared" si="75"/>
        <v>7.3274104386819774E-3</v>
      </c>
      <c r="V75" s="13"/>
      <c r="W75" s="2"/>
      <c r="X75" s="14"/>
      <c r="Y75" s="2">
        <v>0.05</v>
      </c>
      <c r="Z75" s="2">
        <v>0.5</v>
      </c>
      <c r="AA75" s="2">
        <f t="shared" si="76"/>
        <v>2.5000000000000001E-2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0.02</v>
      </c>
      <c r="AO75" s="2">
        <v>0.49</v>
      </c>
      <c r="AP75" s="2">
        <f t="shared" si="77"/>
        <v>9.7999999999999997E-3</v>
      </c>
      <c r="AQ75" s="1">
        <f t="shared" si="78"/>
        <v>4.2127410438681977E-2</v>
      </c>
      <c r="AR75" s="8">
        <f t="shared" si="79"/>
        <v>7.5919999999999996</v>
      </c>
      <c r="AS75" s="1">
        <f t="shared" si="80"/>
        <v>0.18</v>
      </c>
      <c r="AT75" s="1">
        <f t="shared" si="81"/>
        <v>1412182.1666666667</v>
      </c>
      <c r="AU75" s="1">
        <f t="shared" si="82"/>
        <v>544702030.27735198</v>
      </c>
    </row>
    <row r="76" spans="1:48" x14ac:dyDescent="0.15">
      <c r="C76" s="7">
        <v>3</v>
      </c>
      <c r="D76" s="7">
        <v>25.0699468832258</v>
      </c>
      <c r="E76" s="9">
        <f t="shared" si="83"/>
        <v>25.1244020017857</v>
      </c>
      <c r="F76" s="7" t="s">
        <v>83</v>
      </c>
      <c r="G76" s="1">
        <v>4</v>
      </c>
      <c r="H76" s="8">
        <f t="shared" si="65"/>
        <v>25.0699468832258</v>
      </c>
      <c r="I76" s="8">
        <f t="shared" si="66"/>
        <v>298.21994688322576</v>
      </c>
      <c r="J76" s="8">
        <f t="shared" si="67"/>
        <v>0.34883609365216756</v>
      </c>
      <c r="K76" s="8">
        <f t="shared" si="68"/>
        <v>7.5919999999999996</v>
      </c>
      <c r="L76" s="8">
        <f t="shared" si="69"/>
        <v>7.5920000000000001E-2</v>
      </c>
      <c r="M76" s="1" t="s">
        <v>83</v>
      </c>
      <c r="O76" s="8">
        <f t="shared" si="84"/>
        <v>0.17881486767774857</v>
      </c>
      <c r="P76" s="8">
        <f t="shared" si="70"/>
        <v>6.2377079927635047E-2</v>
      </c>
      <c r="Q76" s="12">
        <f t="shared" si="71"/>
        <v>1.1227874386974307E-2</v>
      </c>
      <c r="R76" s="8">
        <f t="shared" si="72"/>
        <v>1.36656E-2</v>
      </c>
      <c r="S76" s="13">
        <f t="shared" si="73"/>
        <v>0.82161591053260064</v>
      </c>
      <c r="T76" s="2">
        <f t="shared" si="74"/>
        <v>0.01</v>
      </c>
      <c r="U76" s="14">
        <f t="shared" si="75"/>
        <v>8.2161591053260073E-3</v>
      </c>
      <c r="V76" s="13"/>
      <c r="W76" s="2"/>
      <c r="X76" s="14"/>
      <c r="Y76" s="2">
        <v>0.05</v>
      </c>
      <c r="Z76" s="2">
        <v>0.5</v>
      </c>
      <c r="AA76" s="2">
        <f t="shared" si="76"/>
        <v>2.5000000000000001E-2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0.49</v>
      </c>
      <c r="AP76" s="2">
        <f t="shared" si="77"/>
        <v>9.7999999999999997E-3</v>
      </c>
      <c r="AQ76" s="1">
        <f t="shared" si="78"/>
        <v>4.3016159105326003E-2</v>
      </c>
      <c r="AR76" s="8">
        <f t="shared" si="79"/>
        <v>7.5919999999999996</v>
      </c>
      <c r="AS76" s="1">
        <f t="shared" si="80"/>
        <v>0.18</v>
      </c>
      <c r="AT76" s="1">
        <f t="shared" si="81"/>
        <v>1412182.1666666667</v>
      </c>
      <c r="AU76" s="1">
        <f t="shared" si="82"/>
        <v>556193436.895661</v>
      </c>
    </row>
    <row r="77" spans="1:48" x14ac:dyDescent="0.15">
      <c r="C77" s="7">
        <v>4</v>
      </c>
      <c r="D77" s="7">
        <v>25.272899423999998</v>
      </c>
      <c r="E77" s="9">
        <f t="shared" si="83"/>
        <v>25.0699468832258</v>
      </c>
      <c r="F77" s="7" t="s">
        <v>83</v>
      </c>
      <c r="G77" s="1">
        <v>5</v>
      </c>
      <c r="H77" s="8">
        <f t="shared" si="65"/>
        <v>25.272899423999998</v>
      </c>
      <c r="I77" s="8">
        <f t="shared" si="66"/>
        <v>298.42289942399998</v>
      </c>
      <c r="J77" s="8">
        <f t="shared" si="67"/>
        <v>0.35666846752566483</v>
      </c>
      <c r="K77" s="8">
        <f t="shared" si="68"/>
        <v>7.5919999999999996</v>
      </c>
      <c r="L77" s="8">
        <f t="shared" si="69"/>
        <v>7.5920000000000001E-2</v>
      </c>
      <c r="M77" s="1" t="s">
        <v>85</v>
      </c>
      <c r="N77" s="8">
        <f>(O76-P76)*$C$21/100</f>
        <v>0.11061589836260782</v>
      </c>
      <c r="O77" s="8">
        <f t="shared" si="84"/>
        <v>8.1741889387505678E-2</v>
      </c>
      <c r="P77" s="8">
        <f t="shared" si="70"/>
        <v>2.9154754420494058E-2</v>
      </c>
      <c r="Q77" s="12">
        <f t="shared" si="71"/>
        <v>5.2478557956889306E-3</v>
      </c>
      <c r="R77" s="8">
        <f t="shared" si="72"/>
        <v>1.36656E-2</v>
      </c>
      <c r="S77" s="13">
        <f t="shared" si="73"/>
        <v>0.38401942071251394</v>
      </c>
      <c r="T77" s="2">
        <f t="shared" si="74"/>
        <v>0.01</v>
      </c>
      <c r="U77" s="14">
        <f t="shared" si="75"/>
        <v>3.8401942071251394E-3</v>
      </c>
      <c r="V77" s="13"/>
      <c r="W77" s="2"/>
      <c r="X77" s="14"/>
      <c r="Y77" s="2">
        <v>0.05</v>
      </c>
      <c r="Z77" s="2">
        <v>0.5</v>
      </c>
      <c r="AA77" s="2">
        <f t="shared" si="76"/>
        <v>2.5000000000000001E-2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0.49</v>
      </c>
      <c r="AP77" s="2">
        <f t="shared" si="77"/>
        <v>9.7999999999999997E-3</v>
      </c>
      <c r="AQ77" s="1">
        <f t="shared" si="78"/>
        <v>3.8640194207125139E-2</v>
      </c>
      <c r="AR77" s="8">
        <f t="shared" si="79"/>
        <v>7.5919999999999996</v>
      </c>
      <c r="AS77" s="1">
        <f t="shared" si="80"/>
        <v>0.18</v>
      </c>
      <c r="AT77" s="1">
        <f t="shared" si="81"/>
        <v>1412182.1666666667</v>
      </c>
      <c r="AU77" s="1">
        <f t="shared" si="82"/>
        <v>499612770.30230719</v>
      </c>
    </row>
    <row r="78" spans="1:48" x14ac:dyDescent="0.15">
      <c r="C78" s="7">
        <v>5</v>
      </c>
      <c r="D78" s="7">
        <v>25.517188518064501</v>
      </c>
      <c r="E78" s="9">
        <f t="shared" si="83"/>
        <v>25.272899423999998</v>
      </c>
      <c r="F78" s="7" t="s">
        <v>85</v>
      </c>
      <c r="G78" s="1">
        <v>6</v>
      </c>
      <c r="H78" s="8">
        <f t="shared" si="65"/>
        <v>25.517188518064501</v>
      </c>
      <c r="I78" s="8">
        <f t="shared" si="66"/>
        <v>298.66718851806445</v>
      </c>
      <c r="J78" s="8">
        <f t="shared" si="67"/>
        <v>0.36631503489414502</v>
      </c>
      <c r="K78" s="8">
        <f t="shared" si="68"/>
        <v>7.5919999999999996</v>
      </c>
      <c r="L78" s="8">
        <f t="shared" si="69"/>
        <v>7.5920000000000001E-2</v>
      </c>
      <c r="M78" s="1" t="s">
        <v>83</v>
      </c>
      <c r="O78" s="8">
        <f t="shared" si="84"/>
        <v>0.12850713496701163</v>
      </c>
      <c r="P78" s="8">
        <f t="shared" si="70"/>
        <v>4.7074095629587469E-2</v>
      </c>
      <c r="Q78" s="12">
        <f t="shared" si="71"/>
        <v>8.4733372133257434E-3</v>
      </c>
      <c r="R78" s="8">
        <f t="shared" si="72"/>
        <v>1.36656E-2</v>
      </c>
      <c r="S78" s="13">
        <f t="shared" si="73"/>
        <v>0.62004867794504037</v>
      </c>
      <c r="T78" s="2">
        <f t="shared" si="74"/>
        <v>0.01</v>
      </c>
      <c r="U78" s="14">
        <f t="shared" si="75"/>
        <v>6.2004867794504042E-3</v>
      </c>
      <c r="V78" s="13"/>
      <c r="W78" s="2"/>
      <c r="X78" s="14"/>
      <c r="Y78" s="2">
        <v>0.05</v>
      </c>
      <c r="Z78" s="2">
        <v>0.5</v>
      </c>
      <c r="AA78" s="2">
        <f t="shared" si="76"/>
        <v>2.5000000000000001E-2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0.49</v>
      </c>
      <c r="AP78" s="2">
        <f t="shared" si="77"/>
        <v>9.7999999999999997E-3</v>
      </c>
      <c r="AQ78" s="1">
        <f t="shared" si="78"/>
        <v>4.1000486779450403E-2</v>
      </c>
      <c r="AR78" s="8">
        <f t="shared" si="79"/>
        <v>7.5919999999999996</v>
      </c>
      <c r="AS78" s="1">
        <f t="shared" si="80"/>
        <v>0.18</v>
      </c>
      <c r="AT78" s="1">
        <f t="shared" si="81"/>
        <v>1412182.1666666667</v>
      </c>
      <c r="AU78" s="1">
        <f t="shared" si="82"/>
        <v>530131051.45954674</v>
      </c>
    </row>
    <row r="79" spans="1:48" x14ac:dyDescent="0.15">
      <c r="C79" s="7">
        <v>6</v>
      </c>
      <c r="D79" s="7">
        <v>25.084073590999999</v>
      </c>
      <c r="E79" s="9">
        <f t="shared" si="83"/>
        <v>25.517188518064501</v>
      </c>
      <c r="F79" s="7" t="s">
        <v>83</v>
      </c>
      <c r="G79" s="1">
        <v>7</v>
      </c>
      <c r="H79" s="8">
        <f t="shared" si="65"/>
        <v>25.084073590999999</v>
      </c>
      <c r="I79" s="8">
        <f t="shared" si="66"/>
        <v>298.23407359099997</v>
      </c>
      <c r="J79" s="8">
        <f t="shared" si="67"/>
        <v>0.34937600202534375</v>
      </c>
      <c r="K79" s="8">
        <f t="shared" si="68"/>
        <v>7.5919999999999996</v>
      </c>
      <c r="L79" s="8">
        <f t="shared" si="69"/>
        <v>7.5920000000000001E-2</v>
      </c>
      <c r="M79" s="1" t="s">
        <v>83</v>
      </c>
      <c r="O79" s="8">
        <f t="shared" si="84"/>
        <v>0.15735303933742417</v>
      </c>
      <c r="P79" s="8">
        <f t="shared" si="70"/>
        <v>5.4975375790245903E-2</v>
      </c>
      <c r="Q79" s="12">
        <f t="shared" si="71"/>
        <v>9.8955676422442622E-3</v>
      </c>
      <c r="R79" s="8">
        <f t="shared" si="72"/>
        <v>1.36656E-2</v>
      </c>
      <c r="S79" s="13">
        <f t="shared" si="73"/>
        <v>0.72412244191577846</v>
      </c>
      <c r="T79" s="2">
        <f t="shared" si="74"/>
        <v>0.01</v>
      </c>
      <c r="U79" s="14">
        <f t="shared" si="75"/>
        <v>7.241224419157785E-3</v>
      </c>
      <c r="V79" s="13"/>
      <c r="W79" s="2"/>
      <c r="X79" s="14"/>
      <c r="Y79" s="2">
        <v>0.05</v>
      </c>
      <c r="Z79" s="2">
        <v>0.5</v>
      </c>
      <c r="AA79" s="2">
        <f t="shared" si="76"/>
        <v>2.5000000000000001E-2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0.49</v>
      </c>
      <c r="AP79" s="2">
        <f t="shared" si="77"/>
        <v>9.7999999999999997E-3</v>
      </c>
      <c r="AQ79" s="1">
        <f t="shared" si="78"/>
        <v>4.204122441915778E-2</v>
      </c>
      <c r="AR79" s="8">
        <f t="shared" si="79"/>
        <v>7.5919999999999996</v>
      </c>
      <c r="AS79" s="1">
        <f t="shared" si="80"/>
        <v>0.18</v>
      </c>
      <c r="AT79" s="1">
        <f t="shared" si="81"/>
        <v>1412182.1666666667</v>
      </c>
      <c r="AU79" s="1">
        <f t="shared" si="82"/>
        <v>543587656.06522977</v>
      </c>
    </row>
    <row r="80" spans="1:48" x14ac:dyDescent="0.15">
      <c r="C80" s="7">
        <v>7</v>
      </c>
      <c r="D80" s="7">
        <v>24.8661288151613</v>
      </c>
      <c r="E80" s="9">
        <f t="shared" si="83"/>
        <v>25.084073590999999</v>
      </c>
      <c r="F80" s="7" t="s">
        <v>83</v>
      </c>
      <c r="G80" s="1">
        <v>8</v>
      </c>
      <c r="H80" s="8">
        <f t="shared" si="65"/>
        <v>24.8661288151613</v>
      </c>
      <c r="I80" s="8">
        <f t="shared" si="66"/>
        <v>298.01612881516127</v>
      </c>
      <c r="J80" s="8">
        <f t="shared" si="67"/>
        <v>0.34113302794792394</v>
      </c>
      <c r="K80" s="8">
        <f t="shared" si="68"/>
        <v>7.5919999999999996</v>
      </c>
      <c r="L80" s="8">
        <f t="shared" si="69"/>
        <v>7.5920000000000001E-2</v>
      </c>
      <c r="M80" s="1" t="s">
        <v>83</v>
      </c>
      <c r="O80" s="8">
        <f t="shared" si="84"/>
        <v>0.17829766354717824</v>
      </c>
      <c r="P80" s="8">
        <f t="shared" si="70"/>
        <v>6.0823221841889097E-2</v>
      </c>
      <c r="Q80" s="12">
        <f t="shared" si="71"/>
        <v>1.0948179931540037E-2</v>
      </c>
      <c r="R80" s="8">
        <f t="shared" si="72"/>
        <v>1.36656E-2</v>
      </c>
      <c r="S80" s="13">
        <f t="shared" si="73"/>
        <v>0.80114886514606287</v>
      </c>
      <c r="T80" s="2">
        <f t="shared" si="74"/>
        <v>0.01</v>
      </c>
      <c r="U80" s="14">
        <f t="shared" si="75"/>
        <v>8.0114886514606291E-3</v>
      </c>
      <c r="V80" s="13"/>
      <c r="W80" s="2"/>
      <c r="X80" s="14"/>
      <c r="Y80" s="2">
        <v>0.05</v>
      </c>
      <c r="Z80" s="2">
        <v>0.5</v>
      </c>
      <c r="AA80" s="2">
        <f t="shared" si="76"/>
        <v>2.5000000000000001E-2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0.49</v>
      </c>
      <c r="AP80" s="2">
        <f t="shared" si="77"/>
        <v>9.7999999999999997E-3</v>
      </c>
      <c r="AQ80" s="1">
        <f t="shared" si="78"/>
        <v>4.281148865146063E-2</v>
      </c>
      <c r="AR80" s="8">
        <f t="shared" si="79"/>
        <v>7.5919999999999996</v>
      </c>
      <c r="AS80" s="1">
        <f t="shared" si="80"/>
        <v>0.18</v>
      </c>
      <c r="AT80" s="1">
        <f t="shared" si="81"/>
        <v>1412182.1666666667</v>
      </c>
      <c r="AU80" s="1">
        <f t="shared" si="82"/>
        <v>553547074.09772623</v>
      </c>
    </row>
    <row r="81" spans="1:48" x14ac:dyDescent="0.15">
      <c r="C81" s="7">
        <v>8</v>
      </c>
      <c r="D81" s="7">
        <v>24.9262796716129</v>
      </c>
      <c r="E81" s="9">
        <f t="shared" si="83"/>
        <v>24.8661288151613</v>
      </c>
      <c r="F81" s="7" t="s">
        <v>83</v>
      </c>
      <c r="G81" s="1">
        <v>9</v>
      </c>
      <c r="H81" s="8">
        <f t="shared" si="65"/>
        <v>24.9262796716129</v>
      </c>
      <c r="I81" s="8">
        <f t="shared" si="66"/>
        <v>298.07627967161289</v>
      </c>
      <c r="J81" s="8">
        <f t="shared" si="67"/>
        <v>0.3433895865965404</v>
      </c>
      <c r="K81" s="8">
        <f t="shared" si="68"/>
        <v>7.5919999999999996</v>
      </c>
      <c r="L81" s="8">
        <f t="shared" si="69"/>
        <v>7.5920000000000001E-2</v>
      </c>
      <c r="M81" s="1" t="s">
        <v>83</v>
      </c>
      <c r="O81" s="8">
        <f t="shared" si="84"/>
        <v>0.19339444170528913</v>
      </c>
      <c r="P81" s="8">
        <f t="shared" si="70"/>
        <v>6.6409637387247963E-2</v>
      </c>
      <c r="Q81" s="12">
        <f t="shared" si="71"/>
        <v>1.1953734729704632E-2</v>
      </c>
      <c r="R81" s="8">
        <f t="shared" si="72"/>
        <v>1.36656E-2</v>
      </c>
      <c r="S81" s="13">
        <f t="shared" si="73"/>
        <v>0.87473178855700684</v>
      </c>
      <c r="T81" s="2">
        <f t="shared" si="74"/>
        <v>0.01</v>
      </c>
      <c r="U81" s="14">
        <f t="shared" si="75"/>
        <v>8.7473178855700679E-3</v>
      </c>
      <c r="V81" s="13"/>
      <c r="W81" s="2"/>
      <c r="X81" s="14"/>
      <c r="Y81" s="2">
        <v>0.05</v>
      </c>
      <c r="Z81" s="2">
        <v>0.5</v>
      </c>
      <c r="AA81" s="2">
        <f t="shared" si="76"/>
        <v>2.5000000000000001E-2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0.49</v>
      </c>
      <c r="AP81" s="2">
        <f t="shared" si="77"/>
        <v>9.7999999999999997E-3</v>
      </c>
      <c r="AQ81" s="1">
        <f t="shared" si="78"/>
        <v>4.3547317885570064E-2</v>
      </c>
      <c r="AR81" s="8">
        <f t="shared" si="79"/>
        <v>7.5919999999999996</v>
      </c>
      <c r="AS81" s="1">
        <f t="shared" si="80"/>
        <v>0.18</v>
      </c>
      <c r="AT81" s="1">
        <f t="shared" si="81"/>
        <v>1412182.1666666667</v>
      </c>
      <c r="AU81" s="1">
        <f t="shared" si="82"/>
        <v>563061252.00667286</v>
      </c>
    </row>
    <row r="82" spans="1:48" x14ac:dyDescent="0.15">
      <c r="C82" s="7">
        <v>9</v>
      </c>
      <c r="D82" s="7">
        <v>25.075669977</v>
      </c>
      <c r="E82" s="9">
        <f t="shared" si="83"/>
        <v>24.9262796716129</v>
      </c>
      <c r="F82" s="7" t="s">
        <v>83</v>
      </c>
      <c r="G82" s="1">
        <v>10</v>
      </c>
      <c r="H82" s="8">
        <f t="shared" si="65"/>
        <v>25.075669977</v>
      </c>
      <c r="I82" s="8">
        <f t="shared" si="66"/>
        <v>298.225669977</v>
      </c>
      <c r="J82" s="8">
        <f t="shared" si="67"/>
        <v>0.34905473001461629</v>
      </c>
      <c r="K82" s="8">
        <f t="shared" si="68"/>
        <v>7.5919999999999996</v>
      </c>
      <c r="L82" s="8">
        <f t="shared" si="69"/>
        <v>7.5920000000000001E-2</v>
      </c>
      <c r="M82" s="1" t="s">
        <v>83</v>
      </c>
      <c r="O82" s="8">
        <f t="shared" si="84"/>
        <v>0.20290480431804114</v>
      </c>
      <c r="P82" s="8">
        <f t="shared" si="70"/>
        <v>7.0824881689902405E-2</v>
      </c>
      <c r="Q82" s="12">
        <f t="shared" si="71"/>
        <v>1.2748478704182432E-2</v>
      </c>
      <c r="R82" s="8">
        <f t="shared" si="72"/>
        <v>1.36656E-2</v>
      </c>
      <c r="S82" s="13">
        <f t="shared" si="73"/>
        <v>0.93288832573633296</v>
      </c>
      <c r="T82" s="2">
        <f t="shared" si="74"/>
        <v>0.01</v>
      </c>
      <c r="U82" s="14">
        <f t="shared" si="75"/>
        <v>9.3288832573633299E-3</v>
      </c>
      <c r="V82" s="13"/>
      <c r="W82" s="2"/>
      <c r="X82" s="14"/>
      <c r="Y82" s="2">
        <v>0.05</v>
      </c>
      <c r="Z82" s="2">
        <v>0.5</v>
      </c>
      <c r="AA82" s="2">
        <f t="shared" si="76"/>
        <v>2.5000000000000001E-2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0.49</v>
      </c>
      <c r="AP82" s="2">
        <f t="shared" si="77"/>
        <v>9.7999999999999997E-3</v>
      </c>
      <c r="AQ82" s="1">
        <f t="shared" si="78"/>
        <v>4.4128883257363326E-2</v>
      </c>
      <c r="AR82" s="8">
        <f t="shared" si="79"/>
        <v>7.5919999999999996</v>
      </c>
      <c r="AS82" s="1">
        <f t="shared" si="80"/>
        <v>0.18</v>
      </c>
      <c r="AT82" s="1">
        <f t="shared" si="81"/>
        <v>1412182.1666666667</v>
      </c>
      <c r="AU82" s="1">
        <f t="shared" si="82"/>
        <v>570580817.90108931</v>
      </c>
    </row>
    <row r="83" spans="1:48" x14ac:dyDescent="0.15">
      <c r="C83" s="7">
        <v>10</v>
      </c>
      <c r="D83" s="7">
        <v>25.2736698012903</v>
      </c>
      <c r="E83" s="9">
        <f t="shared" si="83"/>
        <v>25.075669977</v>
      </c>
      <c r="F83" s="7" t="s">
        <v>83</v>
      </c>
      <c r="G83" s="1">
        <v>11</v>
      </c>
      <c r="H83" s="8">
        <f t="shared" si="65"/>
        <v>25.2736698012903</v>
      </c>
      <c r="I83" s="8">
        <f t="shared" si="66"/>
        <v>298.42366980129026</v>
      </c>
      <c r="J83" s="8">
        <f t="shared" si="67"/>
        <v>0.35669851007823433</v>
      </c>
      <c r="K83" s="8">
        <f t="shared" si="68"/>
        <v>7.5919999999999996</v>
      </c>
      <c r="L83" s="8">
        <f t="shared" si="69"/>
        <v>7.5920000000000001E-2</v>
      </c>
      <c r="M83" s="1" t="s">
        <v>85</v>
      </c>
      <c r="N83" s="8">
        <f>(O82-P82)*$C$21/100</f>
        <v>0.12547592649673178</v>
      </c>
      <c r="O83" s="8">
        <f t="shared" si="84"/>
        <v>8.2523996131406929E-2</v>
      </c>
      <c r="P83" s="8">
        <f t="shared" si="70"/>
        <v>2.9436186465774825E-2</v>
      </c>
      <c r="Q83" s="12">
        <f t="shared" si="71"/>
        <v>5.2985135638394685E-3</v>
      </c>
      <c r="R83" s="8">
        <f t="shared" si="72"/>
        <v>1.36656E-2</v>
      </c>
      <c r="S83" s="13">
        <f t="shared" si="73"/>
        <v>0.38772637599808779</v>
      </c>
      <c r="T83" s="2">
        <f t="shared" si="74"/>
        <v>0.01</v>
      </c>
      <c r="U83" s="14">
        <f t="shared" si="75"/>
        <v>3.8772637599808779E-3</v>
      </c>
      <c r="V83" s="13"/>
      <c r="W83" s="2"/>
      <c r="X83" s="14"/>
      <c r="Y83" s="2">
        <v>0.05</v>
      </c>
      <c r="Z83" s="2">
        <v>0.5</v>
      </c>
      <c r="AA83" s="2">
        <f t="shared" si="76"/>
        <v>2.5000000000000001E-2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0.49</v>
      </c>
      <c r="AP83" s="2">
        <f t="shared" si="77"/>
        <v>9.7999999999999997E-3</v>
      </c>
      <c r="AQ83" s="1">
        <f t="shared" si="78"/>
        <v>3.8677263759980873E-2</v>
      </c>
      <c r="AR83" s="8">
        <f t="shared" si="79"/>
        <v>7.5919999999999996</v>
      </c>
      <c r="AS83" s="1">
        <f t="shared" si="80"/>
        <v>0.18</v>
      </c>
      <c r="AT83" s="1">
        <f t="shared" si="81"/>
        <v>1412182.1666666667</v>
      </c>
      <c r="AU83" s="1">
        <f t="shared" si="82"/>
        <v>500092074.88076884</v>
      </c>
    </row>
    <row r="84" spans="1:48" x14ac:dyDescent="0.15">
      <c r="C84" s="7">
        <v>11</v>
      </c>
      <c r="D84" s="7">
        <v>25.3415026053333</v>
      </c>
      <c r="E84" s="9">
        <f t="shared" si="83"/>
        <v>25.2736698012903</v>
      </c>
      <c r="F84" s="7" t="s">
        <v>85</v>
      </c>
      <c r="G84" s="1">
        <v>12</v>
      </c>
      <c r="H84" s="8">
        <f t="shared" si="65"/>
        <v>25.3415026053333</v>
      </c>
      <c r="I84" s="8">
        <f t="shared" si="66"/>
        <v>298.49150260533327</v>
      </c>
      <c r="J84" s="8">
        <f t="shared" si="67"/>
        <v>0.35935313187074963</v>
      </c>
      <c r="K84" s="8">
        <f t="shared" si="68"/>
        <v>7.5919999999999996</v>
      </c>
      <c r="L84" s="8">
        <f t="shared" si="69"/>
        <v>7.5920000000000001E-2</v>
      </c>
      <c r="M84" s="1" t="s">
        <v>83</v>
      </c>
      <c r="O84" s="8">
        <f t="shared" si="84"/>
        <v>0.12900780966563208</v>
      </c>
      <c r="P84" s="8">
        <f t="shared" si="70"/>
        <v>4.6359360439130456E-2</v>
      </c>
      <c r="Q84" s="12">
        <f t="shared" si="71"/>
        <v>8.3446848790434819E-3</v>
      </c>
      <c r="R84" s="8">
        <f t="shared" si="72"/>
        <v>1.36656E-2</v>
      </c>
      <c r="S84" s="13">
        <f t="shared" si="73"/>
        <v>0.61063435773354124</v>
      </c>
      <c r="T84" s="2">
        <f t="shared" si="74"/>
        <v>0.01</v>
      </c>
      <c r="U84" s="14">
        <f t="shared" si="75"/>
        <v>6.1063435773354123E-3</v>
      </c>
      <c r="V84" s="13"/>
      <c r="W84" s="2"/>
      <c r="X84" s="14"/>
      <c r="Y84" s="2">
        <v>0.05</v>
      </c>
      <c r="Z84" s="2">
        <v>0.5</v>
      </c>
      <c r="AA84" s="2">
        <f t="shared" si="76"/>
        <v>2.5000000000000001E-2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0.49</v>
      </c>
      <c r="AP84" s="2">
        <f t="shared" si="77"/>
        <v>9.7999999999999997E-3</v>
      </c>
      <c r="AQ84" s="1">
        <f t="shared" si="78"/>
        <v>4.0906343577335413E-2</v>
      </c>
      <c r="AR84" s="8">
        <f t="shared" si="79"/>
        <v>7.5919999999999996</v>
      </c>
      <c r="AS84" s="1">
        <f t="shared" si="80"/>
        <v>0.18</v>
      </c>
      <c r="AT84" s="1">
        <f t="shared" si="81"/>
        <v>1412182.1666666667</v>
      </c>
      <c r="AU84" s="1">
        <f t="shared" si="82"/>
        <v>528913791.89398468</v>
      </c>
      <c r="AV84" s="1">
        <f>SUM(AU73:AU84)</f>
        <v>6408255345.8182859</v>
      </c>
    </row>
    <row r="85" spans="1:48" x14ac:dyDescent="0.3">
      <c r="C85" s="7">
        <v>12</v>
      </c>
      <c r="D85" s="10">
        <v>25.259133497419398</v>
      </c>
      <c r="E85" s="9">
        <f t="shared" si="83"/>
        <v>25.3415026053333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165.81950000000001</v>
      </c>
      <c r="C89" s="7" t="s">
        <v>82</v>
      </c>
      <c r="D89" s="7">
        <v>25</v>
      </c>
      <c r="E89" s="7"/>
      <c r="F89" s="7"/>
      <c r="G89" s="1">
        <v>1</v>
      </c>
      <c r="H89" s="8">
        <f t="shared" ref="H89:H100" si="85">E90</f>
        <v>25</v>
      </c>
      <c r="I89" s="8">
        <f t="shared" ref="I89:I100" si="86">H89+273.15</f>
        <v>298.14999999999998</v>
      </c>
      <c r="J89" s="8">
        <f t="shared" ref="J89:J100" si="87">EXP(($C$15*(I89-$C$13))/($C$16*I89*$C$13))</f>
        <v>0.3461743157212232</v>
      </c>
      <c r="K89" s="8">
        <f t="shared" ref="K89:K100" si="88">$B$89/12</f>
        <v>13.818291666666667</v>
      </c>
      <c r="L89" s="8">
        <f t="shared" ref="L89:L100" si="89">K89*$B$90/100</f>
        <v>3.1782070833333336</v>
      </c>
      <c r="M89" s="1" t="s">
        <v>83</v>
      </c>
      <c r="O89" s="8">
        <f>L89</f>
        <v>3.1782070833333336</v>
      </c>
      <c r="P89" s="8">
        <f t="shared" ref="P89:P100" si="90">O89*J89</f>
        <v>1.1002136622932615</v>
      </c>
      <c r="Q89" s="12">
        <f t="shared" ref="Q89:Q100" si="91">P89*$B$91</f>
        <v>0.49509614803196766</v>
      </c>
      <c r="R89" s="8">
        <f t="shared" ref="R89:R100" si="92">L89*$B$91</f>
        <v>1.4301931875000002</v>
      </c>
      <c r="S89" s="13">
        <f t="shared" ref="S89:S100" si="93">Q89/R89</f>
        <v>0.3461743157212232</v>
      </c>
      <c r="T89" s="2">
        <f t="shared" ref="T89:T100" si="94">$B$90/100</f>
        <v>0.23</v>
      </c>
      <c r="U89" s="14">
        <f t="shared" ref="U89:U100" si="95">S89*T89</f>
        <v>7.9620092615881335E-2</v>
      </c>
      <c r="V89" s="2">
        <v>220</v>
      </c>
      <c r="W89" s="2">
        <v>0.12</v>
      </c>
      <c r="X89" s="2">
        <v>15.1</v>
      </c>
      <c r="Y89" s="2">
        <v>0.13</v>
      </c>
      <c r="Z89" s="2">
        <v>6</v>
      </c>
      <c r="AA89" s="2">
        <v>0.35</v>
      </c>
      <c r="AB89" s="2"/>
      <c r="AC89" s="2"/>
      <c r="AD89" s="2">
        <v>110</v>
      </c>
      <c r="AE89" s="2">
        <v>0.02</v>
      </c>
      <c r="AF89" s="2">
        <v>3</v>
      </c>
      <c r="AG89" s="2">
        <v>7.0000000000000007E-2</v>
      </c>
      <c r="AH89" s="2">
        <v>7</v>
      </c>
      <c r="AI89" s="2">
        <v>0.08</v>
      </c>
      <c r="AJ89" s="1">
        <f t="shared" ref="AJ89:AJ100" si="96">U89*0.67*AL89+(V89*W89+X89*Y89+Z89*AA89+AB89*AC89+AD89*AE89+AF89*AG89+AH89*AI89)/1000</f>
        <v>5.7438457923688228E-2</v>
      </c>
      <c r="AK89" s="8">
        <f t="shared" ref="AK89:AK100" si="97">$B$89/12</f>
        <v>13.818291666666667</v>
      </c>
      <c r="AL89" s="1">
        <f t="shared" ref="AL89:AL100" si="98">$B$91</f>
        <v>0.45</v>
      </c>
      <c r="AM89" s="17">
        <f t="shared" ref="AM89:AM100" si="99">$E$6/12</f>
        <v>627065.58333333337</v>
      </c>
      <c r="AN89" s="1">
        <f t="shared" ref="AN89:AN100" si="100">AM89*10000*AK89*AJ89</f>
        <v>4977028091.0577774</v>
      </c>
    </row>
    <row r="90" spans="1:48" x14ac:dyDescent="0.15">
      <c r="A90" s="1" t="s">
        <v>84</v>
      </c>
      <c r="B90" s="1">
        <f>H6</f>
        <v>23</v>
      </c>
      <c r="C90" s="7">
        <v>1</v>
      </c>
      <c r="D90" s="7">
        <v>24.892020944838698</v>
      </c>
      <c r="E90" s="9">
        <f t="shared" ref="E90:E101" si="101">D89</f>
        <v>25</v>
      </c>
      <c r="F90" s="7" t="s">
        <v>83</v>
      </c>
      <c r="G90" s="1">
        <v>2</v>
      </c>
      <c r="H90" s="8">
        <f t="shared" si="85"/>
        <v>24.892020944838698</v>
      </c>
      <c r="I90" s="8">
        <f t="shared" si="86"/>
        <v>298.04202094483867</v>
      </c>
      <c r="J90" s="8">
        <f t="shared" si="87"/>
        <v>0.34210265902124648</v>
      </c>
      <c r="K90" s="8">
        <f t="shared" si="88"/>
        <v>13.818291666666667</v>
      </c>
      <c r="L90" s="8">
        <f t="shared" si="89"/>
        <v>3.1782070833333336</v>
      </c>
      <c r="M90" s="1" t="s">
        <v>83</v>
      </c>
      <c r="O90" s="8">
        <f t="shared" ref="O90:O100" si="102">L90+O89-P89-N90</f>
        <v>5.2562005043734059</v>
      </c>
      <c r="P90" s="8">
        <f t="shared" si="90"/>
        <v>1.7981601688949591</v>
      </c>
      <c r="Q90" s="12">
        <f t="shared" si="91"/>
        <v>0.80917207600273167</v>
      </c>
      <c r="R90" s="8">
        <f t="shared" si="92"/>
        <v>1.4301931875000002</v>
      </c>
      <c r="S90" s="13">
        <f t="shared" si="93"/>
        <v>0.56577816414940207</v>
      </c>
      <c r="T90" s="2">
        <f t="shared" si="94"/>
        <v>0.23</v>
      </c>
      <c r="U90" s="14">
        <f t="shared" si="95"/>
        <v>0.1301289777543625</v>
      </c>
      <c r="V90" s="2">
        <v>220</v>
      </c>
      <c r="W90" s="2">
        <v>0.12</v>
      </c>
      <c r="X90" s="2">
        <v>15.1</v>
      </c>
      <c r="Y90" s="2">
        <v>0.13</v>
      </c>
      <c r="Z90" s="2">
        <v>6</v>
      </c>
      <c r="AA90" s="2">
        <v>0.35</v>
      </c>
      <c r="AB90" s="2"/>
      <c r="AC90" s="2"/>
      <c r="AD90" s="2">
        <v>110</v>
      </c>
      <c r="AE90" s="2">
        <v>0.02</v>
      </c>
      <c r="AF90" s="2">
        <v>3</v>
      </c>
      <c r="AG90" s="2">
        <v>7.0000000000000007E-2</v>
      </c>
      <c r="AH90" s="2">
        <v>7</v>
      </c>
      <c r="AI90" s="2">
        <v>0.08</v>
      </c>
      <c r="AJ90" s="1">
        <f t="shared" si="96"/>
        <v>7.2666886792940311E-2</v>
      </c>
      <c r="AK90" s="8">
        <f t="shared" si="97"/>
        <v>13.818291666666667</v>
      </c>
      <c r="AL90" s="1">
        <f t="shared" si="98"/>
        <v>0.45</v>
      </c>
      <c r="AM90" s="17">
        <f t="shared" si="99"/>
        <v>627065.58333333337</v>
      </c>
      <c r="AN90" s="1">
        <f t="shared" si="100"/>
        <v>6296567664.4502106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25.1244020017857</v>
      </c>
      <c r="E91" s="9">
        <f t="shared" si="101"/>
        <v>24.892020944838698</v>
      </c>
      <c r="F91" s="7" t="s">
        <v>83</v>
      </c>
      <c r="G91" s="1">
        <v>3</v>
      </c>
      <c r="H91" s="8">
        <f t="shared" si="85"/>
        <v>25.1244020017857</v>
      </c>
      <c r="I91" s="8">
        <f t="shared" si="86"/>
        <v>298.27440200178569</v>
      </c>
      <c r="J91" s="8">
        <f t="shared" si="87"/>
        <v>0.35092163219676026</v>
      </c>
      <c r="K91" s="8">
        <f t="shared" si="88"/>
        <v>13.818291666666667</v>
      </c>
      <c r="L91" s="8">
        <f t="shared" si="89"/>
        <v>3.1782070833333336</v>
      </c>
      <c r="M91" s="1" t="s">
        <v>83</v>
      </c>
      <c r="O91" s="8">
        <f t="shared" si="102"/>
        <v>6.6362474188117808</v>
      </c>
      <c r="P91" s="8">
        <f t="shared" si="90"/>
        <v>2.3288027758709675</v>
      </c>
      <c r="Q91" s="12">
        <f t="shared" si="91"/>
        <v>1.0479612491419354</v>
      </c>
      <c r="R91" s="8">
        <f t="shared" si="92"/>
        <v>1.4301931875000002</v>
      </c>
      <c r="S91" s="13">
        <f t="shared" si="93"/>
        <v>0.73274104386819794</v>
      </c>
      <c r="T91" s="2">
        <f t="shared" si="94"/>
        <v>0.23</v>
      </c>
      <c r="U91" s="14">
        <f t="shared" si="95"/>
        <v>0.16853044008968554</v>
      </c>
      <c r="V91" s="2">
        <v>220</v>
      </c>
      <c r="W91" s="2">
        <v>0.12</v>
      </c>
      <c r="X91" s="2">
        <v>15.1</v>
      </c>
      <c r="Y91" s="2">
        <v>0.13</v>
      </c>
      <c r="Z91" s="2">
        <v>6</v>
      </c>
      <c r="AA91" s="2">
        <v>0.35</v>
      </c>
      <c r="AB91" s="2"/>
      <c r="AC91" s="2"/>
      <c r="AD91" s="2">
        <v>110</v>
      </c>
      <c r="AE91" s="2">
        <v>0.02</v>
      </c>
      <c r="AF91" s="2">
        <v>3</v>
      </c>
      <c r="AG91" s="2">
        <v>7.0000000000000007E-2</v>
      </c>
      <c r="AH91" s="2">
        <v>7</v>
      </c>
      <c r="AI91" s="2">
        <v>0.08</v>
      </c>
      <c r="AJ91" s="1">
        <f t="shared" si="96"/>
        <v>8.42449276870402E-2</v>
      </c>
      <c r="AK91" s="8">
        <f t="shared" si="97"/>
        <v>13.818291666666667</v>
      </c>
      <c r="AL91" s="1">
        <f t="shared" si="98"/>
        <v>0.45</v>
      </c>
      <c r="AM91" s="17">
        <f t="shared" si="99"/>
        <v>627065.58333333337</v>
      </c>
      <c r="AN91" s="1">
        <f t="shared" si="100"/>
        <v>7299802027.8432789</v>
      </c>
    </row>
    <row r="92" spans="1:48" x14ac:dyDescent="0.15">
      <c r="C92" s="7">
        <v>3</v>
      </c>
      <c r="D92" s="7">
        <v>25.0699468832258</v>
      </c>
      <c r="E92" s="9">
        <f t="shared" si="101"/>
        <v>25.1244020017857</v>
      </c>
      <c r="F92" s="7" t="s">
        <v>83</v>
      </c>
      <c r="G92" s="1">
        <v>4</v>
      </c>
      <c r="H92" s="8">
        <f t="shared" si="85"/>
        <v>25.0699468832258</v>
      </c>
      <c r="I92" s="8">
        <f t="shared" si="86"/>
        <v>298.21994688322576</v>
      </c>
      <c r="J92" s="8">
        <f t="shared" si="87"/>
        <v>0.34883609365216756</v>
      </c>
      <c r="K92" s="8">
        <f t="shared" si="88"/>
        <v>13.818291666666667</v>
      </c>
      <c r="L92" s="8">
        <f t="shared" si="89"/>
        <v>3.1782070833333336</v>
      </c>
      <c r="M92" s="1" t="s">
        <v>83</v>
      </c>
      <c r="O92" s="8">
        <f t="shared" si="102"/>
        <v>7.4856517262741473</v>
      </c>
      <c r="P92" s="8">
        <f t="shared" si="90"/>
        <v>2.6112655066340782</v>
      </c>
      <c r="Q92" s="12">
        <f t="shared" si="91"/>
        <v>1.1750694779853352</v>
      </c>
      <c r="R92" s="8">
        <f t="shared" si="92"/>
        <v>1.4301931875000002</v>
      </c>
      <c r="S92" s="13">
        <f t="shared" si="93"/>
        <v>0.82161591053260075</v>
      </c>
      <c r="T92" s="2">
        <f t="shared" si="94"/>
        <v>0.23</v>
      </c>
      <c r="U92" s="14">
        <f t="shared" si="95"/>
        <v>0.18897165942249819</v>
      </c>
      <c r="V92" s="2">
        <v>220</v>
      </c>
      <c r="W92" s="2">
        <v>0.12</v>
      </c>
      <c r="X92" s="2">
        <v>15.1</v>
      </c>
      <c r="Y92" s="2">
        <v>0.13</v>
      </c>
      <c r="Z92" s="2">
        <v>6</v>
      </c>
      <c r="AA92" s="2">
        <v>0.35</v>
      </c>
      <c r="AB92" s="2"/>
      <c r="AC92" s="2"/>
      <c r="AD92" s="2">
        <v>110</v>
      </c>
      <c r="AE92" s="2">
        <v>0.02</v>
      </c>
      <c r="AF92" s="2">
        <v>3</v>
      </c>
      <c r="AG92" s="2">
        <v>7.0000000000000007E-2</v>
      </c>
      <c r="AH92" s="2">
        <v>7</v>
      </c>
      <c r="AI92" s="2">
        <v>0.08</v>
      </c>
      <c r="AJ92" s="1">
        <f t="shared" si="96"/>
        <v>9.0407955315883221E-2</v>
      </c>
      <c r="AK92" s="8">
        <f t="shared" si="97"/>
        <v>13.818291666666667</v>
      </c>
      <c r="AL92" s="1">
        <f t="shared" si="98"/>
        <v>0.45</v>
      </c>
      <c r="AM92" s="17">
        <f t="shared" si="99"/>
        <v>627065.58333333337</v>
      </c>
      <c r="AN92" s="1">
        <f t="shared" si="100"/>
        <v>7833826838.8065062</v>
      </c>
    </row>
    <row r="93" spans="1:48" x14ac:dyDescent="0.15">
      <c r="C93" s="7">
        <v>4</v>
      </c>
      <c r="D93" s="7">
        <v>25.272899423999998</v>
      </c>
      <c r="E93" s="9">
        <f t="shared" si="101"/>
        <v>25.0699468832258</v>
      </c>
      <c r="F93" s="7" t="s">
        <v>83</v>
      </c>
      <c r="G93" s="1">
        <v>5</v>
      </c>
      <c r="H93" s="8">
        <f t="shared" si="85"/>
        <v>25.272899423999998</v>
      </c>
      <c r="I93" s="8">
        <f t="shared" si="86"/>
        <v>298.42289942399998</v>
      </c>
      <c r="J93" s="8">
        <f t="shared" si="87"/>
        <v>0.35666846752566483</v>
      </c>
      <c r="K93" s="8">
        <f t="shared" si="88"/>
        <v>13.818291666666667</v>
      </c>
      <c r="L93" s="8">
        <f t="shared" si="89"/>
        <v>3.1782070833333336</v>
      </c>
      <c r="M93" s="1" t="s">
        <v>85</v>
      </c>
      <c r="N93" s="8">
        <f>(O92-P92)*$C$21/100</f>
        <v>4.6306669086580659</v>
      </c>
      <c r="O93" s="8">
        <f t="shared" si="102"/>
        <v>3.4219263943153369</v>
      </c>
      <c r="P93" s="8">
        <f t="shared" si="90"/>
        <v>1.2204932430460751</v>
      </c>
      <c r="Q93" s="12">
        <f t="shared" si="91"/>
        <v>0.54922195937073381</v>
      </c>
      <c r="R93" s="8">
        <f t="shared" si="92"/>
        <v>1.4301931875000002</v>
      </c>
      <c r="S93" s="13">
        <f t="shared" si="93"/>
        <v>0.38401942071251388</v>
      </c>
      <c r="T93" s="2">
        <f t="shared" si="94"/>
        <v>0.23</v>
      </c>
      <c r="U93" s="14">
        <f t="shared" si="95"/>
        <v>8.8324466763878201E-2</v>
      </c>
      <c r="V93" s="2">
        <v>220</v>
      </c>
      <c r="W93" s="2">
        <v>0.12</v>
      </c>
      <c r="X93" s="2">
        <v>15.1</v>
      </c>
      <c r="Y93" s="2">
        <v>0.13</v>
      </c>
      <c r="Z93" s="2">
        <v>6</v>
      </c>
      <c r="AA93" s="2">
        <v>0.35</v>
      </c>
      <c r="AB93" s="2"/>
      <c r="AC93" s="2"/>
      <c r="AD93" s="2">
        <v>110</v>
      </c>
      <c r="AE93" s="2">
        <v>0.02</v>
      </c>
      <c r="AF93" s="2">
        <v>3</v>
      </c>
      <c r="AG93" s="2">
        <v>7.0000000000000007E-2</v>
      </c>
      <c r="AH93" s="2">
        <v>7</v>
      </c>
      <c r="AI93" s="2">
        <v>0.08</v>
      </c>
      <c r="AJ93" s="1">
        <f t="shared" si="96"/>
        <v>6.0062826729309279E-2</v>
      </c>
      <c r="AK93" s="8">
        <f t="shared" si="97"/>
        <v>13.818291666666667</v>
      </c>
      <c r="AL93" s="1">
        <f t="shared" si="98"/>
        <v>0.45</v>
      </c>
      <c r="AM93" s="17">
        <f t="shared" si="99"/>
        <v>627065.58333333337</v>
      </c>
      <c r="AN93" s="1">
        <f t="shared" si="100"/>
        <v>5204428995.24335</v>
      </c>
    </row>
    <row r="94" spans="1:48" x14ac:dyDescent="0.15">
      <c r="C94" s="7">
        <v>5</v>
      </c>
      <c r="D94" s="7">
        <v>25.517188518064501</v>
      </c>
      <c r="E94" s="9">
        <f t="shared" si="101"/>
        <v>25.272899423999998</v>
      </c>
      <c r="F94" s="7" t="s">
        <v>85</v>
      </c>
      <c r="G94" s="1">
        <v>6</v>
      </c>
      <c r="H94" s="8">
        <f t="shared" si="85"/>
        <v>25.517188518064501</v>
      </c>
      <c r="I94" s="8">
        <f t="shared" si="86"/>
        <v>298.66718851806445</v>
      </c>
      <c r="J94" s="8">
        <f t="shared" si="87"/>
        <v>0.36631503489414502</v>
      </c>
      <c r="K94" s="8">
        <f t="shared" si="88"/>
        <v>13.818291666666667</v>
      </c>
      <c r="L94" s="8">
        <f t="shared" si="89"/>
        <v>3.1782070833333336</v>
      </c>
      <c r="M94" s="1" t="s">
        <v>83</v>
      </c>
      <c r="O94" s="8">
        <f t="shared" si="102"/>
        <v>5.3796402346025953</v>
      </c>
      <c r="P94" s="8">
        <f t="shared" si="90"/>
        <v>1.9706431002563962</v>
      </c>
      <c r="Q94" s="12">
        <f t="shared" si="91"/>
        <v>0.88678939511537835</v>
      </c>
      <c r="R94" s="8">
        <f t="shared" si="92"/>
        <v>1.4301931875000002</v>
      </c>
      <c r="S94" s="13">
        <f t="shared" si="93"/>
        <v>0.62004867794504037</v>
      </c>
      <c r="T94" s="2">
        <f t="shared" si="94"/>
        <v>0.23</v>
      </c>
      <c r="U94" s="14">
        <f t="shared" si="95"/>
        <v>0.1426111959273593</v>
      </c>
      <c r="V94" s="2">
        <v>220</v>
      </c>
      <c r="W94" s="2">
        <v>0.12</v>
      </c>
      <c r="X94" s="2">
        <v>15.1</v>
      </c>
      <c r="Y94" s="2">
        <v>0.13</v>
      </c>
      <c r="Z94" s="2">
        <v>6</v>
      </c>
      <c r="AA94" s="2">
        <v>0.35</v>
      </c>
      <c r="AB94" s="2"/>
      <c r="AC94" s="2"/>
      <c r="AD94" s="2">
        <v>110</v>
      </c>
      <c r="AE94" s="2">
        <v>0.02</v>
      </c>
      <c r="AF94" s="2">
        <v>3</v>
      </c>
      <c r="AG94" s="2">
        <v>7.0000000000000007E-2</v>
      </c>
      <c r="AH94" s="2">
        <v>7</v>
      </c>
      <c r="AI94" s="2">
        <v>0.08</v>
      </c>
      <c r="AJ94" s="1">
        <f t="shared" si="96"/>
        <v>7.6430275572098832E-2</v>
      </c>
      <c r="AK94" s="8">
        <f t="shared" si="97"/>
        <v>13.818291666666667</v>
      </c>
      <c r="AL94" s="1">
        <f t="shared" si="98"/>
        <v>0.45</v>
      </c>
      <c r="AM94" s="17">
        <f t="shared" si="99"/>
        <v>627065.58333333337</v>
      </c>
      <c r="AN94" s="1">
        <f t="shared" si="100"/>
        <v>6622664366.0073557</v>
      </c>
    </row>
    <row r="95" spans="1:48" x14ac:dyDescent="0.15">
      <c r="C95" s="7">
        <v>6</v>
      </c>
      <c r="D95" s="7">
        <v>25.084073590999999</v>
      </c>
      <c r="E95" s="9">
        <f t="shared" si="101"/>
        <v>25.517188518064501</v>
      </c>
      <c r="F95" s="7" t="s">
        <v>83</v>
      </c>
      <c r="G95" s="1">
        <v>7</v>
      </c>
      <c r="H95" s="8">
        <f t="shared" si="85"/>
        <v>25.084073590999999</v>
      </c>
      <c r="I95" s="8">
        <f t="shared" si="86"/>
        <v>298.23407359099997</v>
      </c>
      <c r="J95" s="8">
        <f t="shared" si="87"/>
        <v>0.34937600202534375</v>
      </c>
      <c r="K95" s="8">
        <f t="shared" si="88"/>
        <v>13.818291666666667</v>
      </c>
      <c r="L95" s="8">
        <f t="shared" si="89"/>
        <v>3.1782070833333336</v>
      </c>
      <c r="M95" s="1" t="s">
        <v>83</v>
      </c>
      <c r="O95" s="8">
        <f t="shared" si="102"/>
        <v>6.5872042176795329</v>
      </c>
      <c r="P95" s="8">
        <f t="shared" si="90"/>
        <v>2.3014110740973575</v>
      </c>
      <c r="Q95" s="12">
        <f t="shared" si="91"/>
        <v>1.035634983343811</v>
      </c>
      <c r="R95" s="8">
        <f t="shared" si="92"/>
        <v>1.4301931875000002</v>
      </c>
      <c r="S95" s="13">
        <f t="shared" si="93"/>
        <v>0.72412244191577846</v>
      </c>
      <c r="T95" s="2">
        <f t="shared" si="94"/>
        <v>0.23</v>
      </c>
      <c r="U95" s="14">
        <f t="shared" si="95"/>
        <v>0.16654816164062905</v>
      </c>
      <c r="V95" s="2">
        <v>220</v>
      </c>
      <c r="W95" s="2">
        <v>0.12</v>
      </c>
      <c r="X95" s="2">
        <v>15.1</v>
      </c>
      <c r="Y95" s="2">
        <v>0.13</v>
      </c>
      <c r="Z95" s="2">
        <v>6</v>
      </c>
      <c r="AA95" s="2">
        <v>0.35</v>
      </c>
      <c r="AB95" s="2"/>
      <c r="AC95" s="2"/>
      <c r="AD95" s="2">
        <v>110</v>
      </c>
      <c r="AE95" s="2">
        <v>0.02</v>
      </c>
      <c r="AF95" s="2">
        <v>3</v>
      </c>
      <c r="AG95" s="2">
        <v>7.0000000000000007E-2</v>
      </c>
      <c r="AH95" s="2">
        <v>7</v>
      </c>
      <c r="AI95" s="2">
        <v>0.08</v>
      </c>
      <c r="AJ95" s="1">
        <f t="shared" si="96"/>
        <v>8.364727073464967E-2</v>
      </c>
      <c r="AK95" s="8">
        <f t="shared" si="97"/>
        <v>13.818291666666667</v>
      </c>
      <c r="AL95" s="1">
        <f t="shared" si="98"/>
        <v>0.45</v>
      </c>
      <c r="AM95" s="17">
        <f t="shared" si="99"/>
        <v>627065.58333333337</v>
      </c>
      <c r="AN95" s="1">
        <f t="shared" si="100"/>
        <v>7248015201.588026</v>
      </c>
    </row>
    <row r="96" spans="1:48" x14ac:dyDescent="0.15">
      <c r="C96" s="7">
        <v>7</v>
      </c>
      <c r="D96" s="7">
        <v>24.8661288151613</v>
      </c>
      <c r="E96" s="9">
        <f t="shared" si="101"/>
        <v>25.084073590999999</v>
      </c>
      <c r="F96" s="7" t="s">
        <v>83</v>
      </c>
      <c r="G96" s="1">
        <v>8</v>
      </c>
      <c r="H96" s="8">
        <f t="shared" si="85"/>
        <v>24.8661288151613</v>
      </c>
      <c r="I96" s="8">
        <f t="shared" si="86"/>
        <v>298.01612881516127</v>
      </c>
      <c r="J96" s="8">
        <f t="shared" si="87"/>
        <v>0.34113302794792394</v>
      </c>
      <c r="K96" s="8">
        <f t="shared" si="88"/>
        <v>13.818291666666667</v>
      </c>
      <c r="L96" s="8">
        <f t="shared" si="89"/>
        <v>3.1782070833333336</v>
      </c>
      <c r="M96" s="1" t="s">
        <v>83</v>
      </c>
      <c r="O96" s="8">
        <f t="shared" si="102"/>
        <v>7.464000226915509</v>
      </c>
      <c r="P96" s="8">
        <f t="shared" si="90"/>
        <v>2.5462169980116789</v>
      </c>
      <c r="Q96" s="12">
        <f t="shared" si="91"/>
        <v>1.1457976491052555</v>
      </c>
      <c r="R96" s="8">
        <f t="shared" si="92"/>
        <v>1.4301931875000002</v>
      </c>
      <c r="S96" s="13">
        <f t="shared" si="93"/>
        <v>0.80114886514606287</v>
      </c>
      <c r="T96" s="2">
        <f t="shared" si="94"/>
        <v>0.23</v>
      </c>
      <c r="U96" s="14">
        <f t="shared" si="95"/>
        <v>0.18426423898359448</v>
      </c>
      <c r="V96" s="2">
        <v>220</v>
      </c>
      <c r="W96" s="2">
        <v>0.12</v>
      </c>
      <c r="X96" s="2">
        <v>15.1</v>
      </c>
      <c r="Y96" s="2">
        <v>0.13</v>
      </c>
      <c r="Z96" s="2">
        <v>6</v>
      </c>
      <c r="AA96" s="2">
        <v>0.35</v>
      </c>
      <c r="AB96" s="2"/>
      <c r="AC96" s="2"/>
      <c r="AD96" s="2">
        <v>110</v>
      </c>
      <c r="AE96" s="2">
        <v>0.02</v>
      </c>
      <c r="AF96" s="2">
        <v>3</v>
      </c>
      <c r="AG96" s="2">
        <v>7.0000000000000007E-2</v>
      </c>
      <c r="AH96" s="2">
        <v>7</v>
      </c>
      <c r="AI96" s="2">
        <v>0.08</v>
      </c>
      <c r="AJ96" s="1">
        <f t="shared" si="96"/>
        <v>8.8988668053553738E-2</v>
      </c>
      <c r="AK96" s="8">
        <f t="shared" si="97"/>
        <v>13.818291666666667</v>
      </c>
      <c r="AL96" s="1">
        <f t="shared" si="98"/>
        <v>0.45</v>
      </c>
      <c r="AM96" s="17">
        <f t="shared" si="99"/>
        <v>627065.58333333337</v>
      </c>
      <c r="AN96" s="1">
        <f t="shared" si="100"/>
        <v>7710845950.5786362</v>
      </c>
    </row>
    <row r="97" spans="1:50" x14ac:dyDescent="0.15">
      <c r="C97" s="7">
        <v>8</v>
      </c>
      <c r="D97" s="7">
        <v>24.9262796716129</v>
      </c>
      <c r="E97" s="9">
        <f t="shared" si="101"/>
        <v>24.8661288151613</v>
      </c>
      <c r="F97" s="7" t="s">
        <v>83</v>
      </c>
      <c r="G97" s="1">
        <v>9</v>
      </c>
      <c r="H97" s="8">
        <f t="shared" si="85"/>
        <v>24.9262796716129</v>
      </c>
      <c r="I97" s="8">
        <f t="shared" si="86"/>
        <v>298.07627967161289</v>
      </c>
      <c r="J97" s="8">
        <f t="shared" si="87"/>
        <v>0.3433895865965404</v>
      </c>
      <c r="K97" s="8">
        <f t="shared" si="88"/>
        <v>13.818291666666667</v>
      </c>
      <c r="L97" s="8">
        <f t="shared" si="89"/>
        <v>3.1782070833333336</v>
      </c>
      <c r="M97" s="1" t="s">
        <v>83</v>
      </c>
      <c r="O97" s="8">
        <f t="shared" si="102"/>
        <v>8.0959903122371628</v>
      </c>
      <c r="P97" s="8">
        <f t="shared" si="90"/>
        <v>2.7800787664087152</v>
      </c>
      <c r="Q97" s="12">
        <f t="shared" si="91"/>
        <v>1.2510354448839218</v>
      </c>
      <c r="R97" s="8">
        <f t="shared" si="92"/>
        <v>1.4301931875000002</v>
      </c>
      <c r="S97" s="13">
        <f t="shared" si="93"/>
        <v>0.87473178855700684</v>
      </c>
      <c r="T97" s="2">
        <f t="shared" si="94"/>
        <v>0.23</v>
      </c>
      <c r="U97" s="14">
        <f t="shared" si="95"/>
        <v>0.20118831136811158</v>
      </c>
      <c r="V97" s="2">
        <v>220</v>
      </c>
      <c r="W97" s="2">
        <v>0.12</v>
      </c>
      <c r="X97" s="2">
        <v>15.1</v>
      </c>
      <c r="Y97" s="2">
        <v>0.13</v>
      </c>
      <c r="Z97" s="2">
        <v>6</v>
      </c>
      <c r="AA97" s="2">
        <v>0.35</v>
      </c>
      <c r="AB97" s="2"/>
      <c r="AC97" s="2"/>
      <c r="AD97" s="2">
        <v>110</v>
      </c>
      <c r="AE97" s="2">
        <v>0.02</v>
      </c>
      <c r="AF97" s="2">
        <v>3</v>
      </c>
      <c r="AG97" s="2">
        <v>7.0000000000000007E-2</v>
      </c>
      <c r="AH97" s="2">
        <v>7</v>
      </c>
      <c r="AI97" s="2">
        <v>0.08</v>
      </c>
      <c r="AJ97" s="1">
        <f t="shared" si="96"/>
        <v>9.4091275877485642E-2</v>
      </c>
      <c r="AK97" s="8">
        <f t="shared" si="97"/>
        <v>13.818291666666667</v>
      </c>
      <c r="AL97" s="1">
        <f t="shared" si="98"/>
        <v>0.45</v>
      </c>
      <c r="AM97" s="17">
        <f t="shared" si="99"/>
        <v>627065.58333333337</v>
      </c>
      <c r="AN97" s="1">
        <f t="shared" si="100"/>
        <v>8152985649.229682</v>
      </c>
    </row>
    <row r="98" spans="1:50" x14ac:dyDescent="0.15">
      <c r="C98" s="7">
        <v>9</v>
      </c>
      <c r="D98" s="7">
        <v>25.075669977</v>
      </c>
      <c r="E98" s="9">
        <f t="shared" si="101"/>
        <v>24.9262796716129</v>
      </c>
      <c r="F98" s="7" t="s">
        <v>83</v>
      </c>
      <c r="G98" s="1">
        <v>10</v>
      </c>
      <c r="H98" s="8">
        <f t="shared" si="85"/>
        <v>25.075669977</v>
      </c>
      <c r="I98" s="8">
        <f t="shared" si="86"/>
        <v>298.225669977</v>
      </c>
      <c r="J98" s="8">
        <f t="shared" si="87"/>
        <v>0.34905473001461629</v>
      </c>
      <c r="K98" s="8">
        <f t="shared" si="88"/>
        <v>13.818291666666667</v>
      </c>
      <c r="L98" s="8">
        <f t="shared" si="89"/>
        <v>3.1782070833333336</v>
      </c>
      <c r="M98" s="1" t="s">
        <v>83</v>
      </c>
      <c r="O98" s="8">
        <f t="shared" si="102"/>
        <v>8.4941186291617807</v>
      </c>
      <c r="P98" s="8">
        <f t="shared" si="90"/>
        <v>2.9649122848141878</v>
      </c>
      <c r="Q98" s="12">
        <f t="shared" si="91"/>
        <v>1.3342105281663845</v>
      </c>
      <c r="R98" s="8">
        <f t="shared" si="92"/>
        <v>1.4301931875000002</v>
      </c>
      <c r="S98" s="13">
        <f t="shared" si="93"/>
        <v>0.93288832573633296</v>
      </c>
      <c r="T98" s="2">
        <f t="shared" si="94"/>
        <v>0.23</v>
      </c>
      <c r="U98" s="14">
        <f t="shared" si="95"/>
        <v>0.2145643149193566</v>
      </c>
      <c r="V98" s="2">
        <v>220</v>
      </c>
      <c r="W98" s="2">
        <v>0.12</v>
      </c>
      <c r="X98" s="2">
        <v>15.1</v>
      </c>
      <c r="Y98" s="2">
        <v>0.13</v>
      </c>
      <c r="Z98" s="2">
        <v>6</v>
      </c>
      <c r="AA98" s="2">
        <v>0.35</v>
      </c>
      <c r="AB98" s="2"/>
      <c r="AC98" s="2"/>
      <c r="AD98" s="2">
        <v>110</v>
      </c>
      <c r="AE98" s="2">
        <v>0.02</v>
      </c>
      <c r="AF98" s="2">
        <v>3</v>
      </c>
      <c r="AG98" s="2">
        <v>7.0000000000000007E-2</v>
      </c>
      <c r="AH98" s="2">
        <v>7</v>
      </c>
      <c r="AI98" s="2">
        <v>0.08</v>
      </c>
      <c r="AJ98" s="1">
        <f t="shared" si="96"/>
        <v>9.8124140948186028E-2</v>
      </c>
      <c r="AK98" s="8">
        <f t="shared" si="97"/>
        <v>13.818291666666667</v>
      </c>
      <c r="AL98" s="1">
        <f t="shared" si="98"/>
        <v>0.45</v>
      </c>
      <c r="AM98" s="17">
        <f t="shared" si="99"/>
        <v>627065.58333333337</v>
      </c>
      <c r="AN98" s="1">
        <f t="shared" si="100"/>
        <v>8502432404.4157009</v>
      </c>
    </row>
    <row r="99" spans="1:50" x14ac:dyDescent="0.15">
      <c r="C99" s="7">
        <v>10</v>
      </c>
      <c r="D99" s="7">
        <v>25.2736698012903</v>
      </c>
      <c r="E99" s="9">
        <f t="shared" si="101"/>
        <v>25.075669977</v>
      </c>
      <c r="F99" s="7" t="s">
        <v>83</v>
      </c>
      <c r="G99" s="1">
        <v>11</v>
      </c>
      <c r="H99" s="8">
        <f t="shared" si="85"/>
        <v>25.2736698012903</v>
      </c>
      <c r="I99" s="8">
        <f t="shared" si="86"/>
        <v>298.42366980129026</v>
      </c>
      <c r="J99" s="8">
        <f t="shared" si="87"/>
        <v>0.35669851007823433</v>
      </c>
      <c r="K99" s="8">
        <f t="shared" si="88"/>
        <v>13.818291666666667</v>
      </c>
      <c r="L99" s="8">
        <f t="shared" si="89"/>
        <v>3.1782070833333336</v>
      </c>
      <c r="M99" s="1" t="s">
        <v>85</v>
      </c>
      <c r="N99" s="8">
        <f>(O98-P98)*$C$21/100</f>
        <v>5.2527460271302129</v>
      </c>
      <c r="O99" s="8">
        <f t="shared" si="102"/>
        <v>3.4546674005507132</v>
      </c>
      <c r="P99" s="8">
        <f t="shared" si="90"/>
        <v>1.2322747145922861</v>
      </c>
      <c r="Q99" s="12">
        <f t="shared" si="91"/>
        <v>0.55452362156652879</v>
      </c>
      <c r="R99" s="8">
        <f t="shared" si="92"/>
        <v>1.4301931875000002</v>
      </c>
      <c r="S99" s="13">
        <f t="shared" si="93"/>
        <v>0.38772637599808779</v>
      </c>
      <c r="T99" s="2">
        <f t="shared" si="94"/>
        <v>0.23</v>
      </c>
      <c r="U99" s="14">
        <f t="shared" si="95"/>
        <v>8.9177066479560196E-2</v>
      </c>
      <c r="V99" s="2">
        <v>220</v>
      </c>
      <c r="W99" s="2">
        <v>0.12</v>
      </c>
      <c r="X99" s="2">
        <v>15.1</v>
      </c>
      <c r="Y99" s="2">
        <v>0.13</v>
      </c>
      <c r="Z99" s="2">
        <v>6</v>
      </c>
      <c r="AA99" s="2">
        <v>0.35</v>
      </c>
      <c r="AB99" s="2"/>
      <c r="AC99" s="2"/>
      <c r="AD99" s="2">
        <v>110</v>
      </c>
      <c r="AE99" s="2">
        <v>0.02</v>
      </c>
      <c r="AF99" s="2">
        <v>3</v>
      </c>
      <c r="AG99" s="2">
        <v>7.0000000000000007E-2</v>
      </c>
      <c r="AH99" s="2">
        <v>7</v>
      </c>
      <c r="AI99" s="2">
        <v>0.08</v>
      </c>
      <c r="AJ99" s="1">
        <f t="shared" si="96"/>
        <v>6.0319885543587401E-2</v>
      </c>
      <c r="AK99" s="8">
        <f t="shared" si="97"/>
        <v>13.818291666666667</v>
      </c>
      <c r="AL99" s="1">
        <f t="shared" si="98"/>
        <v>0.45</v>
      </c>
      <c r="AM99" s="17">
        <f t="shared" si="99"/>
        <v>627065.58333333337</v>
      </c>
      <c r="AN99" s="1">
        <f t="shared" si="100"/>
        <v>5226703077.5562143</v>
      </c>
    </row>
    <row r="100" spans="1:50" x14ac:dyDescent="0.15">
      <c r="C100" s="7">
        <v>11</v>
      </c>
      <c r="D100" s="7">
        <v>25.3415026053333</v>
      </c>
      <c r="E100" s="9">
        <f t="shared" si="101"/>
        <v>25.2736698012903</v>
      </c>
      <c r="F100" s="7" t="s">
        <v>85</v>
      </c>
      <c r="G100" s="1">
        <v>12</v>
      </c>
      <c r="H100" s="8">
        <f t="shared" si="85"/>
        <v>25.3415026053333</v>
      </c>
      <c r="I100" s="8">
        <f t="shared" si="86"/>
        <v>298.49150260533327</v>
      </c>
      <c r="J100" s="8">
        <f t="shared" si="87"/>
        <v>0.35935313187074963</v>
      </c>
      <c r="K100" s="8">
        <f t="shared" si="88"/>
        <v>13.818291666666667</v>
      </c>
      <c r="L100" s="8">
        <f t="shared" si="89"/>
        <v>3.1782070833333336</v>
      </c>
      <c r="M100" s="1" t="s">
        <v>83</v>
      </c>
      <c r="O100" s="8">
        <f t="shared" si="102"/>
        <v>5.4005997692917607</v>
      </c>
      <c r="P100" s="8">
        <f t="shared" si="90"/>
        <v>1.940722441075442</v>
      </c>
      <c r="Q100" s="12">
        <f t="shared" si="91"/>
        <v>0.8733250984839489</v>
      </c>
      <c r="R100" s="8">
        <f t="shared" si="92"/>
        <v>1.4301931875000002</v>
      </c>
      <c r="S100" s="13">
        <f t="shared" si="93"/>
        <v>0.61063435773354136</v>
      </c>
      <c r="T100" s="2">
        <f t="shared" si="94"/>
        <v>0.23</v>
      </c>
      <c r="U100" s="14">
        <f t="shared" si="95"/>
        <v>0.14044590227871451</v>
      </c>
      <c r="V100" s="2">
        <v>220</v>
      </c>
      <c r="W100" s="2">
        <v>0.12</v>
      </c>
      <c r="X100" s="2">
        <v>15.1</v>
      </c>
      <c r="Y100" s="2">
        <v>0.13</v>
      </c>
      <c r="Z100" s="2">
        <v>6</v>
      </c>
      <c r="AA100" s="2">
        <v>0.35</v>
      </c>
      <c r="AB100" s="2"/>
      <c r="AC100" s="2"/>
      <c r="AD100" s="2">
        <v>110</v>
      </c>
      <c r="AE100" s="2">
        <v>0.02</v>
      </c>
      <c r="AF100" s="2">
        <v>3</v>
      </c>
      <c r="AG100" s="2">
        <v>7.0000000000000007E-2</v>
      </c>
      <c r="AH100" s="2">
        <v>7</v>
      </c>
      <c r="AI100" s="2">
        <v>0.08</v>
      </c>
      <c r="AJ100" s="1">
        <f t="shared" si="96"/>
        <v>7.5777439537032434E-2</v>
      </c>
      <c r="AK100" s="8">
        <f t="shared" si="97"/>
        <v>13.818291666666667</v>
      </c>
      <c r="AL100" s="1">
        <f t="shared" si="98"/>
        <v>0.45</v>
      </c>
      <c r="AM100" s="17">
        <f t="shared" si="99"/>
        <v>627065.58333333337</v>
      </c>
      <c r="AN100" s="1">
        <f t="shared" si="100"/>
        <v>6566096285.964242</v>
      </c>
      <c r="AO100" s="1">
        <f>SUM(AN89:AN100)</f>
        <v>81641396552.740982</v>
      </c>
    </row>
    <row r="101" spans="1:50" x14ac:dyDescent="0.3">
      <c r="C101" s="7">
        <v>12</v>
      </c>
      <c r="D101" s="10">
        <v>25.259133497419398</v>
      </c>
      <c r="E101" s="9">
        <f t="shared" si="101"/>
        <v>25.3415026053333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v>25</v>
      </c>
      <c r="E105" s="7"/>
      <c r="F105" s="7"/>
      <c r="G105" s="1">
        <v>1</v>
      </c>
      <c r="H105" s="8">
        <f t="shared" ref="H105:H116" si="103">E106</f>
        <v>25</v>
      </c>
      <c r="I105" s="8">
        <f t="shared" ref="I105:I116" si="104">H105+273.15</f>
        <v>298.14999999999998</v>
      </c>
      <c r="J105" s="8">
        <f t="shared" ref="J105:J116" si="105">EXP(($C$15*(I105-$C$13))/($C$16*I105*$C$13))</f>
        <v>0.3461743157212232</v>
      </c>
      <c r="K105" s="8">
        <f t="shared" ref="K105:K116" si="106">$B$105/12</f>
        <v>52.122000000000007</v>
      </c>
      <c r="L105" s="8">
        <f t="shared" ref="L105:L116" si="107">K105*$B$106/100</f>
        <v>0.52122000000000002</v>
      </c>
      <c r="M105" s="1" t="s">
        <v>83</v>
      </c>
      <c r="O105" s="8">
        <f>L105</f>
        <v>0.52122000000000002</v>
      </c>
      <c r="P105" s="8">
        <f t="shared" ref="P105:P116" si="108">O105*J105</f>
        <v>0.18043297684021598</v>
      </c>
      <c r="Q105" s="12">
        <f t="shared" ref="Q105:Q116" si="109">P105*$B$107</f>
        <v>5.4129893052064788E-2</v>
      </c>
      <c r="R105" s="8">
        <f t="shared" ref="R105:R116" si="110">L105*$B$107</f>
        <v>0.156366</v>
      </c>
      <c r="S105" s="13">
        <f t="shared" ref="S105:S116" si="111">Q105/R105</f>
        <v>0.3461743157212232</v>
      </c>
      <c r="T105" s="2">
        <f t="shared" ref="T105:T116" si="112">$B$106/100</f>
        <v>0.01</v>
      </c>
      <c r="U105" s="14">
        <f t="shared" ref="U105:U116" si="113">S105*T105</f>
        <v>3.4617431572122321E-3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0.01</v>
      </c>
      <c r="AF105" s="2">
        <v>0.49</v>
      </c>
      <c r="AG105" s="14">
        <f t="shared" ref="AG105:AG116" si="114">AF105*AE105</f>
        <v>4.8999999999999998E-3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0.02</v>
      </c>
      <c r="AR105" s="2">
        <v>0.5</v>
      </c>
      <c r="AS105" s="2">
        <f t="shared" ref="AS105:AS116" si="115">AR105*AQ105</f>
        <v>0.01</v>
      </c>
      <c r="AT105" s="1">
        <f t="shared" ref="AT105:AT116" si="116">(AS105+AM105+AD105+AA105+U105+X105+AG105+AJ105+AP105)</f>
        <v>1.8361743157212233E-2</v>
      </c>
      <c r="AU105" s="8">
        <f t="shared" ref="AU105:AU116" si="117">$B$105/12</f>
        <v>52.122000000000007</v>
      </c>
      <c r="AV105" s="1">
        <f t="shared" ref="AV105:AV116" si="118">$B$107</f>
        <v>0.3</v>
      </c>
      <c r="AW105" s="1">
        <f t="shared" ref="AW105:AW116" si="119">$E$7/12</f>
        <v>34055.416666666664</v>
      </c>
      <c r="AX105" s="1">
        <f t="shared" ref="AX105:AX116" si="120">AW105*10000*AV105*0.67*AU105*AT105</f>
        <v>65511453.582665659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24.892020944838698</v>
      </c>
      <c r="E106" s="9">
        <f t="shared" ref="E106:E117" si="121">D105</f>
        <v>25</v>
      </c>
      <c r="F106" s="7" t="s">
        <v>83</v>
      </c>
      <c r="G106" s="1">
        <v>2</v>
      </c>
      <c r="H106" s="8">
        <f t="shared" si="103"/>
        <v>24.892020944838698</v>
      </c>
      <c r="I106" s="8">
        <f t="shared" si="104"/>
        <v>298.04202094483867</v>
      </c>
      <c r="J106" s="8">
        <f t="shared" si="105"/>
        <v>0.34210265902124648</v>
      </c>
      <c r="K106" s="8">
        <f t="shared" si="106"/>
        <v>52.122000000000007</v>
      </c>
      <c r="L106" s="8">
        <f t="shared" si="107"/>
        <v>0.52122000000000002</v>
      </c>
      <c r="M106" s="1" t="s">
        <v>83</v>
      </c>
      <c r="O106" s="8">
        <f t="shared" ref="O106:O116" si="122">L106+O105-P105-N106</f>
        <v>0.86200702315978406</v>
      </c>
      <c r="P106" s="8">
        <f t="shared" si="108"/>
        <v>0.29489489471795133</v>
      </c>
      <c r="Q106" s="12">
        <f t="shared" si="109"/>
        <v>8.8468468415385401E-2</v>
      </c>
      <c r="R106" s="8">
        <f t="shared" si="110"/>
        <v>0.156366</v>
      </c>
      <c r="S106" s="13">
        <f t="shared" si="111"/>
        <v>0.56577816414940207</v>
      </c>
      <c r="T106" s="2">
        <f t="shared" si="112"/>
        <v>0.01</v>
      </c>
      <c r="U106" s="14">
        <f t="shared" si="113"/>
        <v>5.6577816414940208E-3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0.01</v>
      </c>
      <c r="AF106" s="2">
        <v>0.49</v>
      </c>
      <c r="AG106" s="14">
        <f t="shared" si="114"/>
        <v>4.8999999999999998E-3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0.02</v>
      </c>
      <c r="AR106" s="2">
        <v>0.5</v>
      </c>
      <c r="AS106" s="2">
        <f t="shared" si="115"/>
        <v>0.01</v>
      </c>
      <c r="AT106" s="1">
        <f t="shared" si="116"/>
        <v>2.0557781641494022E-2</v>
      </c>
      <c r="AU106" s="8">
        <f t="shared" si="117"/>
        <v>52.122000000000007</v>
      </c>
      <c r="AV106" s="1">
        <f t="shared" si="118"/>
        <v>0.3</v>
      </c>
      <c r="AW106" s="1">
        <f t="shared" si="119"/>
        <v>34055.416666666664</v>
      </c>
      <c r="AX106" s="1">
        <f t="shared" si="120"/>
        <v>73346530.67730771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25.1244020017857</v>
      </c>
      <c r="E107" s="9">
        <f t="shared" si="121"/>
        <v>24.892020944838698</v>
      </c>
      <c r="F107" s="7" t="s">
        <v>83</v>
      </c>
      <c r="G107" s="1">
        <v>3</v>
      </c>
      <c r="H107" s="8">
        <f t="shared" si="103"/>
        <v>25.1244020017857</v>
      </c>
      <c r="I107" s="8">
        <f t="shared" si="104"/>
        <v>298.27440200178569</v>
      </c>
      <c r="J107" s="8">
        <f t="shared" si="105"/>
        <v>0.35092163219676026</v>
      </c>
      <c r="K107" s="8">
        <f t="shared" si="106"/>
        <v>52.122000000000007</v>
      </c>
      <c r="L107" s="8">
        <f t="shared" si="107"/>
        <v>0.52122000000000002</v>
      </c>
      <c r="M107" s="1" t="s">
        <v>83</v>
      </c>
      <c r="O107" s="8">
        <f t="shared" si="122"/>
        <v>1.0883321284418328</v>
      </c>
      <c r="P107" s="8">
        <f t="shared" si="108"/>
        <v>0.38191928688498211</v>
      </c>
      <c r="Q107" s="12">
        <f t="shared" si="109"/>
        <v>0.11457578606549462</v>
      </c>
      <c r="R107" s="8">
        <f t="shared" si="110"/>
        <v>0.156366</v>
      </c>
      <c r="S107" s="13">
        <f t="shared" si="111"/>
        <v>0.73274104386819783</v>
      </c>
      <c r="T107" s="2">
        <f t="shared" si="112"/>
        <v>0.01</v>
      </c>
      <c r="U107" s="14">
        <f t="shared" si="113"/>
        <v>7.3274104386819782E-3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0.01</v>
      </c>
      <c r="AF107" s="2">
        <v>0.49</v>
      </c>
      <c r="AG107" s="14">
        <f t="shared" si="114"/>
        <v>4.8999999999999998E-3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0.02</v>
      </c>
      <c r="AR107" s="2">
        <v>0.5</v>
      </c>
      <c r="AS107" s="2">
        <f t="shared" si="115"/>
        <v>0.01</v>
      </c>
      <c r="AT107" s="1">
        <f t="shared" si="116"/>
        <v>2.2227410438681976E-2</v>
      </c>
      <c r="AU107" s="8">
        <f t="shared" si="117"/>
        <v>52.122000000000007</v>
      </c>
      <c r="AV107" s="1">
        <f t="shared" si="118"/>
        <v>0.3</v>
      </c>
      <c r="AW107" s="1">
        <f t="shared" si="119"/>
        <v>34055.416666666664</v>
      </c>
      <c r="AX107" s="1">
        <f t="shared" si="120"/>
        <v>79303471.067485079</v>
      </c>
    </row>
    <row r="108" spans="1:50" x14ac:dyDescent="0.15">
      <c r="C108" s="7">
        <v>3</v>
      </c>
      <c r="D108" s="7">
        <v>25.0699468832258</v>
      </c>
      <c r="E108" s="9">
        <f t="shared" si="121"/>
        <v>25.1244020017857</v>
      </c>
      <c r="F108" s="7" t="s">
        <v>83</v>
      </c>
      <c r="G108" s="1">
        <v>4</v>
      </c>
      <c r="H108" s="8">
        <f t="shared" si="103"/>
        <v>25.0699468832258</v>
      </c>
      <c r="I108" s="8">
        <f t="shared" si="104"/>
        <v>298.21994688322576</v>
      </c>
      <c r="J108" s="8">
        <f t="shared" si="105"/>
        <v>0.34883609365216756</v>
      </c>
      <c r="K108" s="8">
        <f t="shared" si="106"/>
        <v>52.122000000000007</v>
      </c>
      <c r="L108" s="8">
        <f t="shared" si="107"/>
        <v>0.52122000000000002</v>
      </c>
      <c r="M108" s="1" t="s">
        <v>83</v>
      </c>
      <c r="O108" s="8">
        <f t="shared" si="122"/>
        <v>1.2276328415568507</v>
      </c>
      <c r="P108" s="8">
        <f t="shared" si="108"/>
        <v>0.42824264488780217</v>
      </c>
      <c r="Q108" s="12">
        <f t="shared" si="109"/>
        <v>0.12847279346634063</v>
      </c>
      <c r="R108" s="8">
        <f t="shared" si="110"/>
        <v>0.156366</v>
      </c>
      <c r="S108" s="13">
        <f t="shared" si="111"/>
        <v>0.82161591053260064</v>
      </c>
      <c r="T108" s="2">
        <f t="shared" si="112"/>
        <v>0.01</v>
      </c>
      <c r="U108" s="14">
        <f t="shared" si="113"/>
        <v>8.2161591053260073E-3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4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5"/>
        <v>0.01</v>
      </c>
      <c r="AT108" s="1">
        <f t="shared" si="116"/>
        <v>2.3116159105326009E-2</v>
      </c>
      <c r="AU108" s="8">
        <f t="shared" si="117"/>
        <v>52.122000000000007</v>
      </c>
      <c r="AV108" s="1">
        <f t="shared" si="118"/>
        <v>0.3</v>
      </c>
      <c r="AW108" s="1">
        <f t="shared" si="119"/>
        <v>34055.416666666664</v>
      </c>
      <c r="AX108" s="1">
        <f t="shared" si="120"/>
        <v>82474369.196437359</v>
      </c>
    </row>
    <row r="109" spans="1:50" x14ac:dyDescent="0.15">
      <c r="C109" s="7">
        <v>4</v>
      </c>
      <c r="D109" s="7">
        <v>25.272899423999998</v>
      </c>
      <c r="E109" s="9">
        <f t="shared" si="121"/>
        <v>25.0699468832258</v>
      </c>
      <c r="F109" s="7" t="s">
        <v>83</v>
      </c>
      <c r="G109" s="1">
        <v>5</v>
      </c>
      <c r="H109" s="8">
        <f t="shared" si="103"/>
        <v>25.272899423999998</v>
      </c>
      <c r="I109" s="8">
        <f t="shared" si="104"/>
        <v>298.42289942399998</v>
      </c>
      <c r="J109" s="8">
        <f t="shared" si="105"/>
        <v>0.35666846752566483</v>
      </c>
      <c r="K109" s="8">
        <f t="shared" si="106"/>
        <v>52.122000000000007</v>
      </c>
      <c r="L109" s="8">
        <f t="shared" si="107"/>
        <v>0.52122000000000002</v>
      </c>
      <c r="M109" s="1" t="s">
        <v>85</v>
      </c>
      <c r="N109" s="8">
        <f>(O108-P108)*$C$21/100</f>
        <v>0.75942068683559616</v>
      </c>
      <c r="O109" s="8">
        <f t="shared" si="122"/>
        <v>0.56118950983345228</v>
      </c>
      <c r="P109" s="8">
        <f t="shared" si="108"/>
        <v>0.20015860246377645</v>
      </c>
      <c r="Q109" s="12">
        <f t="shared" si="109"/>
        <v>6.0047580739132932E-2</v>
      </c>
      <c r="R109" s="8">
        <f t="shared" si="110"/>
        <v>0.156366</v>
      </c>
      <c r="S109" s="13">
        <f t="shared" si="111"/>
        <v>0.38401942071251377</v>
      </c>
      <c r="T109" s="2">
        <f t="shared" si="112"/>
        <v>0.01</v>
      </c>
      <c r="U109" s="14">
        <f t="shared" si="113"/>
        <v>3.8401942071251377E-3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4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5"/>
        <v>0.01</v>
      </c>
      <c r="AT109" s="1">
        <f t="shared" si="116"/>
        <v>1.8740194207125138E-2</v>
      </c>
      <c r="AU109" s="8">
        <f t="shared" si="117"/>
        <v>52.122000000000007</v>
      </c>
      <c r="AV109" s="1">
        <f t="shared" si="118"/>
        <v>0.3</v>
      </c>
      <c r="AW109" s="1">
        <f t="shared" si="119"/>
        <v>34055.416666666664</v>
      </c>
      <c r="AX109" s="1">
        <f t="shared" si="120"/>
        <v>66861700.025903925</v>
      </c>
    </row>
    <row r="110" spans="1:50" x14ac:dyDescent="0.15">
      <c r="C110" s="7">
        <v>5</v>
      </c>
      <c r="D110" s="7">
        <v>25.517188518064501</v>
      </c>
      <c r="E110" s="9">
        <f t="shared" si="121"/>
        <v>25.272899423999998</v>
      </c>
      <c r="F110" s="7" t="s">
        <v>85</v>
      </c>
      <c r="G110" s="1">
        <v>6</v>
      </c>
      <c r="H110" s="8">
        <f t="shared" si="103"/>
        <v>25.517188518064501</v>
      </c>
      <c r="I110" s="8">
        <f t="shared" si="104"/>
        <v>298.66718851806445</v>
      </c>
      <c r="J110" s="8">
        <f t="shared" si="105"/>
        <v>0.36631503489414502</v>
      </c>
      <c r="K110" s="8">
        <f t="shared" si="106"/>
        <v>52.122000000000007</v>
      </c>
      <c r="L110" s="8">
        <f t="shared" si="107"/>
        <v>0.52122000000000002</v>
      </c>
      <c r="M110" s="1" t="s">
        <v>83</v>
      </c>
      <c r="O110" s="8">
        <f t="shared" si="122"/>
        <v>0.88225090736967582</v>
      </c>
      <c r="P110" s="8">
        <f t="shared" si="108"/>
        <v>0.32318177191851388</v>
      </c>
      <c r="Q110" s="12">
        <f t="shared" si="109"/>
        <v>9.6954531575554156E-2</v>
      </c>
      <c r="R110" s="8">
        <f t="shared" si="110"/>
        <v>0.156366</v>
      </c>
      <c r="S110" s="13">
        <f t="shared" si="111"/>
        <v>0.62004867794504015</v>
      </c>
      <c r="T110" s="2">
        <f t="shared" si="112"/>
        <v>0.01</v>
      </c>
      <c r="U110" s="14">
        <f t="shared" si="113"/>
        <v>6.2004867794504016E-3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2.1100486779450402E-2</v>
      </c>
      <c r="AU110" s="8">
        <f t="shared" si="117"/>
        <v>52.122000000000007</v>
      </c>
      <c r="AV110" s="1">
        <f t="shared" si="118"/>
        <v>0.3</v>
      </c>
      <c r="AW110" s="1">
        <f t="shared" si="119"/>
        <v>34055.416666666664</v>
      </c>
      <c r="AX110" s="1">
        <f t="shared" si="120"/>
        <v>75282806.669728324</v>
      </c>
    </row>
    <row r="111" spans="1:50" x14ac:dyDescent="0.15">
      <c r="C111" s="7">
        <v>6</v>
      </c>
      <c r="D111" s="7">
        <v>25.084073590999999</v>
      </c>
      <c r="E111" s="9">
        <f t="shared" si="121"/>
        <v>25.517188518064501</v>
      </c>
      <c r="F111" s="7" t="s">
        <v>83</v>
      </c>
      <c r="G111" s="1">
        <v>7</v>
      </c>
      <c r="H111" s="8">
        <f t="shared" si="103"/>
        <v>25.084073590999999</v>
      </c>
      <c r="I111" s="8">
        <f t="shared" si="104"/>
        <v>298.23407359099997</v>
      </c>
      <c r="J111" s="8">
        <f t="shared" si="105"/>
        <v>0.34937600202534375</v>
      </c>
      <c r="K111" s="8">
        <f t="shared" si="106"/>
        <v>52.122000000000007</v>
      </c>
      <c r="L111" s="8">
        <f t="shared" si="107"/>
        <v>0.52122000000000002</v>
      </c>
      <c r="M111" s="1" t="s">
        <v>83</v>
      </c>
      <c r="O111" s="8">
        <f t="shared" si="122"/>
        <v>1.0802891354511619</v>
      </c>
      <c r="P111" s="8">
        <f t="shared" si="108"/>
        <v>0.37742709917534201</v>
      </c>
      <c r="Q111" s="12">
        <f t="shared" si="109"/>
        <v>0.1132281297526026</v>
      </c>
      <c r="R111" s="8">
        <f t="shared" si="110"/>
        <v>0.156366</v>
      </c>
      <c r="S111" s="13">
        <f t="shared" si="111"/>
        <v>0.72412244191577835</v>
      </c>
      <c r="T111" s="2">
        <f t="shared" si="112"/>
        <v>0.01</v>
      </c>
      <c r="U111" s="14">
        <f t="shared" si="113"/>
        <v>7.2412244191577832E-3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2.2141224419157786E-2</v>
      </c>
      <c r="AU111" s="8">
        <f t="shared" si="117"/>
        <v>52.122000000000007</v>
      </c>
      <c r="AV111" s="1">
        <f t="shared" si="118"/>
        <v>0.3</v>
      </c>
      <c r="AW111" s="1">
        <f t="shared" si="119"/>
        <v>34055.416666666664</v>
      </c>
      <c r="AX111" s="1">
        <f t="shared" si="120"/>
        <v>78995974.585849792</v>
      </c>
    </row>
    <row r="112" spans="1:50" x14ac:dyDescent="0.15">
      <c r="C112" s="7">
        <v>7</v>
      </c>
      <c r="D112" s="7">
        <v>24.8661288151613</v>
      </c>
      <c r="E112" s="9">
        <f t="shared" si="121"/>
        <v>25.084073590999999</v>
      </c>
      <c r="F112" s="7" t="s">
        <v>83</v>
      </c>
      <c r="G112" s="1">
        <v>8</v>
      </c>
      <c r="H112" s="8">
        <f t="shared" si="103"/>
        <v>24.8661288151613</v>
      </c>
      <c r="I112" s="8">
        <f t="shared" si="104"/>
        <v>298.01612881516127</v>
      </c>
      <c r="J112" s="8">
        <f t="shared" si="105"/>
        <v>0.34113302794792394</v>
      </c>
      <c r="K112" s="8">
        <f t="shared" si="106"/>
        <v>52.122000000000007</v>
      </c>
      <c r="L112" s="8">
        <f t="shared" si="107"/>
        <v>0.52122000000000002</v>
      </c>
      <c r="M112" s="1" t="s">
        <v>83</v>
      </c>
      <c r="O112" s="8">
        <f t="shared" si="122"/>
        <v>1.2240820362758198</v>
      </c>
      <c r="P112" s="8">
        <f t="shared" si="108"/>
        <v>0.41757481149143089</v>
      </c>
      <c r="Q112" s="12">
        <f t="shared" si="109"/>
        <v>0.12527244344742927</v>
      </c>
      <c r="R112" s="8">
        <f t="shared" si="110"/>
        <v>0.156366</v>
      </c>
      <c r="S112" s="13">
        <f t="shared" si="111"/>
        <v>0.80114886514606287</v>
      </c>
      <c r="T112" s="2">
        <f t="shared" si="112"/>
        <v>0.01</v>
      </c>
      <c r="U112" s="14">
        <f t="shared" si="113"/>
        <v>8.0114886514606291E-3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2.2911488651460629E-2</v>
      </c>
      <c r="AU112" s="8">
        <f t="shared" si="117"/>
        <v>52.122000000000007</v>
      </c>
      <c r="AV112" s="1">
        <f t="shared" si="118"/>
        <v>0.3</v>
      </c>
      <c r="AW112" s="1">
        <f t="shared" si="119"/>
        <v>34055.416666666664</v>
      </c>
      <c r="AX112" s="1">
        <f t="shared" si="120"/>
        <v>81744141.198836908</v>
      </c>
    </row>
    <row r="113" spans="1:53" x14ac:dyDescent="0.15">
      <c r="C113" s="7">
        <v>8</v>
      </c>
      <c r="D113" s="7">
        <v>24.9262796716129</v>
      </c>
      <c r="E113" s="9">
        <f t="shared" si="121"/>
        <v>24.8661288151613</v>
      </c>
      <c r="F113" s="7" t="s">
        <v>83</v>
      </c>
      <c r="G113" s="1">
        <v>9</v>
      </c>
      <c r="H113" s="8">
        <f t="shared" si="103"/>
        <v>24.9262796716129</v>
      </c>
      <c r="I113" s="8">
        <f t="shared" si="104"/>
        <v>298.07627967161289</v>
      </c>
      <c r="J113" s="8">
        <f t="shared" si="105"/>
        <v>0.3433895865965404</v>
      </c>
      <c r="K113" s="8">
        <f t="shared" si="106"/>
        <v>52.122000000000007</v>
      </c>
      <c r="L113" s="8">
        <f t="shared" si="107"/>
        <v>0.52122000000000002</v>
      </c>
      <c r="M113" s="1" t="s">
        <v>83</v>
      </c>
      <c r="O113" s="8">
        <f t="shared" si="122"/>
        <v>1.327727224784389</v>
      </c>
      <c r="P113" s="8">
        <f t="shared" si="108"/>
        <v>0.45592770283168321</v>
      </c>
      <c r="Q113" s="12">
        <f t="shared" si="109"/>
        <v>0.13677831084950495</v>
      </c>
      <c r="R113" s="8">
        <f t="shared" si="110"/>
        <v>0.156366</v>
      </c>
      <c r="S113" s="13">
        <f t="shared" si="111"/>
        <v>0.87473178855700695</v>
      </c>
      <c r="T113" s="2">
        <f t="shared" si="112"/>
        <v>0.01</v>
      </c>
      <c r="U113" s="14">
        <f t="shared" si="113"/>
        <v>8.7473178855700696E-3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2.364731788557007E-2</v>
      </c>
      <c r="AU113" s="8">
        <f t="shared" si="117"/>
        <v>52.122000000000007</v>
      </c>
      <c r="AV113" s="1">
        <f t="shared" si="118"/>
        <v>0.3</v>
      </c>
      <c r="AW113" s="1">
        <f t="shared" si="119"/>
        <v>34055.416666666664</v>
      </c>
      <c r="AX113" s="1">
        <f t="shared" si="120"/>
        <v>84369449.825713903</v>
      </c>
    </row>
    <row r="114" spans="1:53" x14ac:dyDescent="0.15">
      <c r="C114" s="7">
        <v>9</v>
      </c>
      <c r="D114" s="7">
        <v>25.075669977</v>
      </c>
      <c r="E114" s="9">
        <f t="shared" si="121"/>
        <v>24.9262796716129</v>
      </c>
      <c r="F114" s="7" t="s">
        <v>83</v>
      </c>
      <c r="G114" s="1">
        <v>10</v>
      </c>
      <c r="H114" s="8">
        <f t="shared" si="103"/>
        <v>25.075669977</v>
      </c>
      <c r="I114" s="8">
        <f t="shared" si="104"/>
        <v>298.225669977</v>
      </c>
      <c r="J114" s="8">
        <f t="shared" si="105"/>
        <v>0.34905473001461629</v>
      </c>
      <c r="K114" s="8">
        <f t="shared" si="106"/>
        <v>52.122000000000007</v>
      </c>
      <c r="L114" s="8">
        <f t="shared" si="107"/>
        <v>0.52122000000000002</v>
      </c>
      <c r="M114" s="1" t="s">
        <v>83</v>
      </c>
      <c r="O114" s="8">
        <f t="shared" si="122"/>
        <v>1.3930195219527057</v>
      </c>
      <c r="P114" s="8">
        <f t="shared" si="108"/>
        <v>0.48624005314029156</v>
      </c>
      <c r="Q114" s="12">
        <f t="shared" si="109"/>
        <v>0.14587201594208746</v>
      </c>
      <c r="R114" s="8">
        <f t="shared" si="110"/>
        <v>0.156366</v>
      </c>
      <c r="S114" s="13">
        <f t="shared" si="111"/>
        <v>0.93288832573633307</v>
      </c>
      <c r="T114" s="2">
        <f t="shared" si="112"/>
        <v>0.01</v>
      </c>
      <c r="U114" s="14">
        <f t="shared" si="113"/>
        <v>9.3288832573633317E-3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2.4228883257363332E-2</v>
      </c>
      <c r="AU114" s="8">
        <f t="shared" si="117"/>
        <v>52.122000000000007</v>
      </c>
      <c r="AV114" s="1">
        <f t="shared" si="118"/>
        <v>0.3</v>
      </c>
      <c r="AW114" s="1">
        <f t="shared" si="119"/>
        <v>34055.416666666664</v>
      </c>
      <c r="AX114" s="1">
        <f t="shared" si="120"/>
        <v>86444372.262724206</v>
      </c>
    </row>
    <row r="115" spans="1:53" x14ac:dyDescent="0.15">
      <c r="C115" s="7">
        <v>10</v>
      </c>
      <c r="D115" s="7">
        <v>25.2736698012903</v>
      </c>
      <c r="E115" s="9">
        <f t="shared" si="121"/>
        <v>25.075669977</v>
      </c>
      <c r="F115" s="7" t="s">
        <v>83</v>
      </c>
      <c r="G115" s="1">
        <v>11</v>
      </c>
      <c r="H115" s="8">
        <f t="shared" si="103"/>
        <v>25.2736698012903</v>
      </c>
      <c r="I115" s="8">
        <f t="shared" si="104"/>
        <v>298.42366980129026</v>
      </c>
      <c r="J115" s="8">
        <f t="shared" si="105"/>
        <v>0.35669851007823433</v>
      </c>
      <c r="K115" s="8">
        <f t="shared" si="106"/>
        <v>52.122000000000007</v>
      </c>
      <c r="L115" s="8">
        <f t="shared" si="107"/>
        <v>0.52122000000000002</v>
      </c>
      <c r="M115" s="1" t="s">
        <v>85</v>
      </c>
      <c r="N115" s="8">
        <f>(O114-P114)*$C$21/100</f>
        <v>0.86144049537179357</v>
      </c>
      <c r="O115" s="8">
        <f t="shared" si="122"/>
        <v>0.56655897344062067</v>
      </c>
      <c r="P115" s="8">
        <f t="shared" si="108"/>
        <v>0.20209074169772334</v>
      </c>
      <c r="Q115" s="12">
        <f t="shared" si="109"/>
        <v>6.0627222509317E-2</v>
      </c>
      <c r="R115" s="8">
        <f t="shared" si="110"/>
        <v>0.156366</v>
      </c>
      <c r="S115" s="13">
        <f t="shared" si="111"/>
        <v>0.38772637599808779</v>
      </c>
      <c r="T115" s="2">
        <f t="shared" si="112"/>
        <v>0.01</v>
      </c>
      <c r="U115" s="14">
        <f t="shared" si="113"/>
        <v>3.8772637599808779E-3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1.8777263759980879E-2</v>
      </c>
      <c r="AU115" s="8">
        <f t="shared" si="117"/>
        <v>52.122000000000007</v>
      </c>
      <c r="AV115" s="1">
        <f t="shared" si="118"/>
        <v>0.3</v>
      </c>
      <c r="AW115" s="1">
        <f t="shared" si="119"/>
        <v>34055.416666666664</v>
      </c>
      <c r="AX115" s="1">
        <f t="shared" si="120"/>
        <v>66993957.637310781</v>
      </c>
    </row>
    <row r="116" spans="1:53" x14ac:dyDescent="0.15">
      <c r="C116" s="7">
        <v>11</v>
      </c>
      <c r="D116" s="7">
        <v>25.3415026053333</v>
      </c>
      <c r="E116" s="9">
        <f t="shared" si="121"/>
        <v>25.2736698012903</v>
      </c>
      <c r="F116" s="7" t="s">
        <v>85</v>
      </c>
      <c r="G116" s="1">
        <v>12</v>
      </c>
      <c r="H116" s="8">
        <f t="shared" si="103"/>
        <v>25.3415026053333</v>
      </c>
      <c r="I116" s="8">
        <f t="shared" si="104"/>
        <v>298.49150260533327</v>
      </c>
      <c r="J116" s="8">
        <f t="shared" si="105"/>
        <v>0.35935313187074963</v>
      </c>
      <c r="K116" s="8">
        <f t="shared" si="106"/>
        <v>52.122000000000007</v>
      </c>
      <c r="L116" s="8">
        <f t="shared" si="107"/>
        <v>0.52122000000000002</v>
      </c>
      <c r="M116" s="1" t="s">
        <v>83</v>
      </c>
      <c r="O116" s="8">
        <f t="shared" si="122"/>
        <v>0.88568823174289735</v>
      </c>
      <c r="P116" s="8">
        <f t="shared" si="108"/>
        <v>0.31827483993787647</v>
      </c>
      <c r="Q116" s="12">
        <f t="shared" si="109"/>
        <v>9.5482451981362945E-2</v>
      </c>
      <c r="R116" s="8">
        <f t="shared" si="110"/>
        <v>0.156366</v>
      </c>
      <c r="S116" s="13">
        <f t="shared" si="111"/>
        <v>0.61063435773354147</v>
      </c>
      <c r="T116" s="2">
        <f t="shared" si="112"/>
        <v>0.01</v>
      </c>
      <c r="U116" s="14">
        <f t="shared" si="113"/>
        <v>6.1063435773354149E-3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4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5"/>
        <v>0.01</v>
      </c>
      <c r="AT116" s="1">
        <f t="shared" si="116"/>
        <v>2.1006343577335412E-2</v>
      </c>
      <c r="AU116" s="8">
        <f t="shared" si="117"/>
        <v>52.122000000000007</v>
      </c>
      <c r="AV116" s="1">
        <f t="shared" si="118"/>
        <v>0.3</v>
      </c>
      <c r="AW116" s="1">
        <f t="shared" si="119"/>
        <v>34055.416666666664</v>
      </c>
      <c r="AX116" s="1">
        <f t="shared" si="120"/>
        <v>74946920.367285565</v>
      </c>
      <c r="AY116" s="1">
        <f>SUM(AX105:AX116)</f>
        <v>916275147.09724915</v>
      </c>
    </row>
    <row r="117" spans="1:53" x14ac:dyDescent="0.3">
      <c r="C117" s="7">
        <v>12</v>
      </c>
      <c r="D117" s="10">
        <v>25.259133497419398</v>
      </c>
      <c r="E117" s="9">
        <f t="shared" si="121"/>
        <v>25.3415026053333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25</v>
      </c>
      <c r="E121" s="7"/>
      <c r="F121" s="7"/>
      <c r="G121" s="1">
        <v>1</v>
      </c>
      <c r="H121" s="8">
        <f t="shared" ref="H121:H132" si="123">E122</f>
        <v>25</v>
      </c>
      <c r="I121" s="8">
        <f t="shared" ref="I121:I132" si="124">H121+273.15</f>
        <v>298.14999999999998</v>
      </c>
      <c r="J121" s="8">
        <f t="shared" ref="J121:J132" si="125">EXP(($C$15*(I121-$C$13))/($C$16*I121*$C$13))</f>
        <v>0.3461743157212232</v>
      </c>
      <c r="K121" s="8">
        <f t="shared" ref="K121:K132" si="126">$B$121/12</f>
        <v>28.47</v>
      </c>
      <c r="L121" s="8">
        <f t="shared" ref="L121:L132" si="127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8">O121*J121</f>
        <v>9.8555827685832251E-2</v>
      </c>
      <c r="Q121" s="12">
        <f t="shared" ref="Q121:Q132" si="129">P121*$B$123</f>
        <v>3.2523423136324642E-2</v>
      </c>
      <c r="R121" s="8">
        <f t="shared" ref="R121:R132" si="130">L121*$B$123</f>
        <v>9.3951000000000007E-2</v>
      </c>
      <c r="S121" s="13">
        <f t="shared" ref="S121:S132" si="131">Q121/R121</f>
        <v>0.3461743157212232</v>
      </c>
      <c r="T121" s="2">
        <f t="shared" ref="T121:T132" si="132">$B$122/100</f>
        <v>0.01</v>
      </c>
      <c r="U121" s="14">
        <f t="shared" ref="U121:U132" si="133">S121*T121</f>
        <v>3.4617431572122321E-3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0.01</v>
      </c>
      <c r="AF121" s="2">
        <v>0.49</v>
      </c>
      <c r="AG121" s="14">
        <f t="shared" ref="AG121:AG132" si="134">AF121*AE121</f>
        <v>4.8999999999999998E-3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0.02</v>
      </c>
      <c r="AR121" s="2">
        <v>0.5</v>
      </c>
      <c r="AS121" s="2">
        <f t="shared" ref="AS121:AS132" si="135">AR121*AQ121</f>
        <v>0.01</v>
      </c>
      <c r="AT121" s="1">
        <f t="shared" ref="AT121:AT132" si="136">(AS121+AM121+AD121+AA121+U121+X121+AG121+AJ121+AP121)</f>
        <v>1.8361743157212233E-2</v>
      </c>
      <c r="AU121" s="8">
        <f t="shared" ref="AU121:AU132" si="137">$B$121/12</f>
        <v>28.47</v>
      </c>
      <c r="AV121" s="1">
        <f t="shared" ref="AV121:AV132" si="138">$B$123</f>
        <v>0.33</v>
      </c>
      <c r="AW121" s="1">
        <f t="shared" ref="AW121:AW132" si="139">$E$8/12</f>
        <v>0</v>
      </c>
      <c r="AX121" s="1">
        <f t="shared" ref="AX121:AX132" si="140">AW121*10000*AV121*0.67*AU121*AT121</f>
        <v>0</v>
      </c>
      <c r="AZ121" s="1">
        <f t="shared" ref="AZ121:AZ132" si="141">$E$9/12</f>
        <v>0</v>
      </c>
      <c r="BA121" s="1">
        <f t="shared" ref="BA121:BA132" si="142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24.892020944838698</v>
      </c>
      <c r="E122" s="9">
        <f t="shared" ref="E122:E133" si="143">D121</f>
        <v>25</v>
      </c>
      <c r="F122" s="7" t="s">
        <v>83</v>
      </c>
      <c r="G122" s="1">
        <v>2</v>
      </c>
      <c r="H122" s="8">
        <f t="shared" si="123"/>
        <v>24.892020944838698</v>
      </c>
      <c r="I122" s="8">
        <f t="shared" si="124"/>
        <v>298.04202094483867</v>
      </c>
      <c r="J122" s="8">
        <f t="shared" si="125"/>
        <v>0.34210265902124648</v>
      </c>
      <c r="K122" s="8">
        <f t="shared" si="126"/>
        <v>28.47</v>
      </c>
      <c r="L122" s="8">
        <f t="shared" si="127"/>
        <v>0.28470000000000001</v>
      </c>
      <c r="M122" s="1" t="s">
        <v>83</v>
      </c>
      <c r="O122" s="8">
        <f t="shared" ref="O122:O132" si="144">L122+O121-P121-N122</f>
        <v>0.47084417231416775</v>
      </c>
      <c r="P122" s="8">
        <f t="shared" si="128"/>
        <v>0.16107704333333475</v>
      </c>
      <c r="Q122" s="12">
        <f t="shared" si="129"/>
        <v>5.3155424300000469E-2</v>
      </c>
      <c r="R122" s="8">
        <f t="shared" si="130"/>
        <v>9.3951000000000007E-2</v>
      </c>
      <c r="S122" s="13">
        <f t="shared" si="131"/>
        <v>0.56577816414940196</v>
      </c>
      <c r="T122" s="2">
        <f t="shared" si="132"/>
        <v>0.01</v>
      </c>
      <c r="U122" s="14">
        <f t="shared" si="133"/>
        <v>5.65778164149402E-3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0.01</v>
      </c>
      <c r="AF122" s="2">
        <v>0.49</v>
      </c>
      <c r="AG122" s="14">
        <f t="shared" si="134"/>
        <v>4.8999999999999998E-3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0.02</v>
      </c>
      <c r="AR122" s="2">
        <v>0.5</v>
      </c>
      <c r="AS122" s="2">
        <f t="shared" si="135"/>
        <v>0.01</v>
      </c>
      <c r="AT122" s="1">
        <f t="shared" si="136"/>
        <v>2.0557781641494022E-2</v>
      </c>
      <c r="AU122" s="8">
        <f t="shared" si="137"/>
        <v>28.47</v>
      </c>
      <c r="AV122" s="1">
        <f t="shared" si="138"/>
        <v>0.33</v>
      </c>
      <c r="AW122" s="1">
        <f t="shared" si="139"/>
        <v>0</v>
      </c>
      <c r="AX122" s="1">
        <f t="shared" si="140"/>
        <v>0</v>
      </c>
      <c r="AZ122" s="1">
        <f t="shared" si="141"/>
        <v>0</v>
      </c>
      <c r="BA122" s="1">
        <f t="shared" si="142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25.1244020017857</v>
      </c>
      <c r="E123" s="9">
        <f t="shared" si="143"/>
        <v>24.892020944838698</v>
      </c>
      <c r="F123" s="7" t="s">
        <v>83</v>
      </c>
      <c r="G123" s="1">
        <v>3</v>
      </c>
      <c r="H123" s="8">
        <f t="shared" si="123"/>
        <v>25.1244020017857</v>
      </c>
      <c r="I123" s="8">
        <f t="shared" si="124"/>
        <v>298.27440200178569</v>
      </c>
      <c r="J123" s="8">
        <f t="shared" si="125"/>
        <v>0.35092163219676026</v>
      </c>
      <c r="K123" s="8">
        <f t="shared" si="126"/>
        <v>28.47</v>
      </c>
      <c r="L123" s="8">
        <f t="shared" si="127"/>
        <v>0.28470000000000001</v>
      </c>
      <c r="M123" s="1" t="s">
        <v>83</v>
      </c>
      <c r="O123" s="8">
        <f t="shared" si="144"/>
        <v>0.59446712898083309</v>
      </c>
      <c r="P123" s="8">
        <f t="shared" si="128"/>
        <v>0.20861137518927594</v>
      </c>
      <c r="Q123" s="12">
        <f t="shared" si="129"/>
        <v>6.8841753812461062E-2</v>
      </c>
      <c r="R123" s="8">
        <f t="shared" si="130"/>
        <v>9.3951000000000007E-2</v>
      </c>
      <c r="S123" s="13">
        <f t="shared" si="131"/>
        <v>0.73274104386819783</v>
      </c>
      <c r="T123" s="2">
        <f t="shared" si="132"/>
        <v>0.01</v>
      </c>
      <c r="U123" s="14">
        <f t="shared" si="133"/>
        <v>7.3274104386819782E-3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0.01</v>
      </c>
      <c r="AF123" s="2">
        <v>0.49</v>
      </c>
      <c r="AG123" s="14">
        <f t="shared" si="134"/>
        <v>4.8999999999999998E-3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0.02</v>
      </c>
      <c r="AR123" s="2">
        <v>0.5</v>
      </c>
      <c r="AS123" s="2">
        <f t="shared" si="135"/>
        <v>0.01</v>
      </c>
      <c r="AT123" s="1">
        <f t="shared" si="136"/>
        <v>2.2227410438681976E-2</v>
      </c>
      <c r="AU123" s="8">
        <f t="shared" si="137"/>
        <v>28.47</v>
      </c>
      <c r="AV123" s="1">
        <f t="shared" si="138"/>
        <v>0.33</v>
      </c>
      <c r="AW123" s="1">
        <f t="shared" si="139"/>
        <v>0</v>
      </c>
      <c r="AX123" s="1">
        <f t="shared" si="140"/>
        <v>0</v>
      </c>
      <c r="AZ123" s="1">
        <f t="shared" si="141"/>
        <v>0</v>
      </c>
      <c r="BA123" s="1">
        <f t="shared" si="142"/>
        <v>0</v>
      </c>
    </row>
    <row r="124" spans="1:53" x14ac:dyDescent="0.15">
      <c r="C124" s="7">
        <v>3</v>
      </c>
      <c r="D124" s="7">
        <v>25.0699468832258</v>
      </c>
      <c r="E124" s="9">
        <f t="shared" si="143"/>
        <v>25.1244020017857</v>
      </c>
      <c r="F124" s="7" t="s">
        <v>83</v>
      </c>
      <c r="G124" s="1">
        <v>4</v>
      </c>
      <c r="H124" s="8">
        <f t="shared" si="123"/>
        <v>25.0699468832258</v>
      </c>
      <c r="I124" s="8">
        <f t="shared" si="124"/>
        <v>298.21994688322576</v>
      </c>
      <c r="J124" s="8">
        <f t="shared" si="125"/>
        <v>0.34883609365216756</v>
      </c>
      <c r="K124" s="8">
        <f t="shared" si="126"/>
        <v>28.47</v>
      </c>
      <c r="L124" s="8">
        <f t="shared" si="127"/>
        <v>0.28470000000000001</v>
      </c>
      <c r="M124" s="1" t="s">
        <v>83</v>
      </c>
      <c r="O124" s="8">
        <f t="shared" si="144"/>
        <v>0.67055575379155719</v>
      </c>
      <c r="P124" s="8">
        <f t="shared" si="128"/>
        <v>0.23391404972863145</v>
      </c>
      <c r="Q124" s="12">
        <f t="shared" si="129"/>
        <v>7.7191636410448378E-2</v>
      </c>
      <c r="R124" s="8">
        <f t="shared" si="130"/>
        <v>9.3951000000000007E-2</v>
      </c>
      <c r="S124" s="13">
        <f t="shared" si="131"/>
        <v>0.82161591053260075</v>
      </c>
      <c r="T124" s="2">
        <f t="shared" si="132"/>
        <v>0.01</v>
      </c>
      <c r="U124" s="14">
        <f t="shared" si="133"/>
        <v>8.2161591053260073E-3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4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35"/>
        <v>0.01</v>
      </c>
      <c r="AT124" s="1">
        <f t="shared" si="136"/>
        <v>2.3116159105326009E-2</v>
      </c>
      <c r="AU124" s="8">
        <f t="shared" si="137"/>
        <v>28.47</v>
      </c>
      <c r="AV124" s="1">
        <f t="shared" si="138"/>
        <v>0.33</v>
      </c>
      <c r="AW124" s="1">
        <f t="shared" si="139"/>
        <v>0</v>
      </c>
      <c r="AX124" s="1">
        <f t="shared" si="140"/>
        <v>0</v>
      </c>
      <c r="AZ124" s="1">
        <f t="shared" si="141"/>
        <v>0</v>
      </c>
      <c r="BA124" s="1">
        <f t="shared" si="142"/>
        <v>0</v>
      </c>
    </row>
    <row r="125" spans="1:53" x14ac:dyDescent="0.15">
      <c r="C125" s="7">
        <v>4</v>
      </c>
      <c r="D125" s="7">
        <v>25.272899423999998</v>
      </c>
      <c r="E125" s="9">
        <f t="shared" si="143"/>
        <v>25.0699468832258</v>
      </c>
      <c r="F125" s="7" t="s">
        <v>83</v>
      </c>
      <c r="G125" s="1">
        <v>5</v>
      </c>
      <c r="H125" s="8">
        <f t="shared" si="123"/>
        <v>25.272899423999998</v>
      </c>
      <c r="I125" s="8">
        <f t="shared" si="124"/>
        <v>298.42289942399998</v>
      </c>
      <c r="J125" s="8">
        <f t="shared" si="125"/>
        <v>0.35666846752566483</v>
      </c>
      <c r="K125" s="8">
        <f t="shared" si="126"/>
        <v>28.47</v>
      </c>
      <c r="L125" s="8">
        <f t="shared" si="127"/>
        <v>0.28470000000000001</v>
      </c>
      <c r="M125" s="1" t="s">
        <v>85</v>
      </c>
      <c r="N125" s="8">
        <f>(O124-P124)*$C$21/100</f>
        <v>0.41480961885977946</v>
      </c>
      <c r="O125" s="8">
        <f t="shared" si="144"/>
        <v>0.30653208520314629</v>
      </c>
      <c r="P125" s="8">
        <f t="shared" si="128"/>
        <v>0.10933032907685271</v>
      </c>
      <c r="Q125" s="12">
        <f t="shared" si="129"/>
        <v>3.6079008595361395E-2</v>
      </c>
      <c r="R125" s="8">
        <f t="shared" si="130"/>
        <v>9.3951000000000007E-2</v>
      </c>
      <c r="S125" s="13">
        <f t="shared" si="131"/>
        <v>0.38401942071251388</v>
      </c>
      <c r="T125" s="2">
        <f t="shared" si="132"/>
        <v>0.01</v>
      </c>
      <c r="U125" s="14">
        <f t="shared" si="133"/>
        <v>3.840194207125139E-3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4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5"/>
        <v>0.01</v>
      </c>
      <c r="AT125" s="1">
        <f t="shared" si="136"/>
        <v>1.8740194207125138E-2</v>
      </c>
      <c r="AU125" s="8">
        <f t="shared" si="137"/>
        <v>28.47</v>
      </c>
      <c r="AV125" s="1">
        <f t="shared" si="138"/>
        <v>0.33</v>
      </c>
      <c r="AW125" s="1">
        <f t="shared" si="139"/>
        <v>0</v>
      </c>
      <c r="AX125" s="1">
        <f t="shared" si="140"/>
        <v>0</v>
      </c>
      <c r="AZ125" s="1">
        <f t="shared" si="141"/>
        <v>0</v>
      </c>
      <c r="BA125" s="1">
        <f t="shared" si="142"/>
        <v>0</v>
      </c>
    </row>
    <row r="126" spans="1:53" x14ac:dyDescent="0.15">
      <c r="C126" s="7">
        <v>5</v>
      </c>
      <c r="D126" s="7">
        <v>25.517188518064501</v>
      </c>
      <c r="E126" s="9">
        <f t="shared" si="143"/>
        <v>25.272899423999998</v>
      </c>
      <c r="F126" s="7" t="s">
        <v>85</v>
      </c>
      <c r="G126" s="1">
        <v>6</v>
      </c>
      <c r="H126" s="8">
        <f t="shared" si="123"/>
        <v>25.517188518064501</v>
      </c>
      <c r="I126" s="8">
        <f t="shared" si="124"/>
        <v>298.66718851806445</v>
      </c>
      <c r="J126" s="8">
        <f t="shared" si="125"/>
        <v>0.36631503489414502</v>
      </c>
      <c r="K126" s="8">
        <f t="shared" si="126"/>
        <v>28.47</v>
      </c>
      <c r="L126" s="8">
        <f t="shared" si="127"/>
        <v>0.28470000000000001</v>
      </c>
      <c r="M126" s="1" t="s">
        <v>83</v>
      </c>
      <c r="O126" s="8">
        <f t="shared" si="144"/>
        <v>0.4819017561262936</v>
      </c>
      <c r="P126" s="8">
        <f t="shared" si="128"/>
        <v>0.17652785861095299</v>
      </c>
      <c r="Q126" s="12">
        <f t="shared" si="129"/>
        <v>5.8254193341614489E-2</v>
      </c>
      <c r="R126" s="8">
        <f t="shared" si="130"/>
        <v>9.3951000000000007E-2</v>
      </c>
      <c r="S126" s="13">
        <f t="shared" si="131"/>
        <v>0.62004867794504037</v>
      </c>
      <c r="T126" s="2">
        <f t="shared" si="132"/>
        <v>0.01</v>
      </c>
      <c r="U126" s="14">
        <f t="shared" si="133"/>
        <v>6.2004867794504042E-3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4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5"/>
        <v>0.01</v>
      </c>
      <c r="AT126" s="1">
        <f t="shared" si="136"/>
        <v>2.1100486779450402E-2</v>
      </c>
      <c r="AU126" s="8">
        <f t="shared" si="137"/>
        <v>28.47</v>
      </c>
      <c r="AV126" s="1">
        <f t="shared" si="138"/>
        <v>0.33</v>
      </c>
      <c r="AW126" s="1">
        <f t="shared" si="139"/>
        <v>0</v>
      </c>
      <c r="AX126" s="1">
        <f t="shared" si="140"/>
        <v>0</v>
      </c>
      <c r="AZ126" s="1">
        <f t="shared" si="141"/>
        <v>0</v>
      </c>
      <c r="BA126" s="1">
        <f t="shared" si="142"/>
        <v>0</v>
      </c>
    </row>
    <row r="127" spans="1:53" x14ac:dyDescent="0.15">
      <c r="C127" s="7">
        <v>6</v>
      </c>
      <c r="D127" s="7">
        <v>25.084073590999999</v>
      </c>
      <c r="E127" s="9">
        <f t="shared" si="143"/>
        <v>25.517188518064501</v>
      </c>
      <c r="F127" s="7" t="s">
        <v>83</v>
      </c>
      <c r="G127" s="1">
        <v>7</v>
      </c>
      <c r="H127" s="8">
        <f t="shared" si="123"/>
        <v>25.084073590999999</v>
      </c>
      <c r="I127" s="8">
        <f t="shared" si="124"/>
        <v>298.23407359099997</v>
      </c>
      <c r="J127" s="8">
        <f t="shared" si="125"/>
        <v>0.34937600202534375</v>
      </c>
      <c r="K127" s="8">
        <f t="shared" si="126"/>
        <v>28.47</v>
      </c>
      <c r="L127" s="8">
        <f t="shared" si="127"/>
        <v>0.28470000000000001</v>
      </c>
      <c r="M127" s="1" t="s">
        <v>83</v>
      </c>
      <c r="O127" s="8">
        <f t="shared" si="144"/>
        <v>0.59007389751534067</v>
      </c>
      <c r="P127" s="8">
        <f t="shared" si="128"/>
        <v>0.20615765921342213</v>
      </c>
      <c r="Q127" s="12">
        <f t="shared" si="129"/>
        <v>6.8032027540429307E-2</v>
      </c>
      <c r="R127" s="8">
        <f t="shared" si="130"/>
        <v>9.3951000000000007E-2</v>
      </c>
      <c r="S127" s="13">
        <f t="shared" si="131"/>
        <v>0.72412244191577846</v>
      </c>
      <c r="T127" s="2">
        <f t="shared" si="132"/>
        <v>0.01</v>
      </c>
      <c r="U127" s="14">
        <f t="shared" si="133"/>
        <v>7.241224419157785E-3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4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5"/>
        <v>0.01</v>
      </c>
      <c r="AT127" s="1">
        <f t="shared" si="136"/>
        <v>2.2141224419157786E-2</v>
      </c>
      <c r="AU127" s="8">
        <f t="shared" si="137"/>
        <v>28.47</v>
      </c>
      <c r="AV127" s="1">
        <f t="shared" si="138"/>
        <v>0.33</v>
      </c>
      <c r="AW127" s="1">
        <f t="shared" si="139"/>
        <v>0</v>
      </c>
      <c r="AX127" s="1">
        <f t="shared" si="140"/>
        <v>0</v>
      </c>
      <c r="AZ127" s="1">
        <f t="shared" si="141"/>
        <v>0</v>
      </c>
      <c r="BA127" s="1">
        <f t="shared" si="142"/>
        <v>0</v>
      </c>
    </row>
    <row r="128" spans="1:53" x14ac:dyDescent="0.15">
      <c r="C128" s="7">
        <v>7</v>
      </c>
      <c r="D128" s="7">
        <v>24.8661288151613</v>
      </c>
      <c r="E128" s="9">
        <f t="shared" si="143"/>
        <v>25.084073590999999</v>
      </c>
      <c r="F128" s="7" t="s">
        <v>83</v>
      </c>
      <c r="G128" s="1">
        <v>8</v>
      </c>
      <c r="H128" s="8">
        <f t="shared" si="123"/>
        <v>24.8661288151613</v>
      </c>
      <c r="I128" s="8">
        <f t="shared" si="124"/>
        <v>298.01612881516127</v>
      </c>
      <c r="J128" s="8">
        <f t="shared" si="125"/>
        <v>0.34113302794792394</v>
      </c>
      <c r="K128" s="8">
        <f t="shared" si="126"/>
        <v>28.47</v>
      </c>
      <c r="L128" s="8">
        <f t="shared" si="127"/>
        <v>0.28470000000000001</v>
      </c>
      <c r="M128" s="1" t="s">
        <v>83</v>
      </c>
      <c r="O128" s="8">
        <f t="shared" si="144"/>
        <v>0.66861623830191863</v>
      </c>
      <c r="P128" s="8">
        <f t="shared" si="128"/>
        <v>0.22808708190708418</v>
      </c>
      <c r="Q128" s="12">
        <f t="shared" si="129"/>
        <v>7.5268737029337784E-2</v>
      </c>
      <c r="R128" s="8">
        <f t="shared" si="130"/>
        <v>9.3951000000000007E-2</v>
      </c>
      <c r="S128" s="13">
        <f t="shared" si="131"/>
        <v>0.8011488651460632</v>
      </c>
      <c r="T128" s="2">
        <f t="shared" si="132"/>
        <v>0.01</v>
      </c>
      <c r="U128" s="14">
        <f t="shared" si="133"/>
        <v>8.0114886514606326E-3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4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5"/>
        <v>0.01</v>
      </c>
      <c r="AT128" s="1">
        <f t="shared" si="136"/>
        <v>2.2911488651460636E-2</v>
      </c>
      <c r="AU128" s="8">
        <f t="shared" si="137"/>
        <v>28.47</v>
      </c>
      <c r="AV128" s="1">
        <f t="shared" si="138"/>
        <v>0.33</v>
      </c>
      <c r="AW128" s="1">
        <f t="shared" si="139"/>
        <v>0</v>
      </c>
      <c r="AX128" s="1">
        <f t="shared" si="140"/>
        <v>0</v>
      </c>
      <c r="AZ128" s="1">
        <f t="shared" si="141"/>
        <v>0</v>
      </c>
      <c r="BA128" s="1">
        <f t="shared" si="142"/>
        <v>0</v>
      </c>
    </row>
    <row r="129" spans="1:54" x14ac:dyDescent="0.15">
      <c r="C129" s="7">
        <v>8</v>
      </c>
      <c r="D129" s="7">
        <v>24.9262796716129</v>
      </c>
      <c r="E129" s="9">
        <f t="shared" si="143"/>
        <v>24.8661288151613</v>
      </c>
      <c r="F129" s="7" t="s">
        <v>83</v>
      </c>
      <c r="G129" s="1">
        <v>9</v>
      </c>
      <c r="H129" s="8">
        <f t="shared" si="123"/>
        <v>24.9262796716129</v>
      </c>
      <c r="I129" s="8">
        <f t="shared" si="124"/>
        <v>298.07627967161289</v>
      </c>
      <c r="J129" s="8">
        <f t="shared" si="125"/>
        <v>0.3433895865965404</v>
      </c>
      <c r="K129" s="8">
        <f t="shared" si="126"/>
        <v>28.47</v>
      </c>
      <c r="L129" s="8">
        <f t="shared" si="127"/>
        <v>0.28470000000000001</v>
      </c>
      <c r="M129" s="1" t="s">
        <v>83</v>
      </c>
      <c r="O129" s="8">
        <f t="shared" si="144"/>
        <v>0.72522915639483454</v>
      </c>
      <c r="P129" s="8">
        <f t="shared" si="128"/>
        <v>0.24903614020217998</v>
      </c>
      <c r="Q129" s="12">
        <f t="shared" si="129"/>
        <v>8.2181926266719399E-2</v>
      </c>
      <c r="R129" s="8">
        <f t="shared" si="130"/>
        <v>9.3951000000000007E-2</v>
      </c>
      <c r="S129" s="13">
        <f t="shared" si="131"/>
        <v>0.87473178855700728</v>
      </c>
      <c r="T129" s="2">
        <f t="shared" si="132"/>
        <v>0.01</v>
      </c>
      <c r="U129" s="14">
        <f t="shared" si="133"/>
        <v>8.7473178855700731E-3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4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5"/>
        <v>0.01</v>
      </c>
      <c r="AT129" s="1">
        <f t="shared" si="136"/>
        <v>2.3647317885570077E-2</v>
      </c>
      <c r="AU129" s="8">
        <f t="shared" si="137"/>
        <v>28.47</v>
      </c>
      <c r="AV129" s="1">
        <f t="shared" si="138"/>
        <v>0.33</v>
      </c>
      <c r="AW129" s="1">
        <f t="shared" si="139"/>
        <v>0</v>
      </c>
      <c r="AX129" s="1">
        <f t="shared" si="140"/>
        <v>0</v>
      </c>
      <c r="AZ129" s="1">
        <f t="shared" si="141"/>
        <v>0</v>
      </c>
      <c r="BA129" s="1">
        <f t="shared" si="142"/>
        <v>0</v>
      </c>
    </row>
    <row r="130" spans="1:54" x14ac:dyDescent="0.15">
      <c r="C130" s="7">
        <v>9</v>
      </c>
      <c r="D130" s="7">
        <v>25.075669977</v>
      </c>
      <c r="E130" s="9">
        <f t="shared" si="143"/>
        <v>24.9262796716129</v>
      </c>
      <c r="F130" s="7" t="s">
        <v>83</v>
      </c>
      <c r="G130" s="1">
        <v>10</v>
      </c>
      <c r="H130" s="8">
        <f t="shared" si="123"/>
        <v>25.075669977</v>
      </c>
      <c r="I130" s="8">
        <f t="shared" si="124"/>
        <v>298.225669977</v>
      </c>
      <c r="J130" s="8">
        <f t="shared" si="125"/>
        <v>0.34905473001461629</v>
      </c>
      <c r="K130" s="8">
        <f t="shared" si="126"/>
        <v>28.47</v>
      </c>
      <c r="L130" s="8">
        <f t="shared" si="127"/>
        <v>0.28470000000000001</v>
      </c>
      <c r="M130" s="1" t="s">
        <v>83</v>
      </c>
      <c r="O130" s="8">
        <f t="shared" si="144"/>
        <v>0.76089301619265448</v>
      </c>
      <c r="P130" s="8">
        <f t="shared" si="128"/>
        <v>0.26559330633713407</v>
      </c>
      <c r="Q130" s="12">
        <f t="shared" si="129"/>
        <v>8.7645791091254241E-2</v>
      </c>
      <c r="R130" s="8">
        <f t="shared" si="130"/>
        <v>9.3951000000000007E-2</v>
      </c>
      <c r="S130" s="13">
        <f t="shared" si="131"/>
        <v>0.93288832573633318</v>
      </c>
      <c r="T130" s="2">
        <f t="shared" si="132"/>
        <v>0.01</v>
      </c>
      <c r="U130" s="14">
        <f t="shared" si="133"/>
        <v>9.3288832573633317E-3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4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5"/>
        <v>0.01</v>
      </c>
      <c r="AT130" s="1">
        <f t="shared" si="136"/>
        <v>2.4228883257363332E-2</v>
      </c>
      <c r="AU130" s="8">
        <f t="shared" si="137"/>
        <v>28.47</v>
      </c>
      <c r="AV130" s="1">
        <f t="shared" si="138"/>
        <v>0.33</v>
      </c>
      <c r="AW130" s="1">
        <f t="shared" si="139"/>
        <v>0</v>
      </c>
      <c r="AX130" s="1">
        <f t="shared" si="140"/>
        <v>0</v>
      </c>
      <c r="AZ130" s="1">
        <f t="shared" si="141"/>
        <v>0</v>
      </c>
      <c r="BA130" s="1">
        <f t="shared" si="142"/>
        <v>0</v>
      </c>
    </row>
    <row r="131" spans="1:54" x14ac:dyDescent="0.15">
      <c r="C131" s="7">
        <v>10</v>
      </c>
      <c r="D131" s="7">
        <v>25.2736698012903</v>
      </c>
      <c r="E131" s="9">
        <f t="shared" si="143"/>
        <v>25.075669977</v>
      </c>
      <c r="F131" s="7" t="s">
        <v>83</v>
      </c>
      <c r="G131" s="1">
        <v>11</v>
      </c>
      <c r="H131" s="8">
        <f t="shared" si="123"/>
        <v>25.2736698012903</v>
      </c>
      <c r="I131" s="8">
        <f t="shared" si="124"/>
        <v>298.42366980129026</v>
      </c>
      <c r="J131" s="8">
        <f t="shared" si="125"/>
        <v>0.35669851007823433</v>
      </c>
      <c r="K131" s="8">
        <f t="shared" si="126"/>
        <v>28.47</v>
      </c>
      <c r="L131" s="8">
        <f t="shared" si="127"/>
        <v>0.28470000000000001</v>
      </c>
      <c r="M131" s="1" t="s">
        <v>85</v>
      </c>
      <c r="N131" s="8">
        <f>(O130-P130)*$C$21/100</f>
        <v>0.47053472436274441</v>
      </c>
      <c r="O131" s="8">
        <f t="shared" si="144"/>
        <v>0.30946498549277607</v>
      </c>
      <c r="P131" s="8">
        <f t="shared" si="128"/>
        <v>0.11038569924665563</v>
      </c>
      <c r="Q131" s="12">
        <f t="shared" si="129"/>
        <v>3.6427280751396361E-2</v>
      </c>
      <c r="R131" s="8">
        <f t="shared" si="130"/>
        <v>9.3951000000000007E-2</v>
      </c>
      <c r="S131" s="13">
        <f t="shared" si="131"/>
        <v>0.3877263759980879</v>
      </c>
      <c r="T131" s="2">
        <f t="shared" si="132"/>
        <v>0.01</v>
      </c>
      <c r="U131" s="14">
        <f t="shared" si="133"/>
        <v>3.8772637599808792E-3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4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5"/>
        <v>0.01</v>
      </c>
      <c r="AT131" s="1">
        <f t="shared" si="136"/>
        <v>1.8777263759980879E-2</v>
      </c>
      <c r="AU131" s="8">
        <f t="shared" si="137"/>
        <v>28.47</v>
      </c>
      <c r="AV131" s="1">
        <f t="shared" si="138"/>
        <v>0.33</v>
      </c>
      <c r="AW131" s="1">
        <f t="shared" si="139"/>
        <v>0</v>
      </c>
      <c r="AX131" s="1">
        <f t="shared" si="140"/>
        <v>0</v>
      </c>
      <c r="AZ131" s="1">
        <f t="shared" si="141"/>
        <v>0</v>
      </c>
      <c r="BA131" s="1">
        <f t="shared" si="142"/>
        <v>0</v>
      </c>
    </row>
    <row r="132" spans="1:54" x14ac:dyDescent="0.15">
      <c r="C132" s="7">
        <v>11</v>
      </c>
      <c r="D132" s="7">
        <v>25.3415026053333</v>
      </c>
      <c r="E132" s="9">
        <f t="shared" si="143"/>
        <v>25.2736698012903</v>
      </c>
      <c r="F132" s="7" t="s">
        <v>85</v>
      </c>
      <c r="G132" s="1">
        <v>12</v>
      </c>
      <c r="H132" s="8">
        <f t="shared" si="123"/>
        <v>25.3415026053333</v>
      </c>
      <c r="I132" s="8">
        <f t="shared" si="124"/>
        <v>298.49150260533327</v>
      </c>
      <c r="J132" s="8">
        <f t="shared" si="125"/>
        <v>0.35935313187074963</v>
      </c>
      <c r="K132" s="8">
        <f t="shared" si="126"/>
        <v>28.47</v>
      </c>
      <c r="L132" s="8">
        <f t="shared" si="127"/>
        <v>0.28470000000000001</v>
      </c>
      <c r="M132" s="1" t="s">
        <v>83</v>
      </c>
      <c r="O132" s="8">
        <f t="shared" si="144"/>
        <v>0.48377928624612043</v>
      </c>
      <c r="P132" s="8">
        <f t="shared" si="128"/>
        <v>0.17384760164673924</v>
      </c>
      <c r="Q132" s="12">
        <f t="shared" si="129"/>
        <v>5.736970854342395E-2</v>
      </c>
      <c r="R132" s="8">
        <f t="shared" si="130"/>
        <v>9.3951000000000007E-2</v>
      </c>
      <c r="S132" s="13">
        <f t="shared" si="131"/>
        <v>0.61063435773354136</v>
      </c>
      <c r="T132" s="2">
        <f t="shared" si="132"/>
        <v>0.01</v>
      </c>
      <c r="U132" s="14">
        <f t="shared" si="133"/>
        <v>6.106343577335414E-3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4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5"/>
        <v>0.01</v>
      </c>
      <c r="AT132" s="1">
        <f t="shared" si="136"/>
        <v>2.1006343577335412E-2</v>
      </c>
      <c r="AU132" s="8">
        <f t="shared" si="137"/>
        <v>28.47</v>
      </c>
      <c r="AV132" s="1">
        <f t="shared" si="138"/>
        <v>0.33</v>
      </c>
      <c r="AW132" s="1">
        <f t="shared" si="139"/>
        <v>0</v>
      </c>
      <c r="AX132" s="1">
        <f t="shared" si="140"/>
        <v>0</v>
      </c>
      <c r="AY132" s="1">
        <f>SUM(AX121:AX132)</f>
        <v>0</v>
      </c>
      <c r="AZ132" s="1">
        <f t="shared" si="141"/>
        <v>0</v>
      </c>
      <c r="BA132" s="1">
        <f t="shared" si="142"/>
        <v>0</v>
      </c>
      <c r="BB132" s="1">
        <f>SUM(BA121:BA132)</f>
        <v>0</v>
      </c>
    </row>
    <row r="133" spans="1:54" x14ac:dyDescent="0.3">
      <c r="C133" s="7">
        <v>12</v>
      </c>
      <c r="D133" s="10">
        <v>25.259133497419398</v>
      </c>
      <c r="E133" s="9">
        <f t="shared" si="143"/>
        <v>25.3415026053333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25</v>
      </c>
      <c r="E136" s="7"/>
      <c r="F136" s="7"/>
      <c r="G136" s="1">
        <v>1</v>
      </c>
      <c r="H136" s="8">
        <f t="shared" ref="H136:H147" si="145">E137</f>
        <v>25</v>
      </c>
      <c r="I136" s="8">
        <f t="shared" ref="I136:I147" si="146">H136+273.15</f>
        <v>298.14999999999998</v>
      </c>
      <c r="J136" s="8">
        <f t="shared" ref="J136:J147" si="147">EXP(($C$15*(I136-$C$13))/($C$16*I136*$C$13))</f>
        <v>0.3461743157212232</v>
      </c>
      <c r="K136" s="8">
        <f t="shared" ref="K136:K147" si="148">$B$136/12</f>
        <v>75.904791666666668</v>
      </c>
      <c r="L136" s="8">
        <f t="shared" ref="L136:L147" si="149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50">O136*J136</f>
        <v>0.26276289315170342</v>
      </c>
      <c r="Q136" s="12">
        <f t="shared" ref="Q136:Q147" si="151">P136*$B$138</f>
        <v>6.8318352219442893E-2</v>
      </c>
      <c r="R136" s="8">
        <f t="shared" ref="R136:R147" si="152">L136*$B$138</f>
        <v>0.19735245833333334</v>
      </c>
      <c r="S136" s="13">
        <f t="shared" ref="S136:S147" si="153">Q136/R136</f>
        <v>0.34617431572122326</v>
      </c>
      <c r="T136" s="2">
        <f t="shared" ref="T136:T147" si="154">$B$137/100</f>
        <v>0.01</v>
      </c>
      <c r="U136" s="14">
        <f t="shared" ref="U136:U147" si="155">S136*T136</f>
        <v>3.4617431572122326E-3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0.01</v>
      </c>
      <c r="AF136" s="2">
        <v>0.49</v>
      </c>
      <c r="AG136" s="14">
        <f t="shared" ref="AG136:AG147" si="156">AF136*AE136</f>
        <v>4.8999999999999998E-3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0.02</v>
      </c>
      <c r="AR136" s="2">
        <v>0.5</v>
      </c>
      <c r="AS136" s="2">
        <f t="shared" ref="AS136:AS147" si="157">AR136*AQ136</f>
        <v>0.01</v>
      </c>
      <c r="AT136" s="1">
        <f t="shared" ref="AT136:AT147" si="158">(AS136+AM136+AD136+AA136+U136+X136+AG136+AJ136+AP136)</f>
        <v>1.8361743157212233E-2</v>
      </c>
      <c r="AU136" s="8">
        <f t="shared" ref="AU136:AU147" si="159">$B$136/12</f>
        <v>75.904791666666668</v>
      </c>
      <c r="AV136" s="1">
        <f t="shared" ref="AV136:AV147" si="160">$B$138</f>
        <v>0.26</v>
      </c>
      <c r="AW136" s="1">
        <f t="shared" ref="AW136:AW147" si="161">$E$10/12</f>
        <v>0</v>
      </c>
      <c r="AX136" s="1">
        <f t="shared" ref="AX136:AX147" si="162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24.892020944838698</v>
      </c>
      <c r="E137" s="9">
        <f t="shared" ref="E137:E148" si="163">D136</f>
        <v>25</v>
      </c>
      <c r="F137" s="7" t="s">
        <v>83</v>
      </c>
      <c r="G137" s="1">
        <v>2</v>
      </c>
      <c r="H137" s="8">
        <f t="shared" si="145"/>
        <v>24.892020944838698</v>
      </c>
      <c r="I137" s="8">
        <f t="shared" si="146"/>
        <v>298.04202094483867</v>
      </c>
      <c r="J137" s="8">
        <f t="shared" si="147"/>
        <v>0.34210265902124648</v>
      </c>
      <c r="K137" s="8">
        <f t="shared" si="148"/>
        <v>75.904791666666668</v>
      </c>
      <c r="L137" s="8">
        <f t="shared" si="149"/>
        <v>0.75904791666666671</v>
      </c>
      <c r="M137" s="1" t="s">
        <v>83</v>
      </c>
      <c r="O137" s="8">
        <f t="shared" ref="O137:O147" si="164">L137+O136-P136-N137</f>
        <v>1.25533294018163</v>
      </c>
      <c r="P137" s="8">
        <f t="shared" si="150"/>
        <v>0.42945273679309498</v>
      </c>
      <c r="Q137" s="12">
        <f t="shared" si="151"/>
        <v>0.1116577115662047</v>
      </c>
      <c r="R137" s="8">
        <f t="shared" si="152"/>
        <v>0.19735245833333334</v>
      </c>
      <c r="S137" s="13">
        <f t="shared" si="153"/>
        <v>0.56577816414940207</v>
      </c>
      <c r="T137" s="2">
        <f t="shared" si="154"/>
        <v>0.01</v>
      </c>
      <c r="U137" s="14">
        <f t="shared" si="155"/>
        <v>5.6577816414940208E-3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0.01</v>
      </c>
      <c r="AF137" s="2">
        <v>0.49</v>
      </c>
      <c r="AG137" s="14">
        <f t="shared" si="156"/>
        <v>4.8999999999999998E-3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0.02</v>
      </c>
      <c r="AR137" s="2">
        <v>0.5</v>
      </c>
      <c r="AS137" s="2">
        <f t="shared" si="157"/>
        <v>0.01</v>
      </c>
      <c r="AT137" s="1">
        <f t="shared" si="158"/>
        <v>2.0557781641494022E-2</v>
      </c>
      <c r="AU137" s="8">
        <f t="shared" si="159"/>
        <v>75.904791666666668</v>
      </c>
      <c r="AV137" s="1">
        <f t="shared" si="160"/>
        <v>0.26</v>
      </c>
      <c r="AW137" s="1">
        <f t="shared" si="161"/>
        <v>0</v>
      </c>
      <c r="AX137" s="1">
        <f t="shared" si="162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25.1244020017857</v>
      </c>
      <c r="E138" s="9">
        <f t="shared" si="163"/>
        <v>24.892020944838698</v>
      </c>
      <c r="F138" s="7" t="s">
        <v>83</v>
      </c>
      <c r="G138" s="1">
        <v>3</v>
      </c>
      <c r="H138" s="8">
        <f t="shared" si="145"/>
        <v>25.1244020017857</v>
      </c>
      <c r="I138" s="8">
        <f t="shared" si="146"/>
        <v>298.27440200178569</v>
      </c>
      <c r="J138" s="8">
        <f t="shared" si="147"/>
        <v>0.35092163219676026</v>
      </c>
      <c r="K138" s="8">
        <f t="shared" si="148"/>
        <v>75.904791666666668</v>
      </c>
      <c r="L138" s="8">
        <f t="shared" si="149"/>
        <v>0.75904791666666671</v>
      </c>
      <c r="M138" s="1" t="s">
        <v>83</v>
      </c>
      <c r="O138" s="8">
        <f t="shared" si="164"/>
        <v>1.5849281200552019</v>
      </c>
      <c r="P138" s="8">
        <f t="shared" si="150"/>
        <v>0.55618556280431419</v>
      </c>
      <c r="Q138" s="12">
        <f t="shared" si="151"/>
        <v>0.1446082463291217</v>
      </c>
      <c r="R138" s="8">
        <f t="shared" si="152"/>
        <v>0.19735245833333334</v>
      </c>
      <c r="S138" s="13">
        <f t="shared" si="153"/>
        <v>0.73274104386819783</v>
      </c>
      <c r="T138" s="2">
        <f t="shared" si="154"/>
        <v>0.01</v>
      </c>
      <c r="U138" s="14">
        <f t="shared" si="155"/>
        <v>7.3274104386819782E-3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0.01</v>
      </c>
      <c r="AF138" s="2">
        <v>0.49</v>
      </c>
      <c r="AG138" s="14">
        <f t="shared" si="156"/>
        <v>4.8999999999999998E-3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0.02</v>
      </c>
      <c r="AR138" s="2">
        <v>0.5</v>
      </c>
      <c r="AS138" s="2">
        <f t="shared" si="157"/>
        <v>0.01</v>
      </c>
      <c r="AT138" s="1">
        <f t="shared" si="158"/>
        <v>2.2227410438681976E-2</v>
      </c>
      <c r="AU138" s="8">
        <f t="shared" si="159"/>
        <v>75.904791666666668</v>
      </c>
      <c r="AV138" s="1">
        <f t="shared" si="160"/>
        <v>0.26</v>
      </c>
      <c r="AW138" s="1">
        <f t="shared" si="161"/>
        <v>0</v>
      </c>
      <c r="AX138" s="1">
        <f t="shared" si="162"/>
        <v>0</v>
      </c>
    </row>
    <row r="139" spans="1:54" x14ac:dyDescent="0.15">
      <c r="C139" s="7">
        <v>3</v>
      </c>
      <c r="D139" s="7">
        <v>25.0699468832258</v>
      </c>
      <c r="E139" s="9">
        <f t="shared" si="163"/>
        <v>25.1244020017857</v>
      </c>
      <c r="F139" s="7" t="s">
        <v>83</v>
      </c>
      <c r="G139" s="1">
        <v>4</v>
      </c>
      <c r="H139" s="8">
        <f t="shared" si="145"/>
        <v>25.0699468832258</v>
      </c>
      <c r="I139" s="8">
        <f t="shared" si="146"/>
        <v>298.21994688322576</v>
      </c>
      <c r="J139" s="8">
        <f t="shared" si="147"/>
        <v>0.34883609365216756</v>
      </c>
      <c r="K139" s="8">
        <f t="shared" si="148"/>
        <v>75.904791666666668</v>
      </c>
      <c r="L139" s="8">
        <f t="shared" si="149"/>
        <v>0.75904791666666671</v>
      </c>
      <c r="M139" s="1" t="s">
        <v>83</v>
      </c>
      <c r="O139" s="8">
        <f t="shared" si="164"/>
        <v>1.7877904739175545</v>
      </c>
      <c r="P139" s="8">
        <f t="shared" si="150"/>
        <v>0.62364584518995703</v>
      </c>
      <c r="Q139" s="12">
        <f t="shared" si="151"/>
        <v>0.16214791974938883</v>
      </c>
      <c r="R139" s="8">
        <f t="shared" si="152"/>
        <v>0.19735245833333334</v>
      </c>
      <c r="S139" s="13">
        <f t="shared" si="153"/>
        <v>0.82161591053260075</v>
      </c>
      <c r="T139" s="2">
        <f t="shared" si="154"/>
        <v>0.01</v>
      </c>
      <c r="U139" s="14">
        <f t="shared" si="155"/>
        <v>8.2161591053260073E-3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56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57"/>
        <v>0.01</v>
      </c>
      <c r="AT139" s="1">
        <f t="shared" si="158"/>
        <v>2.3116159105326009E-2</v>
      </c>
      <c r="AU139" s="8">
        <f t="shared" si="159"/>
        <v>75.904791666666668</v>
      </c>
      <c r="AV139" s="1">
        <f t="shared" si="160"/>
        <v>0.26</v>
      </c>
      <c r="AW139" s="1">
        <f t="shared" si="161"/>
        <v>0</v>
      </c>
      <c r="AX139" s="1">
        <f t="shared" si="162"/>
        <v>0</v>
      </c>
    </row>
    <row r="140" spans="1:54" x14ac:dyDescent="0.15">
      <c r="C140" s="7">
        <v>4</v>
      </c>
      <c r="D140" s="7">
        <v>25.272899423999998</v>
      </c>
      <c r="E140" s="9">
        <f t="shared" si="163"/>
        <v>25.0699468832258</v>
      </c>
      <c r="F140" s="7" t="s">
        <v>83</v>
      </c>
      <c r="G140" s="1">
        <v>5</v>
      </c>
      <c r="H140" s="8">
        <f t="shared" si="145"/>
        <v>25.272899423999998</v>
      </c>
      <c r="I140" s="8">
        <f t="shared" si="146"/>
        <v>298.42289942399998</v>
      </c>
      <c r="J140" s="8">
        <f t="shared" si="147"/>
        <v>0.35666846752566483</v>
      </c>
      <c r="K140" s="8">
        <f t="shared" si="148"/>
        <v>75.904791666666668</v>
      </c>
      <c r="L140" s="8">
        <f t="shared" si="149"/>
        <v>0.75904791666666671</v>
      </c>
      <c r="M140" s="1" t="s">
        <v>85</v>
      </c>
      <c r="N140" s="8">
        <f>(O139-P139)*$C$24/100</f>
        <v>0</v>
      </c>
      <c r="O140" s="8">
        <f t="shared" si="164"/>
        <v>1.9231925453942642</v>
      </c>
      <c r="P140" s="8">
        <f t="shared" si="150"/>
        <v>0.68594213792255476</v>
      </c>
      <c r="Q140" s="12">
        <f t="shared" si="151"/>
        <v>0.17834495585986423</v>
      </c>
      <c r="R140" s="8">
        <f t="shared" si="152"/>
        <v>0.19735245833333334</v>
      </c>
      <c r="S140" s="13">
        <f t="shared" si="153"/>
        <v>0.90368753126264612</v>
      </c>
      <c r="T140" s="2">
        <f t="shared" si="154"/>
        <v>0.01</v>
      </c>
      <c r="U140" s="14">
        <f t="shared" si="155"/>
        <v>9.0368753126264609E-3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6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7"/>
        <v>0.01</v>
      </c>
      <c r="AT140" s="1">
        <f t="shared" si="158"/>
        <v>2.3936875312626463E-2</v>
      </c>
      <c r="AU140" s="8">
        <f t="shared" si="159"/>
        <v>75.904791666666668</v>
      </c>
      <c r="AV140" s="1">
        <f t="shared" si="160"/>
        <v>0.26</v>
      </c>
      <c r="AW140" s="1">
        <f t="shared" si="161"/>
        <v>0</v>
      </c>
      <c r="AX140" s="1">
        <f t="shared" si="162"/>
        <v>0</v>
      </c>
    </row>
    <row r="141" spans="1:54" x14ac:dyDescent="0.15">
      <c r="C141" s="7">
        <v>5</v>
      </c>
      <c r="D141" s="7">
        <v>25.517188518064501</v>
      </c>
      <c r="E141" s="9">
        <f t="shared" si="163"/>
        <v>25.272899423999998</v>
      </c>
      <c r="F141" s="7" t="s">
        <v>85</v>
      </c>
      <c r="G141" s="1">
        <v>6</v>
      </c>
      <c r="H141" s="8">
        <f t="shared" si="145"/>
        <v>25.517188518064501</v>
      </c>
      <c r="I141" s="8">
        <f t="shared" si="146"/>
        <v>298.66718851806445</v>
      </c>
      <c r="J141" s="8">
        <f t="shared" si="147"/>
        <v>0.36631503489414502</v>
      </c>
      <c r="K141" s="8">
        <f t="shared" si="148"/>
        <v>75.904791666666668</v>
      </c>
      <c r="L141" s="8">
        <f t="shared" si="149"/>
        <v>0.75904791666666671</v>
      </c>
      <c r="M141" s="1" t="s">
        <v>83</v>
      </c>
      <c r="O141" s="8">
        <f t="shared" si="164"/>
        <v>1.9962983241383763</v>
      </c>
      <c r="P141" s="8">
        <f t="shared" si="150"/>
        <v>0.73127409026587253</v>
      </c>
      <c r="Q141" s="12">
        <f t="shared" si="151"/>
        <v>0.19013126346912687</v>
      </c>
      <c r="R141" s="8">
        <f t="shared" si="152"/>
        <v>0.19735245833333334</v>
      </c>
      <c r="S141" s="13">
        <f t="shared" si="153"/>
        <v>0.96340965334209472</v>
      </c>
      <c r="T141" s="2">
        <f t="shared" si="154"/>
        <v>0.01</v>
      </c>
      <c r="U141" s="14">
        <f t="shared" si="155"/>
        <v>9.634096533420948E-3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6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7"/>
        <v>0.01</v>
      </c>
      <c r="AT141" s="1">
        <f t="shared" si="158"/>
        <v>2.4534096533420952E-2</v>
      </c>
      <c r="AU141" s="8">
        <f t="shared" si="159"/>
        <v>75.904791666666668</v>
      </c>
      <c r="AV141" s="1">
        <f t="shared" si="160"/>
        <v>0.26</v>
      </c>
      <c r="AW141" s="1">
        <f t="shared" si="161"/>
        <v>0</v>
      </c>
      <c r="AX141" s="1">
        <f t="shared" si="162"/>
        <v>0</v>
      </c>
    </row>
    <row r="142" spans="1:54" x14ac:dyDescent="0.15">
      <c r="C142" s="7">
        <v>6</v>
      </c>
      <c r="D142" s="7">
        <v>25.084073590999999</v>
      </c>
      <c r="E142" s="9">
        <f t="shared" si="163"/>
        <v>25.517188518064501</v>
      </c>
      <c r="F142" s="7" t="s">
        <v>83</v>
      </c>
      <c r="G142" s="1">
        <v>7</v>
      </c>
      <c r="H142" s="8">
        <f t="shared" si="145"/>
        <v>25.084073590999999</v>
      </c>
      <c r="I142" s="8">
        <f t="shared" si="146"/>
        <v>298.23407359099997</v>
      </c>
      <c r="J142" s="8">
        <f t="shared" si="147"/>
        <v>0.34937600202534375</v>
      </c>
      <c r="K142" s="8">
        <f t="shared" si="148"/>
        <v>75.904791666666668</v>
      </c>
      <c r="L142" s="8">
        <f t="shared" si="149"/>
        <v>0.75904791666666671</v>
      </c>
      <c r="M142" s="1" t="s">
        <v>83</v>
      </c>
      <c r="O142" s="8">
        <f t="shared" si="164"/>
        <v>2.0240721505391703</v>
      </c>
      <c r="P142" s="8">
        <f t="shared" si="150"/>
        <v>0.70716223576621506</v>
      </c>
      <c r="Q142" s="12">
        <f t="shared" si="151"/>
        <v>0.18386218129921592</v>
      </c>
      <c r="R142" s="8">
        <f t="shared" si="152"/>
        <v>0.19735245833333334</v>
      </c>
      <c r="S142" s="13">
        <f t="shared" si="153"/>
        <v>0.9316437345242895</v>
      </c>
      <c r="T142" s="2">
        <f t="shared" si="154"/>
        <v>0.01</v>
      </c>
      <c r="U142" s="14">
        <f t="shared" si="155"/>
        <v>9.3164373452428954E-3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6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7"/>
        <v>0.01</v>
      </c>
      <c r="AT142" s="1">
        <f t="shared" si="158"/>
        <v>2.4216437345242897E-2</v>
      </c>
      <c r="AU142" s="8">
        <f t="shared" si="159"/>
        <v>75.904791666666668</v>
      </c>
      <c r="AV142" s="1">
        <f t="shared" si="160"/>
        <v>0.26</v>
      </c>
      <c r="AW142" s="1">
        <f t="shared" si="161"/>
        <v>0</v>
      </c>
      <c r="AX142" s="1">
        <f t="shared" si="162"/>
        <v>0</v>
      </c>
    </row>
    <row r="143" spans="1:54" x14ac:dyDescent="0.15">
      <c r="C143" s="7">
        <v>7</v>
      </c>
      <c r="D143" s="7">
        <v>24.8661288151613</v>
      </c>
      <c r="E143" s="9">
        <f t="shared" si="163"/>
        <v>25.084073590999999</v>
      </c>
      <c r="F143" s="7" t="s">
        <v>83</v>
      </c>
      <c r="G143" s="1">
        <v>8</v>
      </c>
      <c r="H143" s="8">
        <f t="shared" si="145"/>
        <v>24.8661288151613</v>
      </c>
      <c r="I143" s="8">
        <f t="shared" si="146"/>
        <v>298.01612881516127</v>
      </c>
      <c r="J143" s="8">
        <f t="shared" si="147"/>
        <v>0.34113302794792394</v>
      </c>
      <c r="K143" s="8">
        <f t="shared" si="148"/>
        <v>75.904791666666668</v>
      </c>
      <c r="L143" s="8">
        <f t="shared" si="149"/>
        <v>0.75904791666666671</v>
      </c>
      <c r="M143" s="1" t="s">
        <v>83</v>
      </c>
      <c r="O143" s="8">
        <f t="shared" si="164"/>
        <v>2.0759578314396219</v>
      </c>
      <c r="P143" s="8">
        <f t="shared" si="150"/>
        <v>0.70817778093120409</v>
      </c>
      <c r="Q143" s="12">
        <f t="shared" si="151"/>
        <v>0.18412622304211307</v>
      </c>
      <c r="R143" s="8">
        <f t="shared" si="152"/>
        <v>0.19735245833333334</v>
      </c>
      <c r="S143" s="13">
        <f t="shared" si="153"/>
        <v>0.93298165422960766</v>
      </c>
      <c r="T143" s="2">
        <f t="shared" si="154"/>
        <v>0.01</v>
      </c>
      <c r="U143" s="14">
        <f t="shared" si="155"/>
        <v>9.3298165422960773E-3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6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7"/>
        <v>0.01</v>
      </c>
      <c r="AT143" s="1">
        <f t="shared" si="158"/>
        <v>2.4229816542296077E-2</v>
      </c>
      <c r="AU143" s="8">
        <f t="shared" si="159"/>
        <v>75.904791666666668</v>
      </c>
      <c r="AV143" s="1">
        <f t="shared" si="160"/>
        <v>0.26</v>
      </c>
      <c r="AW143" s="1">
        <f t="shared" si="161"/>
        <v>0</v>
      </c>
      <c r="AX143" s="1">
        <f t="shared" si="162"/>
        <v>0</v>
      </c>
    </row>
    <row r="144" spans="1:54" x14ac:dyDescent="0.15">
      <c r="C144" s="7">
        <v>8</v>
      </c>
      <c r="D144" s="7">
        <v>24.9262796716129</v>
      </c>
      <c r="E144" s="9">
        <f t="shared" si="163"/>
        <v>24.8661288151613</v>
      </c>
      <c r="F144" s="7" t="s">
        <v>83</v>
      </c>
      <c r="G144" s="1">
        <v>9</v>
      </c>
      <c r="H144" s="8">
        <f t="shared" si="145"/>
        <v>24.9262796716129</v>
      </c>
      <c r="I144" s="8">
        <f t="shared" si="146"/>
        <v>298.07627967161289</v>
      </c>
      <c r="J144" s="8">
        <f t="shared" si="147"/>
        <v>0.3433895865965404</v>
      </c>
      <c r="K144" s="8">
        <f t="shared" si="148"/>
        <v>75.904791666666668</v>
      </c>
      <c r="L144" s="8">
        <f t="shared" si="149"/>
        <v>0.75904791666666671</v>
      </c>
      <c r="M144" s="1" t="s">
        <v>83</v>
      </c>
      <c r="O144" s="8">
        <f t="shared" si="164"/>
        <v>2.1268279671750845</v>
      </c>
      <c r="P144" s="8">
        <f t="shared" si="150"/>
        <v>0.73033057641021271</v>
      </c>
      <c r="Q144" s="12">
        <f t="shared" si="151"/>
        <v>0.1898859498666553</v>
      </c>
      <c r="R144" s="8">
        <f t="shared" si="152"/>
        <v>0.19735245833333334</v>
      </c>
      <c r="S144" s="13">
        <f t="shared" si="153"/>
        <v>0.96216663055665153</v>
      </c>
      <c r="T144" s="2">
        <f t="shared" si="154"/>
        <v>0.01</v>
      </c>
      <c r="U144" s="14">
        <f t="shared" si="155"/>
        <v>9.6216663055665157E-3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6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7"/>
        <v>0.01</v>
      </c>
      <c r="AT144" s="1">
        <f t="shared" si="158"/>
        <v>2.4521666305566514E-2</v>
      </c>
      <c r="AU144" s="8">
        <f t="shared" si="159"/>
        <v>75.904791666666668</v>
      </c>
      <c r="AV144" s="1">
        <f t="shared" si="160"/>
        <v>0.26</v>
      </c>
      <c r="AW144" s="1">
        <f t="shared" si="161"/>
        <v>0</v>
      </c>
      <c r="AX144" s="1">
        <f t="shared" si="162"/>
        <v>0</v>
      </c>
    </row>
    <row r="145" spans="3:51" x14ac:dyDescent="0.15">
      <c r="C145" s="7">
        <v>9</v>
      </c>
      <c r="D145" s="7">
        <v>25.075669977</v>
      </c>
      <c r="E145" s="9">
        <f t="shared" si="163"/>
        <v>24.9262796716129</v>
      </c>
      <c r="F145" s="7" t="s">
        <v>83</v>
      </c>
      <c r="G145" s="1">
        <v>10</v>
      </c>
      <c r="H145" s="8">
        <f t="shared" si="145"/>
        <v>25.075669977</v>
      </c>
      <c r="I145" s="8">
        <f t="shared" si="146"/>
        <v>298.225669977</v>
      </c>
      <c r="J145" s="8">
        <f t="shared" si="147"/>
        <v>0.34905473001461629</v>
      </c>
      <c r="K145" s="8">
        <f t="shared" si="148"/>
        <v>75.904791666666668</v>
      </c>
      <c r="L145" s="8">
        <f t="shared" si="149"/>
        <v>0.75904791666666671</v>
      </c>
      <c r="M145" s="1" t="s">
        <v>83</v>
      </c>
      <c r="O145" s="8">
        <f t="shared" si="164"/>
        <v>2.1555453074315385</v>
      </c>
      <c r="P145" s="8">
        <f t="shared" si="150"/>
        <v>0.75240328531978873</v>
      </c>
      <c r="Q145" s="12">
        <f t="shared" si="151"/>
        <v>0.19562485418314507</v>
      </c>
      <c r="R145" s="8">
        <f t="shared" si="152"/>
        <v>0.19735245833333334</v>
      </c>
      <c r="S145" s="13">
        <f t="shared" si="153"/>
        <v>0.99124609764287652</v>
      </c>
      <c r="T145" s="2">
        <f t="shared" si="154"/>
        <v>0.01</v>
      </c>
      <c r="U145" s="14">
        <f t="shared" si="155"/>
        <v>9.9124609764287656E-3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6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7"/>
        <v>0.01</v>
      </c>
      <c r="AT145" s="1">
        <f t="shared" si="158"/>
        <v>2.4812460976428766E-2</v>
      </c>
      <c r="AU145" s="8">
        <f t="shared" si="159"/>
        <v>75.904791666666668</v>
      </c>
      <c r="AV145" s="1">
        <f t="shared" si="160"/>
        <v>0.26</v>
      </c>
      <c r="AW145" s="1">
        <f t="shared" si="161"/>
        <v>0</v>
      </c>
      <c r="AX145" s="1">
        <f t="shared" si="162"/>
        <v>0</v>
      </c>
    </row>
    <row r="146" spans="3:51" x14ac:dyDescent="0.15">
      <c r="C146" s="7">
        <v>10</v>
      </c>
      <c r="D146" s="7">
        <v>25.2736698012903</v>
      </c>
      <c r="E146" s="9">
        <f t="shared" si="163"/>
        <v>25.075669977</v>
      </c>
      <c r="F146" s="7" t="s">
        <v>83</v>
      </c>
      <c r="G146" s="1">
        <v>11</v>
      </c>
      <c r="H146" s="8">
        <f t="shared" si="145"/>
        <v>25.2736698012903</v>
      </c>
      <c r="I146" s="8">
        <f t="shared" si="146"/>
        <v>298.42366980129026</v>
      </c>
      <c r="J146" s="8">
        <f t="shared" si="147"/>
        <v>0.35669851007823433</v>
      </c>
      <c r="K146" s="8">
        <f t="shared" si="148"/>
        <v>75.904791666666668</v>
      </c>
      <c r="L146" s="8">
        <f t="shared" si="149"/>
        <v>0.75904791666666671</v>
      </c>
      <c r="M146" s="1" t="s">
        <v>85</v>
      </c>
      <c r="N146" s="8">
        <f>(O145-P145)*$C$24/100</f>
        <v>0</v>
      </c>
      <c r="O146" s="8">
        <f t="shared" si="164"/>
        <v>2.1621899387784165</v>
      </c>
      <c r="P146" s="8">
        <f t="shared" si="150"/>
        <v>0.77124992966840988</v>
      </c>
      <c r="Q146" s="12">
        <f t="shared" si="151"/>
        <v>0.20052498171378658</v>
      </c>
      <c r="R146" s="8">
        <f t="shared" si="152"/>
        <v>0.19735245833333334</v>
      </c>
      <c r="S146" s="13">
        <f t="shared" si="153"/>
        <v>1.0160754186050966</v>
      </c>
      <c r="T146" s="2">
        <f t="shared" si="154"/>
        <v>0.01</v>
      </c>
      <c r="U146" s="14">
        <f t="shared" si="155"/>
        <v>1.0160754186050967E-2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6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7"/>
        <v>0.01</v>
      </c>
      <c r="AT146" s="1">
        <f t="shared" si="158"/>
        <v>2.5060754186050971E-2</v>
      </c>
      <c r="AU146" s="8">
        <f t="shared" si="159"/>
        <v>75.904791666666668</v>
      </c>
      <c r="AV146" s="1">
        <f t="shared" si="160"/>
        <v>0.26</v>
      </c>
      <c r="AW146" s="1">
        <f t="shared" si="161"/>
        <v>0</v>
      </c>
      <c r="AX146" s="1">
        <f t="shared" si="162"/>
        <v>0</v>
      </c>
    </row>
    <row r="147" spans="3:51" x14ac:dyDescent="0.15">
      <c r="C147" s="7">
        <v>11</v>
      </c>
      <c r="D147" s="7">
        <v>25.3415026053333</v>
      </c>
      <c r="E147" s="9">
        <f t="shared" si="163"/>
        <v>25.2736698012903</v>
      </c>
      <c r="F147" s="7" t="s">
        <v>85</v>
      </c>
      <c r="G147" s="1">
        <v>12</v>
      </c>
      <c r="H147" s="8">
        <f t="shared" si="145"/>
        <v>25.3415026053333</v>
      </c>
      <c r="I147" s="8">
        <f t="shared" si="146"/>
        <v>298.49150260533327</v>
      </c>
      <c r="J147" s="8">
        <f t="shared" si="147"/>
        <v>0.35935313187074963</v>
      </c>
      <c r="K147" s="8">
        <f t="shared" si="148"/>
        <v>75.904791666666668</v>
      </c>
      <c r="L147" s="8">
        <f t="shared" si="149"/>
        <v>0.75904791666666671</v>
      </c>
      <c r="M147" s="1" t="s">
        <v>83</v>
      </c>
      <c r="O147" s="8">
        <f t="shared" si="164"/>
        <v>2.1499879257766734</v>
      </c>
      <c r="P147" s="8">
        <f t="shared" si="150"/>
        <v>0.77260489461214443</v>
      </c>
      <c r="Q147" s="12">
        <f t="shared" si="151"/>
        <v>0.20087727259915755</v>
      </c>
      <c r="R147" s="8">
        <f t="shared" si="152"/>
        <v>0.19735245833333334</v>
      </c>
      <c r="S147" s="13">
        <f t="shared" si="153"/>
        <v>1.0178605034646728</v>
      </c>
      <c r="T147" s="2">
        <f t="shared" si="154"/>
        <v>0.01</v>
      </c>
      <c r="U147" s="14">
        <f t="shared" si="155"/>
        <v>1.0178605034646728E-2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6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7"/>
        <v>0.01</v>
      </c>
      <c r="AT147" s="1">
        <f t="shared" si="158"/>
        <v>2.5078605034646727E-2</v>
      </c>
      <c r="AU147" s="8">
        <f t="shared" si="159"/>
        <v>75.904791666666668</v>
      </c>
      <c r="AV147" s="1">
        <f t="shared" si="160"/>
        <v>0.26</v>
      </c>
      <c r="AW147" s="1">
        <f t="shared" si="161"/>
        <v>0</v>
      </c>
      <c r="AX147" s="1">
        <f t="shared" si="162"/>
        <v>0</v>
      </c>
      <c r="AY147" s="1">
        <f>SUM(AX136:AX147)</f>
        <v>0</v>
      </c>
    </row>
    <row r="148" spans="3:51" x14ac:dyDescent="0.3">
      <c r="C148" s="7">
        <v>12</v>
      </c>
      <c r="D148" s="10">
        <v>25.259133497419398</v>
      </c>
      <c r="E148" s="9">
        <f t="shared" si="163"/>
        <v>25.3415026053333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 s="1">
        <v>1278075</v>
      </c>
      <c r="F2" s="2">
        <v>1287.72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212815311</v>
      </c>
      <c r="F3" s="2">
        <v>1464.818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9386316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17668063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39307336</v>
      </c>
      <c r="F6" s="2">
        <v>118.625</v>
      </c>
      <c r="G6" s="2">
        <v>0.45</v>
      </c>
      <c r="H6" s="2">
        <v>34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5510601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>
        <v>974688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>
        <v>1269403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168284794.476192</v>
      </c>
      <c r="J13" s="6" t="s">
        <v>37</v>
      </c>
      <c r="K13" s="6">
        <f>I13/(10000*1000)</f>
        <v>16.828479447619198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1287.72</v>
      </c>
      <c r="C26" s="7" t="s">
        <v>82</v>
      </c>
      <c r="D26" s="7">
        <v>25</v>
      </c>
      <c r="E26" s="7"/>
      <c r="F26" s="7"/>
      <c r="G26" s="1">
        <v>1</v>
      </c>
      <c r="H26" s="8">
        <f t="shared" ref="H26:H37" si="0">E27</f>
        <v>25</v>
      </c>
      <c r="I26" s="8">
        <f t="shared" ref="I26:I37" si="1">H26+273.15</f>
        <v>298.14999999999998</v>
      </c>
      <c r="J26" s="8">
        <f t="shared" ref="J26:J37" si="2">EXP(($C$15*(I26-$C$13))/($C$16*I26*$C$13))</f>
        <v>0.3461743157212232</v>
      </c>
      <c r="K26" s="8">
        <f t="shared" ref="K26:K37" si="3">$B$26/12</f>
        <v>107.31</v>
      </c>
      <c r="L26" s="8">
        <f t="shared" ref="L26:L37" si="4">K26*$B$27/100</f>
        <v>1.0730999999999999</v>
      </c>
      <c r="M26" s="1" t="s">
        <v>83</v>
      </c>
      <c r="O26" s="8">
        <f>L26</f>
        <v>1.0730999999999999</v>
      </c>
      <c r="P26" s="8">
        <f t="shared" ref="P26:P37" si="5">O26*J26</f>
        <v>0.3714796582004446</v>
      </c>
      <c r="Q26" s="12">
        <f t="shared" ref="Q26:Q37" si="6">P26*$B$28</f>
        <v>3.7147965820044461E-2</v>
      </c>
      <c r="R26" s="8">
        <f t="shared" ref="R26:R37" si="7">L26*$B$28</f>
        <v>0.10731</v>
      </c>
      <c r="S26" s="13">
        <f t="shared" ref="S26:S37" si="8">Q26/R26</f>
        <v>0.3461743157212232</v>
      </c>
      <c r="T26" s="2">
        <f t="shared" ref="T26:T37" si="9">$B$27/100</f>
        <v>0.01</v>
      </c>
      <c r="U26" s="14">
        <f t="shared" ref="U26:U37" si="10">S26*T26</f>
        <v>3.4617431572122321E-3</v>
      </c>
      <c r="V26" s="13"/>
      <c r="W26" s="2"/>
      <c r="X26" s="14"/>
      <c r="Y26" s="2">
        <v>0.05</v>
      </c>
      <c r="Z26" s="2">
        <v>0.63</v>
      </c>
      <c r="AA26" s="2">
        <f t="shared" ref="AA26:AA37" si="11">Y26*Z26</f>
        <v>3.15E-2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0.02</v>
      </c>
      <c r="AO26" s="2">
        <v>0.03</v>
      </c>
      <c r="AP26" s="2">
        <f t="shared" ref="AP26:AP37" si="12">AO26*AN26</f>
        <v>5.9999999999999995E-4</v>
      </c>
      <c r="AQ26" s="1">
        <f t="shared" ref="AQ26:AQ37" si="13">(AP26+AM26+AD26+AA26+U26+X26+AG26+AJ26)</f>
        <v>3.5561743157212236E-2</v>
      </c>
      <c r="AR26" s="8">
        <f t="shared" ref="AR26:AR37" si="14">$B$26/12</f>
        <v>107.31</v>
      </c>
      <c r="AS26" s="1">
        <f t="shared" ref="AS26:AS37" si="15">$B$28</f>
        <v>0.1</v>
      </c>
      <c r="AT26" s="1">
        <f t="shared" ref="AT26:AT37" si="16">$E$2/12</f>
        <v>106506.25</v>
      </c>
      <c r="AU26" s="1">
        <f t="shared" ref="AU26:AU37" si="17">AT26*10000*AS26*0.67*AR26*AQ26</f>
        <v>272315983.16302395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7">
        <v>25.154013491612901</v>
      </c>
      <c r="E27" s="9">
        <f t="shared" ref="E27:E38" si="18">D26</f>
        <v>25</v>
      </c>
      <c r="F27" s="7" t="s">
        <v>83</v>
      </c>
      <c r="G27" s="1">
        <v>2</v>
      </c>
      <c r="H27" s="8">
        <f t="shared" si="0"/>
        <v>25.154013491612901</v>
      </c>
      <c r="I27" s="8">
        <f t="shared" si="1"/>
        <v>298.30401349161286</v>
      </c>
      <c r="J27" s="8">
        <f t="shared" si="2"/>
        <v>0.35206060910973191</v>
      </c>
      <c r="K27" s="8">
        <f t="shared" si="3"/>
        <v>107.31</v>
      </c>
      <c r="L27" s="8">
        <f t="shared" si="4"/>
        <v>1.0730999999999999</v>
      </c>
      <c r="M27" s="1" t="s">
        <v>83</v>
      </c>
      <c r="O27" s="8">
        <f t="shared" ref="O27:O37" si="19">L27+O26-P26-N27</f>
        <v>1.7747203417995552</v>
      </c>
      <c r="P27" s="8">
        <f t="shared" si="5"/>
        <v>0.624809124533383</v>
      </c>
      <c r="Q27" s="12">
        <f t="shared" si="6"/>
        <v>6.2480912453338304E-2</v>
      </c>
      <c r="R27" s="8">
        <f t="shared" si="7"/>
        <v>0.10731</v>
      </c>
      <c r="S27" s="13">
        <f t="shared" si="8"/>
        <v>0.58224687776850526</v>
      </c>
      <c r="T27" s="2">
        <f t="shared" si="9"/>
        <v>0.01</v>
      </c>
      <c r="U27" s="14">
        <f t="shared" si="10"/>
        <v>5.8224687776850526E-3</v>
      </c>
      <c r="V27" s="13"/>
      <c r="W27" s="2"/>
      <c r="X27" s="14"/>
      <c r="Y27" s="2">
        <v>0.05</v>
      </c>
      <c r="Z27" s="2">
        <v>0.63</v>
      </c>
      <c r="AA27" s="2">
        <f t="shared" si="11"/>
        <v>3.15E-2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0.02</v>
      </c>
      <c r="AO27" s="2">
        <v>0.03</v>
      </c>
      <c r="AP27" s="2">
        <f t="shared" si="12"/>
        <v>5.9999999999999995E-4</v>
      </c>
      <c r="AQ27" s="1">
        <f t="shared" si="13"/>
        <v>3.7922468777685056E-2</v>
      </c>
      <c r="AR27" s="8">
        <f t="shared" si="14"/>
        <v>107.31</v>
      </c>
      <c r="AS27" s="1">
        <f t="shared" si="15"/>
        <v>0.1</v>
      </c>
      <c r="AT27" s="1">
        <f t="shared" si="16"/>
        <v>106506.25</v>
      </c>
      <c r="AU27" s="1">
        <f t="shared" si="17"/>
        <v>290393368.05035108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25.091375263214299</v>
      </c>
      <c r="E28" s="9">
        <f t="shared" si="18"/>
        <v>25.154013491612901</v>
      </c>
      <c r="F28" s="7" t="s">
        <v>83</v>
      </c>
      <c r="G28" s="1">
        <v>3</v>
      </c>
      <c r="H28" s="8">
        <f t="shared" si="0"/>
        <v>25.091375263214299</v>
      </c>
      <c r="I28" s="8">
        <f t="shared" si="1"/>
        <v>298.24137526321425</v>
      </c>
      <c r="J28" s="8">
        <f t="shared" si="2"/>
        <v>0.34965537191277063</v>
      </c>
      <c r="K28" s="8">
        <f t="shared" si="3"/>
        <v>107.31</v>
      </c>
      <c r="L28" s="8">
        <f t="shared" si="4"/>
        <v>1.0730999999999999</v>
      </c>
      <c r="M28" s="1" t="s">
        <v>83</v>
      </c>
      <c r="O28" s="8">
        <f t="shared" si="19"/>
        <v>2.2230112172661722</v>
      </c>
      <c r="P28" s="8">
        <f t="shared" si="5"/>
        <v>0.77728781393946444</v>
      </c>
      <c r="Q28" s="12">
        <f t="shared" si="6"/>
        <v>7.7728781393946456E-2</v>
      </c>
      <c r="R28" s="8">
        <f t="shared" si="7"/>
        <v>0.10731</v>
      </c>
      <c r="S28" s="13">
        <f t="shared" si="8"/>
        <v>0.72433865803696262</v>
      </c>
      <c r="T28" s="2">
        <f t="shared" si="9"/>
        <v>0.01</v>
      </c>
      <c r="U28" s="14">
        <f t="shared" si="10"/>
        <v>7.2433865803696266E-3</v>
      </c>
      <c r="V28" s="13"/>
      <c r="W28" s="2"/>
      <c r="X28" s="14"/>
      <c r="Y28" s="2">
        <v>0.05</v>
      </c>
      <c r="Z28" s="2">
        <v>0.63</v>
      </c>
      <c r="AA28" s="2">
        <f t="shared" si="11"/>
        <v>3.15E-2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0.02</v>
      </c>
      <c r="AO28" s="2">
        <v>0.03</v>
      </c>
      <c r="AP28" s="2">
        <f t="shared" si="12"/>
        <v>5.9999999999999995E-4</v>
      </c>
      <c r="AQ28" s="1">
        <f t="shared" si="13"/>
        <v>3.9343386580369628E-2</v>
      </c>
      <c r="AR28" s="8">
        <f t="shared" si="14"/>
        <v>107.31</v>
      </c>
      <c r="AS28" s="1">
        <f t="shared" si="15"/>
        <v>0.1</v>
      </c>
      <c r="AT28" s="1">
        <f t="shared" si="16"/>
        <v>106506.25</v>
      </c>
      <c r="AU28" s="1">
        <f t="shared" si="17"/>
        <v>301274123.4374339</v>
      </c>
    </row>
    <row r="29" spans="1:47" x14ac:dyDescent="0.15">
      <c r="C29" s="7">
        <v>3</v>
      </c>
      <c r="D29" s="7">
        <v>24.827729879677399</v>
      </c>
      <c r="E29" s="9">
        <f t="shared" si="18"/>
        <v>25.091375263214299</v>
      </c>
      <c r="F29" s="7" t="s">
        <v>83</v>
      </c>
      <c r="G29" s="1">
        <v>4</v>
      </c>
      <c r="H29" s="8">
        <f t="shared" si="0"/>
        <v>24.827729879677399</v>
      </c>
      <c r="I29" s="8">
        <f t="shared" si="1"/>
        <v>297.97772987967738</v>
      </c>
      <c r="J29" s="8">
        <f t="shared" si="2"/>
        <v>0.33969978038645854</v>
      </c>
      <c r="K29" s="8">
        <f t="shared" si="3"/>
        <v>107.31</v>
      </c>
      <c r="L29" s="8">
        <f t="shared" si="4"/>
        <v>1.0730999999999999</v>
      </c>
      <c r="M29" s="1" t="s">
        <v>83</v>
      </c>
      <c r="O29" s="8">
        <f t="shared" si="19"/>
        <v>2.5188234033267074</v>
      </c>
      <c r="P29" s="8">
        <f t="shared" si="5"/>
        <v>0.85564375694235462</v>
      </c>
      <c r="Q29" s="12">
        <f t="shared" si="6"/>
        <v>8.5564375694235473E-2</v>
      </c>
      <c r="R29" s="8">
        <f t="shared" si="7"/>
        <v>0.10731</v>
      </c>
      <c r="S29" s="13">
        <f t="shared" si="8"/>
        <v>0.79735696295066139</v>
      </c>
      <c r="T29" s="2">
        <f t="shared" si="9"/>
        <v>0.01</v>
      </c>
      <c r="U29" s="14">
        <f t="shared" si="10"/>
        <v>7.9735696295066133E-3</v>
      </c>
      <c r="V29" s="13"/>
      <c r="W29" s="2"/>
      <c r="X29" s="14"/>
      <c r="Y29" s="2">
        <v>0.05</v>
      </c>
      <c r="Z29" s="2">
        <v>0.63</v>
      </c>
      <c r="AA29" s="2">
        <f t="shared" si="11"/>
        <v>3.15E-2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0.02</v>
      </c>
      <c r="AO29" s="2">
        <v>0.03</v>
      </c>
      <c r="AP29" s="2">
        <f t="shared" si="12"/>
        <v>5.9999999999999995E-4</v>
      </c>
      <c r="AQ29" s="1">
        <f t="shared" si="13"/>
        <v>4.0073569629506617E-2</v>
      </c>
      <c r="AR29" s="8">
        <f t="shared" si="14"/>
        <v>107.31</v>
      </c>
      <c r="AS29" s="1">
        <f t="shared" si="15"/>
        <v>0.1</v>
      </c>
      <c r="AT29" s="1">
        <f t="shared" si="16"/>
        <v>106506.25</v>
      </c>
      <c r="AU29" s="1">
        <f t="shared" si="17"/>
        <v>306865539.86591643</v>
      </c>
    </row>
    <row r="30" spans="1:47" x14ac:dyDescent="0.15">
      <c r="C30" s="7">
        <v>4</v>
      </c>
      <c r="D30" s="7">
        <v>24.694566488666698</v>
      </c>
      <c r="E30" s="9">
        <f t="shared" si="18"/>
        <v>24.827729879677399</v>
      </c>
      <c r="F30" s="7" t="s">
        <v>83</v>
      </c>
      <c r="G30" s="1">
        <v>5</v>
      </c>
      <c r="H30" s="8">
        <f t="shared" si="0"/>
        <v>24.694566488666698</v>
      </c>
      <c r="I30" s="8">
        <f t="shared" si="1"/>
        <v>297.84456648866666</v>
      </c>
      <c r="J30" s="8">
        <f t="shared" si="2"/>
        <v>0.33477310557547696</v>
      </c>
      <c r="K30" s="8">
        <f t="shared" si="3"/>
        <v>107.31</v>
      </c>
      <c r="L30" s="8">
        <f t="shared" si="4"/>
        <v>1.0730999999999999</v>
      </c>
      <c r="M30" s="1" t="s">
        <v>85</v>
      </c>
      <c r="N30" s="8">
        <f>(O29-P29)*C21/100</f>
        <v>1.5800206640651351</v>
      </c>
      <c r="O30" s="8">
        <f t="shared" si="19"/>
        <v>1.1562589823192178</v>
      </c>
      <c r="P30" s="8">
        <f t="shared" si="5"/>
        <v>0.38708441036054503</v>
      </c>
      <c r="Q30" s="12">
        <f t="shared" si="6"/>
        <v>3.8708441036054503E-2</v>
      </c>
      <c r="R30" s="8">
        <f t="shared" si="7"/>
        <v>0.10731</v>
      </c>
      <c r="S30" s="13">
        <f t="shared" si="8"/>
        <v>0.36071606594030847</v>
      </c>
      <c r="T30" s="2">
        <f t="shared" si="9"/>
        <v>0.01</v>
      </c>
      <c r="U30" s="14">
        <f t="shared" si="10"/>
        <v>3.607160659403085E-3</v>
      </c>
      <c r="V30" s="13"/>
      <c r="W30" s="2"/>
      <c r="X30" s="14"/>
      <c r="Y30" s="2">
        <v>0.05</v>
      </c>
      <c r="Z30" s="2">
        <v>0.63</v>
      </c>
      <c r="AA30" s="2">
        <f t="shared" si="11"/>
        <v>3.15E-2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0.02</v>
      </c>
      <c r="AO30" s="2">
        <v>0.03</v>
      </c>
      <c r="AP30" s="2">
        <f t="shared" si="12"/>
        <v>5.9999999999999995E-4</v>
      </c>
      <c r="AQ30" s="1">
        <f t="shared" si="13"/>
        <v>3.5707160659403089E-2</v>
      </c>
      <c r="AR30" s="8">
        <f t="shared" si="14"/>
        <v>107.31</v>
      </c>
      <c r="AS30" s="1">
        <f t="shared" si="15"/>
        <v>0.1</v>
      </c>
      <c r="AT30" s="1">
        <f t="shared" si="16"/>
        <v>106506.25</v>
      </c>
      <c r="AU30" s="1">
        <f t="shared" si="17"/>
        <v>273429525.59830761</v>
      </c>
    </row>
    <row r="31" spans="1:47" x14ac:dyDescent="0.15">
      <c r="C31" s="7">
        <v>5</v>
      </c>
      <c r="D31" s="7">
        <v>23.878062928064502</v>
      </c>
      <c r="E31" s="9">
        <f t="shared" si="18"/>
        <v>24.694566488666698</v>
      </c>
      <c r="F31" s="7" t="s">
        <v>85</v>
      </c>
      <c r="G31" s="1">
        <v>6</v>
      </c>
      <c r="H31" s="8">
        <f t="shared" si="0"/>
        <v>23.878062928064502</v>
      </c>
      <c r="I31" s="8">
        <f t="shared" si="1"/>
        <v>297.02806292806446</v>
      </c>
      <c r="J31" s="8">
        <f t="shared" si="2"/>
        <v>0.30600113518832334</v>
      </c>
      <c r="K31" s="8">
        <f t="shared" si="3"/>
        <v>107.31</v>
      </c>
      <c r="L31" s="8">
        <f t="shared" si="4"/>
        <v>1.0730999999999999</v>
      </c>
      <c r="M31" s="1" t="s">
        <v>83</v>
      </c>
      <c r="O31" s="8">
        <f t="shared" si="19"/>
        <v>1.8422745719586724</v>
      </c>
      <c r="P31" s="8">
        <f t="shared" si="5"/>
        <v>0.56373811034793619</v>
      </c>
      <c r="Q31" s="12">
        <f t="shared" si="6"/>
        <v>5.6373811034793622E-2</v>
      </c>
      <c r="R31" s="8">
        <f t="shared" si="7"/>
        <v>0.10731</v>
      </c>
      <c r="S31" s="13">
        <f t="shared" si="8"/>
        <v>0.52533604542720735</v>
      </c>
      <c r="T31" s="2">
        <f t="shared" si="9"/>
        <v>0.01</v>
      </c>
      <c r="U31" s="14">
        <f t="shared" si="10"/>
        <v>5.2533604542720734E-3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3.735336045427208E-2</v>
      </c>
      <c r="AR31" s="8">
        <f t="shared" si="14"/>
        <v>107.31</v>
      </c>
      <c r="AS31" s="1">
        <f t="shared" si="15"/>
        <v>0.1</v>
      </c>
      <c r="AT31" s="1">
        <f t="shared" si="16"/>
        <v>106506.25</v>
      </c>
      <c r="AU31" s="1">
        <f t="shared" si="17"/>
        <v>286035390.09827662</v>
      </c>
    </row>
    <row r="32" spans="1:47" x14ac:dyDescent="0.15">
      <c r="C32" s="7">
        <v>6</v>
      </c>
      <c r="D32" s="7">
        <v>23.583181255333301</v>
      </c>
      <c r="E32" s="9">
        <f t="shared" si="18"/>
        <v>23.878062928064502</v>
      </c>
      <c r="F32" s="7" t="s">
        <v>83</v>
      </c>
      <c r="G32" s="1">
        <v>7</v>
      </c>
      <c r="H32" s="8">
        <f t="shared" si="0"/>
        <v>23.583181255333301</v>
      </c>
      <c r="I32" s="8">
        <f t="shared" si="1"/>
        <v>296.73318125533331</v>
      </c>
      <c r="J32" s="8">
        <f t="shared" si="2"/>
        <v>0.29619340823263562</v>
      </c>
      <c r="K32" s="8">
        <f t="shared" si="3"/>
        <v>107.31</v>
      </c>
      <c r="L32" s="8">
        <f t="shared" si="4"/>
        <v>1.0730999999999999</v>
      </c>
      <c r="M32" s="1" t="s">
        <v>83</v>
      </c>
      <c r="O32" s="8">
        <f t="shared" si="19"/>
        <v>2.3516364616107364</v>
      </c>
      <c r="P32" s="8">
        <f t="shared" si="5"/>
        <v>0.69653921848861955</v>
      </c>
      <c r="Q32" s="12">
        <f t="shared" si="6"/>
        <v>6.965392184886196E-2</v>
      </c>
      <c r="R32" s="8">
        <f t="shared" si="7"/>
        <v>0.10731</v>
      </c>
      <c r="S32" s="13">
        <f t="shared" si="8"/>
        <v>0.64909068911435985</v>
      </c>
      <c r="T32" s="2">
        <f t="shared" si="9"/>
        <v>0.01</v>
      </c>
      <c r="U32" s="14">
        <f t="shared" si="10"/>
        <v>6.4909068911435984E-3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3.8590906891143605E-2</v>
      </c>
      <c r="AR32" s="8">
        <f t="shared" si="14"/>
        <v>107.31</v>
      </c>
      <c r="AS32" s="1">
        <f t="shared" si="15"/>
        <v>0.1</v>
      </c>
      <c r="AT32" s="1">
        <f t="shared" si="16"/>
        <v>106506.25</v>
      </c>
      <c r="AU32" s="1">
        <f t="shared" si="17"/>
        <v>295511969.27429539</v>
      </c>
    </row>
    <row r="33" spans="1:48" x14ac:dyDescent="0.15">
      <c r="C33" s="7">
        <v>7</v>
      </c>
      <c r="D33" s="7">
        <v>23.786134110967701</v>
      </c>
      <c r="E33" s="9">
        <f t="shared" si="18"/>
        <v>23.583181255333301</v>
      </c>
      <c r="F33" s="7" t="s">
        <v>83</v>
      </c>
      <c r="G33" s="1">
        <v>8</v>
      </c>
      <c r="H33" s="8">
        <f t="shared" si="0"/>
        <v>23.786134110967701</v>
      </c>
      <c r="I33" s="8">
        <f t="shared" si="1"/>
        <v>296.93613411096766</v>
      </c>
      <c r="J33" s="8">
        <f t="shared" si="2"/>
        <v>0.30291135161232041</v>
      </c>
      <c r="K33" s="8">
        <f t="shared" si="3"/>
        <v>107.31</v>
      </c>
      <c r="L33" s="8">
        <f t="shared" si="4"/>
        <v>1.0730999999999999</v>
      </c>
      <c r="M33" s="1" t="s">
        <v>83</v>
      </c>
      <c r="O33" s="8">
        <f t="shared" si="19"/>
        <v>2.7281972431221169</v>
      </c>
      <c r="P33" s="8">
        <f t="shared" si="5"/>
        <v>0.82640191437912669</v>
      </c>
      <c r="Q33" s="12">
        <f t="shared" si="6"/>
        <v>8.264019143791268E-2</v>
      </c>
      <c r="R33" s="8">
        <f t="shared" si="7"/>
        <v>0.10731</v>
      </c>
      <c r="S33" s="13">
        <f t="shared" si="8"/>
        <v>0.77010708636578773</v>
      </c>
      <c r="T33" s="2">
        <f t="shared" si="9"/>
        <v>0.01</v>
      </c>
      <c r="U33" s="14">
        <f t="shared" si="10"/>
        <v>7.7010708636578778E-3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3.9801070863657882E-2</v>
      </c>
      <c r="AR33" s="8">
        <f t="shared" si="14"/>
        <v>107.31</v>
      </c>
      <c r="AS33" s="1">
        <f t="shared" si="15"/>
        <v>0.1</v>
      </c>
      <c r="AT33" s="1">
        <f t="shared" si="16"/>
        <v>106506.25</v>
      </c>
      <c r="AU33" s="1">
        <f t="shared" si="17"/>
        <v>304778865.73960161</v>
      </c>
    </row>
    <row r="34" spans="1:48" x14ac:dyDescent="0.15">
      <c r="C34" s="7">
        <v>8</v>
      </c>
      <c r="D34" s="7">
        <v>25.027268277096798</v>
      </c>
      <c r="E34" s="9">
        <f t="shared" si="18"/>
        <v>23.786134110967701</v>
      </c>
      <c r="F34" s="7" t="s">
        <v>83</v>
      </c>
      <c r="G34" s="1">
        <v>9</v>
      </c>
      <c r="H34" s="8">
        <f t="shared" si="0"/>
        <v>25.027268277096798</v>
      </c>
      <c r="I34" s="8">
        <f t="shared" si="1"/>
        <v>298.1772682770968</v>
      </c>
      <c r="J34" s="8">
        <f t="shared" si="2"/>
        <v>0.34720971446616267</v>
      </c>
      <c r="K34" s="8">
        <f t="shared" si="3"/>
        <v>107.31</v>
      </c>
      <c r="L34" s="8">
        <f t="shared" si="4"/>
        <v>1.0730999999999999</v>
      </c>
      <c r="M34" s="1" t="s">
        <v>83</v>
      </c>
      <c r="O34" s="8">
        <f t="shared" si="19"/>
        <v>2.9748953287429902</v>
      </c>
      <c r="P34" s="8">
        <f t="shared" si="5"/>
        <v>1.0329125576595748</v>
      </c>
      <c r="Q34" s="12">
        <f t="shared" si="6"/>
        <v>0.10329125576595749</v>
      </c>
      <c r="R34" s="8">
        <f t="shared" si="7"/>
        <v>0.10731</v>
      </c>
      <c r="S34" s="13">
        <f t="shared" si="8"/>
        <v>0.96255014226034374</v>
      </c>
      <c r="T34" s="2">
        <f t="shared" si="9"/>
        <v>0.01</v>
      </c>
      <c r="U34" s="14">
        <f t="shared" si="10"/>
        <v>9.6255014226034382E-3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4.1725501422603443E-2</v>
      </c>
      <c r="AR34" s="8">
        <f t="shared" si="14"/>
        <v>107.31</v>
      </c>
      <c r="AS34" s="1">
        <f t="shared" si="15"/>
        <v>0.1</v>
      </c>
      <c r="AT34" s="1">
        <f t="shared" si="16"/>
        <v>106506.25</v>
      </c>
      <c r="AU34" s="1">
        <f t="shared" si="17"/>
        <v>319515297.45419669</v>
      </c>
    </row>
    <row r="35" spans="1:48" x14ac:dyDescent="0.15">
      <c r="C35" s="7">
        <v>9</v>
      </c>
      <c r="D35" s="7">
        <v>25.802417808333299</v>
      </c>
      <c r="E35" s="9">
        <f t="shared" si="18"/>
        <v>25.027268277096798</v>
      </c>
      <c r="F35" s="7" t="s">
        <v>83</v>
      </c>
      <c r="G35" s="1">
        <v>10</v>
      </c>
      <c r="H35" s="8">
        <f t="shared" si="0"/>
        <v>25.802417808333299</v>
      </c>
      <c r="I35" s="8">
        <f t="shared" si="1"/>
        <v>298.95241780833328</v>
      </c>
      <c r="J35" s="8">
        <f t="shared" si="2"/>
        <v>0.37788805649619722</v>
      </c>
      <c r="K35" s="8">
        <f t="shared" si="3"/>
        <v>107.31</v>
      </c>
      <c r="L35" s="8">
        <f t="shared" si="4"/>
        <v>1.0730999999999999</v>
      </c>
      <c r="M35" s="1" t="s">
        <v>83</v>
      </c>
      <c r="O35" s="8">
        <f t="shared" si="19"/>
        <v>3.0150827710834154</v>
      </c>
      <c r="P35" s="8">
        <f t="shared" si="5"/>
        <v>1.1393637685398805</v>
      </c>
      <c r="Q35" s="12">
        <f t="shared" si="6"/>
        <v>0.11393637685398805</v>
      </c>
      <c r="R35" s="8">
        <f t="shared" si="7"/>
        <v>0.10731</v>
      </c>
      <c r="S35" s="13">
        <f t="shared" si="8"/>
        <v>1.0617498541980062</v>
      </c>
      <c r="T35" s="2">
        <f t="shared" si="9"/>
        <v>0.01</v>
      </c>
      <c r="U35" s="14">
        <f t="shared" si="10"/>
        <v>1.0617498541980061E-2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4.2717498541980065E-2</v>
      </c>
      <c r="AR35" s="8">
        <f t="shared" si="14"/>
        <v>107.31</v>
      </c>
      <c r="AS35" s="1">
        <f t="shared" si="15"/>
        <v>0.1</v>
      </c>
      <c r="AT35" s="1">
        <f t="shared" si="16"/>
        <v>106506.25</v>
      </c>
      <c r="AU35" s="1">
        <f t="shared" si="17"/>
        <v>327111569.37100643</v>
      </c>
    </row>
    <row r="36" spans="1:48" x14ac:dyDescent="0.15">
      <c r="C36" s="7">
        <v>10</v>
      </c>
      <c r="D36" s="7">
        <v>25.509908080322599</v>
      </c>
      <c r="E36" s="9">
        <f t="shared" si="18"/>
        <v>25.802417808333299</v>
      </c>
      <c r="F36" s="7" t="s">
        <v>83</v>
      </c>
      <c r="G36" s="1">
        <v>11</v>
      </c>
      <c r="H36" s="8">
        <f t="shared" si="0"/>
        <v>25.509908080322599</v>
      </c>
      <c r="I36" s="8">
        <f t="shared" si="1"/>
        <v>298.65990808032257</v>
      </c>
      <c r="J36" s="8">
        <f t="shared" si="2"/>
        <v>0.36602403622525742</v>
      </c>
      <c r="K36" s="8">
        <f t="shared" si="3"/>
        <v>107.31</v>
      </c>
      <c r="L36" s="8">
        <f t="shared" si="4"/>
        <v>1.0730999999999999</v>
      </c>
      <c r="M36" s="1" t="s">
        <v>85</v>
      </c>
      <c r="N36" s="8">
        <f>(O35-P35)*C21/100</f>
        <v>1.7819330524163581</v>
      </c>
      <c r="O36" s="8">
        <f t="shared" si="19"/>
        <v>1.1668859501271769</v>
      </c>
      <c r="P36" s="8">
        <f t="shared" si="5"/>
        <v>0.42710830528009369</v>
      </c>
      <c r="Q36" s="12">
        <f t="shared" si="6"/>
        <v>4.2710830528009371E-2</v>
      </c>
      <c r="R36" s="8">
        <f t="shared" si="7"/>
        <v>0.10731</v>
      </c>
      <c r="S36" s="13">
        <f t="shared" si="8"/>
        <v>0.39801351717462835</v>
      </c>
      <c r="T36" s="2">
        <f t="shared" si="9"/>
        <v>0.01</v>
      </c>
      <c r="U36" s="14">
        <f t="shared" si="10"/>
        <v>3.980135171746284E-3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3.608013517174629E-2</v>
      </c>
      <c r="AR36" s="8">
        <f t="shared" si="14"/>
        <v>107.31</v>
      </c>
      <c r="AS36" s="1">
        <f t="shared" si="15"/>
        <v>0.1</v>
      </c>
      <c r="AT36" s="1">
        <f t="shared" si="16"/>
        <v>106506.25</v>
      </c>
      <c r="AU36" s="1">
        <f t="shared" si="17"/>
        <v>276285598.22035199</v>
      </c>
    </row>
    <row r="37" spans="1:48" x14ac:dyDescent="0.15">
      <c r="C37" s="7">
        <v>11</v>
      </c>
      <c r="D37" s="7">
        <v>25.226483272999999</v>
      </c>
      <c r="E37" s="9">
        <f t="shared" si="18"/>
        <v>25.509908080322599</v>
      </c>
      <c r="F37" s="7" t="s">
        <v>85</v>
      </c>
      <c r="G37" s="1">
        <v>12</v>
      </c>
      <c r="H37" s="8">
        <f t="shared" si="0"/>
        <v>25.226483272999999</v>
      </c>
      <c r="I37" s="8">
        <f t="shared" si="1"/>
        <v>298.37648327299996</v>
      </c>
      <c r="J37" s="8">
        <f t="shared" si="2"/>
        <v>0.35486274431792064</v>
      </c>
      <c r="K37" s="8">
        <f t="shared" si="3"/>
        <v>107.31</v>
      </c>
      <c r="L37" s="8">
        <f t="shared" si="4"/>
        <v>1.0730999999999999</v>
      </c>
      <c r="M37" s="1" t="s">
        <v>83</v>
      </c>
      <c r="O37" s="8">
        <f t="shared" si="19"/>
        <v>1.8128776448470831</v>
      </c>
      <c r="P37" s="8">
        <f t="shared" si="5"/>
        <v>0.64332273616304458</v>
      </c>
      <c r="Q37" s="12">
        <f t="shared" si="6"/>
        <v>6.4332273616304461E-2</v>
      </c>
      <c r="R37" s="8">
        <f t="shared" si="7"/>
        <v>0.10731</v>
      </c>
      <c r="S37" s="13">
        <f t="shared" si="8"/>
        <v>0.59949933478990269</v>
      </c>
      <c r="T37" s="2">
        <f t="shared" si="9"/>
        <v>0.01</v>
      </c>
      <c r="U37" s="14">
        <f t="shared" si="10"/>
        <v>5.994993347899027E-3</v>
      </c>
      <c r="V37" s="13"/>
      <c r="W37" s="2"/>
      <c r="X37" s="14"/>
      <c r="Y37" s="2">
        <v>0.05</v>
      </c>
      <c r="Z37" s="2">
        <v>0.63</v>
      </c>
      <c r="AA37" s="2">
        <f t="shared" si="11"/>
        <v>3.15E-2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0.02</v>
      </c>
      <c r="AO37" s="2">
        <v>0.03</v>
      </c>
      <c r="AP37" s="2">
        <f t="shared" si="12"/>
        <v>5.9999999999999995E-4</v>
      </c>
      <c r="AQ37" s="1">
        <f t="shared" si="13"/>
        <v>3.809499334789903E-2</v>
      </c>
      <c r="AR37" s="8">
        <f t="shared" si="14"/>
        <v>107.31</v>
      </c>
      <c r="AS37" s="1">
        <f t="shared" si="15"/>
        <v>0.1</v>
      </c>
      <c r="AT37" s="1">
        <f t="shared" si="16"/>
        <v>106506.25</v>
      </c>
      <c r="AU37" s="1">
        <f t="shared" si="17"/>
        <v>291714484.33393425</v>
      </c>
      <c r="AV37" s="1">
        <f>SUM(AU26:AU37)</f>
        <v>3545231714.6066961</v>
      </c>
    </row>
    <row r="38" spans="1:48" x14ac:dyDescent="0.3">
      <c r="C38" s="7">
        <v>12</v>
      </c>
      <c r="D38" s="10">
        <v>25.567072902903199</v>
      </c>
      <c r="E38" s="9">
        <f t="shared" si="18"/>
        <v>25.226483272999999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1464.818</v>
      </c>
      <c r="C42" s="7" t="s">
        <v>82</v>
      </c>
      <c r="D42" s="7">
        <v>25</v>
      </c>
      <c r="E42" s="7"/>
      <c r="F42" s="7"/>
      <c r="G42" s="1">
        <v>1</v>
      </c>
      <c r="H42" s="8">
        <f t="shared" ref="H42:H53" si="20">E43</f>
        <v>25</v>
      </c>
      <c r="I42" s="8">
        <f t="shared" ref="I42:I53" si="21">H42+273.15</f>
        <v>298.14999999999998</v>
      </c>
      <c r="J42" s="8">
        <f t="shared" ref="J42:J53" si="22">EXP(($C$15*(I42-$C$13))/($C$16*I42*$C$13))</f>
        <v>0.3461743157212232</v>
      </c>
      <c r="K42" s="8">
        <f t="shared" ref="K42:K53" si="23">$B$42/12</f>
        <v>122.06816666666667</v>
      </c>
      <c r="L42" s="8">
        <f t="shared" ref="L42:L53" si="24">K42*$B$43/100</f>
        <v>1.2206816666666667</v>
      </c>
      <c r="M42" s="1" t="s">
        <v>83</v>
      </c>
      <c r="O42" s="8">
        <f>L42</f>
        <v>1.2206816666666667</v>
      </c>
      <c r="P42" s="8">
        <f t="shared" ref="P42:P53" si="25">O42*J42</f>
        <v>0.42256864067177563</v>
      </c>
      <c r="Q42" s="12">
        <f t="shared" ref="Q42:Q53" si="26">P42*$B$44</f>
        <v>0.10141647376122614</v>
      </c>
      <c r="R42" s="8">
        <f t="shared" ref="R42:R53" si="27">L42*$B$44</f>
        <v>0.29296359999999999</v>
      </c>
      <c r="S42" s="13">
        <f t="shared" ref="S42:S53" si="28">Q42/R42</f>
        <v>0.3461743157212232</v>
      </c>
      <c r="T42" s="2">
        <f t="shared" ref="T42:T53" si="29">$B$43/100</f>
        <v>0.01</v>
      </c>
      <c r="U42" s="14">
        <f t="shared" ref="U42:U53" si="30">S42*T42</f>
        <v>3.4617431572122321E-3</v>
      </c>
      <c r="V42" s="13"/>
      <c r="W42" s="2"/>
      <c r="X42" s="14"/>
      <c r="Y42" s="2">
        <v>0.05</v>
      </c>
      <c r="Z42" s="2">
        <v>0.28999999999999998</v>
      </c>
      <c r="AA42" s="2">
        <f t="shared" ref="AA42:AA53" si="31">Y42*Z42</f>
        <v>1.4499999999999999E-2</v>
      </c>
      <c r="AB42" s="2"/>
      <c r="AC42" s="2"/>
      <c r="AD42" s="2"/>
      <c r="AE42" s="13">
        <v>0.01</v>
      </c>
      <c r="AF42" s="2">
        <v>0.02</v>
      </c>
      <c r="AG42" s="16">
        <f t="shared" ref="AG42:AG53" si="32">AE42*AF42</f>
        <v>2.0000000000000001E-4</v>
      </c>
      <c r="AH42" s="13"/>
      <c r="AI42" s="2"/>
      <c r="AJ42" s="14"/>
      <c r="AL42" s="2"/>
      <c r="AM42" s="2"/>
      <c r="AN42" s="2">
        <v>0.02</v>
      </c>
      <c r="AO42" s="2">
        <v>0.26</v>
      </c>
      <c r="AP42" s="2">
        <f t="shared" ref="AP42:AP53" si="33">AO42*AN42</f>
        <v>5.2000000000000006E-3</v>
      </c>
      <c r="AQ42" s="1">
        <f t="shared" ref="AQ42:AQ53" si="34">(AP42+AM42+AD42+AA42+U42+X42+AG42+AJ42)</f>
        <v>2.336174315721223E-2</v>
      </c>
      <c r="AR42" s="8">
        <f t="shared" ref="AR42:AR53" si="35">$B$42/12</f>
        <v>122.06816666666667</v>
      </c>
      <c r="AS42" s="1">
        <f t="shared" ref="AS42:AS53" si="36">$B$44</f>
        <v>0.24</v>
      </c>
      <c r="AT42" s="1">
        <f t="shared" ref="AT42:AT53" si="37">$E$3/12</f>
        <v>17734609.25</v>
      </c>
      <c r="AU42" s="1">
        <f t="shared" ref="AU42:AU53" si="38">AT42*10000*AS42*0.67*AR42*AQ42</f>
        <v>81323364016.897614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v>25.154013491612901</v>
      </c>
      <c r="E43" s="9">
        <f t="shared" ref="E43:E54" si="39">D42</f>
        <v>25</v>
      </c>
      <c r="F43" s="7" t="s">
        <v>83</v>
      </c>
      <c r="G43" s="1">
        <v>2</v>
      </c>
      <c r="H43" s="8">
        <f t="shared" si="20"/>
        <v>25.154013491612901</v>
      </c>
      <c r="I43" s="8">
        <f t="shared" si="21"/>
        <v>298.30401349161286</v>
      </c>
      <c r="J43" s="8">
        <f t="shared" si="22"/>
        <v>0.35206060910973191</v>
      </c>
      <c r="K43" s="8">
        <f t="shared" si="23"/>
        <v>122.06816666666667</v>
      </c>
      <c r="L43" s="8">
        <f t="shared" si="24"/>
        <v>1.2206816666666667</v>
      </c>
      <c r="M43" s="1" t="s">
        <v>83</v>
      </c>
      <c r="O43" s="8">
        <f t="shared" ref="O43:O53" si="40">L43+O42-P42-N43</f>
        <v>2.0187946926615576</v>
      </c>
      <c r="P43" s="8">
        <f t="shared" si="25"/>
        <v>0.71073808916592207</v>
      </c>
      <c r="Q43" s="12">
        <f t="shared" si="26"/>
        <v>0.1705771413998213</v>
      </c>
      <c r="R43" s="8">
        <f t="shared" si="27"/>
        <v>0.29296359999999999</v>
      </c>
      <c r="S43" s="13">
        <f t="shared" si="28"/>
        <v>0.58224687776850537</v>
      </c>
      <c r="T43" s="2">
        <f t="shared" si="29"/>
        <v>0.01</v>
      </c>
      <c r="U43" s="14">
        <f t="shared" si="30"/>
        <v>5.8224687776850534E-3</v>
      </c>
      <c r="V43" s="13"/>
      <c r="W43" s="2"/>
      <c r="X43" s="14"/>
      <c r="Y43" s="2">
        <v>0.05</v>
      </c>
      <c r="Z43" s="2">
        <v>0.28999999999999998</v>
      </c>
      <c r="AA43" s="2">
        <f t="shared" si="31"/>
        <v>1.4499999999999999E-2</v>
      </c>
      <c r="AB43" s="2"/>
      <c r="AC43" s="2"/>
      <c r="AD43" s="2"/>
      <c r="AE43" s="13">
        <v>0.01</v>
      </c>
      <c r="AF43" s="2">
        <v>0.02</v>
      </c>
      <c r="AG43" s="16">
        <f t="shared" si="32"/>
        <v>2.0000000000000001E-4</v>
      </c>
      <c r="AH43" s="13"/>
      <c r="AI43" s="2"/>
      <c r="AJ43" s="14"/>
      <c r="AK43" s="2"/>
      <c r="AL43" s="2"/>
      <c r="AM43" s="2"/>
      <c r="AN43" s="2">
        <v>0.02</v>
      </c>
      <c r="AO43" s="2">
        <v>0.26</v>
      </c>
      <c r="AP43" s="2">
        <f t="shared" si="33"/>
        <v>5.2000000000000006E-3</v>
      </c>
      <c r="AQ43" s="1">
        <f t="shared" si="34"/>
        <v>2.572246877768505E-2</v>
      </c>
      <c r="AR43" s="8">
        <f t="shared" si="35"/>
        <v>122.06816666666667</v>
      </c>
      <c r="AS43" s="1">
        <f t="shared" si="36"/>
        <v>0.24</v>
      </c>
      <c r="AT43" s="1">
        <f t="shared" si="37"/>
        <v>17734609.25</v>
      </c>
      <c r="AU43" s="1">
        <f t="shared" si="38"/>
        <v>89541164704.362961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25.091375263214299</v>
      </c>
      <c r="E44" s="9">
        <f t="shared" si="39"/>
        <v>25.154013491612901</v>
      </c>
      <c r="F44" s="7" t="s">
        <v>83</v>
      </c>
      <c r="G44" s="1">
        <v>3</v>
      </c>
      <c r="H44" s="8">
        <f t="shared" si="20"/>
        <v>25.091375263214299</v>
      </c>
      <c r="I44" s="8">
        <f t="shared" si="21"/>
        <v>298.24137526321425</v>
      </c>
      <c r="J44" s="8">
        <f t="shared" si="22"/>
        <v>0.34965537191277063</v>
      </c>
      <c r="K44" s="8">
        <f t="shared" si="23"/>
        <v>122.06816666666667</v>
      </c>
      <c r="L44" s="8">
        <f t="shared" si="24"/>
        <v>1.2206816666666667</v>
      </c>
      <c r="M44" s="1" t="s">
        <v>83</v>
      </c>
      <c r="O44" s="8">
        <f t="shared" si="40"/>
        <v>2.528738270162302</v>
      </c>
      <c r="P44" s="8">
        <f t="shared" si="25"/>
        <v>0.88418692032365598</v>
      </c>
      <c r="Q44" s="12">
        <f t="shared" si="26"/>
        <v>0.21220486087767743</v>
      </c>
      <c r="R44" s="8">
        <f t="shared" si="27"/>
        <v>0.29296359999999999</v>
      </c>
      <c r="S44" s="13">
        <f t="shared" si="28"/>
        <v>0.7243386580369624</v>
      </c>
      <c r="T44" s="2">
        <f t="shared" si="29"/>
        <v>0.01</v>
      </c>
      <c r="U44" s="14">
        <f t="shared" si="30"/>
        <v>7.243386580369624E-3</v>
      </c>
      <c r="V44" s="13"/>
      <c r="W44" s="2"/>
      <c r="X44" s="14"/>
      <c r="Y44" s="2">
        <v>0.05</v>
      </c>
      <c r="Z44" s="2">
        <v>0.28999999999999998</v>
      </c>
      <c r="AA44" s="2">
        <f t="shared" si="31"/>
        <v>1.4499999999999999E-2</v>
      </c>
      <c r="AB44" s="2"/>
      <c r="AC44" s="2"/>
      <c r="AD44" s="2"/>
      <c r="AE44" s="13">
        <v>0.01</v>
      </c>
      <c r="AF44" s="2">
        <v>0.02</v>
      </c>
      <c r="AG44" s="16">
        <f t="shared" si="32"/>
        <v>2.0000000000000001E-4</v>
      </c>
      <c r="AH44" s="13"/>
      <c r="AI44" s="2"/>
      <c r="AJ44" s="14"/>
      <c r="AL44" s="2"/>
      <c r="AM44" s="2"/>
      <c r="AN44" s="2">
        <v>0.02</v>
      </c>
      <c r="AO44" s="2">
        <v>0.26</v>
      </c>
      <c r="AP44" s="2">
        <f t="shared" si="33"/>
        <v>5.2000000000000006E-3</v>
      </c>
      <c r="AQ44" s="1">
        <f t="shared" si="34"/>
        <v>2.7143386580369622E-2</v>
      </c>
      <c r="AR44" s="8">
        <f t="shared" si="35"/>
        <v>122.06816666666667</v>
      </c>
      <c r="AS44" s="1">
        <f t="shared" si="36"/>
        <v>0.24</v>
      </c>
      <c r="AT44" s="1">
        <f t="shared" si="37"/>
        <v>17734609.25</v>
      </c>
      <c r="AU44" s="1">
        <f t="shared" si="38"/>
        <v>94487448675.049194</v>
      </c>
    </row>
    <row r="45" spans="1:48" x14ac:dyDescent="0.15">
      <c r="C45" s="7">
        <v>3</v>
      </c>
      <c r="D45" s="7">
        <v>24.827729879677399</v>
      </c>
      <c r="E45" s="9">
        <f t="shared" si="39"/>
        <v>25.091375263214299</v>
      </c>
      <c r="F45" s="7" t="s">
        <v>83</v>
      </c>
      <c r="G45" s="1">
        <v>4</v>
      </c>
      <c r="H45" s="8">
        <f t="shared" si="20"/>
        <v>24.827729879677399</v>
      </c>
      <c r="I45" s="8">
        <f t="shared" si="21"/>
        <v>297.97772987967738</v>
      </c>
      <c r="J45" s="8">
        <f t="shared" si="22"/>
        <v>0.33969978038645854</v>
      </c>
      <c r="K45" s="8">
        <f t="shared" si="23"/>
        <v>122.06816666666667</v>
      </c>
      <c r="L45" s="8">
        <f t="shared" si="24"/>
        <v>1.2206816666666667</v>
      </c>
      <c r="M45" s="1" t="s">
        <v>83</v>
      </c>
      <c r="O45" s="8">
        <f t="shared" si="40"/>
        <v>2.8652330165053126</v>
      </c>
      <c r="P45" s="8">
        <f t="shared" si="25"/>
        <v>0.97331902646288482</v>
      </c>
      <c r="Q45" s="12">
        <f t="shared" si="26"/>
        <v>0.23359656635109236</v>
      </c>
      <c r="R45" s="8">
        <f t="shared" si="27"/>
        <v>0.29296359999999999</v>
      </c>
      <c r="S45" s="13">
        <f t="shared" si="28"/>
        <v>0.79735696295066127</v>
      </c>
      <c r="T45" s="2">
        <f t="shared" si="29"/>
        <v>0.01</v>
      </c>
      <c r="U45" s="14">
        <f t="shared" si="30"/>
        <v>7.9735696295066133E-3</v>
      </c>
      <c r="V45" s="13"/>
      <c r="W45" s="2"/>
      <c r="X45" s="14"/>
      <c r="Y45" s="2">
        <v>0.05</v>
      </c>
      <c r="Z45" s="2">
        <v>0.28999999999999998</v>
      </c>
      <c r="AA45" s="2">
        <f t="shared" si="31"/>
        <v>1.4499999999999999E-2</v>
      </c>
      <c r="AB45" s="2"/>
      <c r="AC45" s="2"/>
      <c r="AD45" s="2"/>
      <c r="AE45" s="13">
        <v>0.01</v>
      </c>
      <c r="AF45" s="2">
        <v>0.02</v>
      </c>
      <c r="AG45" s="16">
        <f t="shared" si="32"/>
        <v>2.0000000000000001E-4</v>
      </c>
      <c r="AH45" s="13"/>
      <c r="AI45" s="2"/>
      <c r="AJ45" s="14"/>
      <c r="AK45" s="2"/>
      <c r="AL45" s="2"/>
      <c r="AM45" s="2"/>
      <c r="AN45" s="2">
        <v>0.02</v>
      </c>
      <c r="AO45" s="2">
        <v>0.26</v>
      </c>
      <c r="AP45" s="2">
        <f t="shared" si="33"/>
        <v>5.2000000000000006E-3</v>
      </c>
      <c r="AQ45" s="1">
        <f t="shared" si="34"/>
        <v>2.7873569629506611E-2</v>
      </c>
      <c r="AR45" s="8">
        <f t="shared" si="35"/>
        <v>122.06816666666667</v>
      </c>
      <c r="AS45" s="1">
        <f t="shared" si="36"/>
        <v>0.24</v>
      </c>
      <c r="AT45" s="1">
        <f t="shared" si="37"/>
        <v>17734609.25</v>
      </c>
      <c r="AU45" s="1">
        <f t="shared" si="38"/>
        <v>97029251378.055267</v>
      </c>
    </row>
    <row r="46" spans="1:48" x14ac:dyDescent="0.15">
      <c r="C46" s="7">
        <v>4</v>
      </c>
      <c r="D46" s="7">
        <v>24.694566488666698</v>
      </c>
      <c r="E46" s="9">
        <f t="shared" si="39"/>
        <v>24.827729879677399</v>
      </c>
      <c r="F46" s="7" t="s">
        <v>83</v>
      </c>
      <c r="G46" s="1">
        <v>5</v>
      </c>
      <c r="H46" s="8">
        <f t="shared" si="20"/>
        <v>24.694566488666698</v>
      </c>
      <c r="I46" s="8">
        <f t="shared" si="21"/>
        <v>297.84456648866666</v>
      </c>
      <c r="J46" s="8">
        <f t="shared" si="22"/>
        <v>0.33477310557547696</v>
      </c>
      <c r="K46" s="8">
        <f t="shared" si="23"/>
        <v>122.06816666666667</v>
      </c>
      <c r="L46" s="8">
        <f t="shared" si="24"/>
        <v>1.2206816666666667</v>
      </c>
      <c r="M46" s="1" t="s">
        <v>85</v>
      </c>
      <c r="N46" s="8">
        <f>(O45-P45)*$C$21/100</f>
        <v>1.7973182905403065</v>
      </c>
      <c r="O46" s="8">
        <f t="shared" si="40"/>
        <v>1.315277366168788</v>
      </c>
      <c r="P46" s="8">
        <f t="shared" si="25"/>
        <v>0.44031948856545894</v>
      </c>
      <c r="Q46" s="12">
        <f t="shared" si="26"/>
        <v>0.10567667725571014</v>
      </c>
      <c r="R46" s="8">
        <f t="shared" si="27"/>
        <v>0.29296359999999999</v>
      </c>
      <c r="S46" s="13">
        <f t="shared" si="28"/>
        <v>0.36071606594030847</v>
      </c>
      <c r="T46" s="2">
        <f t="shared" si="29"/>
        <v>0.01</v>
      </c>
      <c r="U46" s="14">
        <f t="shared" si="30"/>
        <v>3.607160659403085E-3</v>
      </c>
      <c r="V46" s="13"/>
      <c r="W46" s="2"/>
      <c r="X46" s="14"/>
      <c r="Y46" s="2">
        <v>0.05</v>
      </c>
      <c r="Z46" s="2">
        <v>0.28999999999999998</v>
      </c>
      <c r="AA46" s="2">
        <f t="shared" si="31"/>
        <v>1.4499999999999999E-2</v>
      </c>
      <c r="AB46" s="2"/>
      <c r="AC46" s="2"/>
      <c r="AD46" s="2"/>
      <c r="AE46" s="13">
        <v>0.01</v>
      </c>
      <c r="AF46" s="2">
        <v>0.02</v>
      </c>
      <c r="AG46" s="16">
        <f t="shared" si="32"/>
        <v>2.0000000000000001E-4</v>
      </c>
      <c r="AH46" s="13"/>
      <c r="AI46" s="2"/>
      <c r="AJ46" s="14"/>
      <c r="AL46" s="2"/>
      <c r="AM46" s="2"/>
      <c r="AN46" s="2">
        <v>0.02</v>
      </c>
      <c r="AO46" s="2">
        <v>0.26</v>
      </c>
      <c r="AP46" s="2">
        <f t="shared" si="33"/>
        <v>5.2000000000000006E-3</v>
      </c>
      <c r="AQ46" s="1">
        <f t="shared" si="34"/>
        <v>2.3507160659403083E-2</v>
      </c>
      <c r="AR46" s="8">
        <f t="shared" si="35"/>
        <v>122.06816666666667</v>
      </c>
      <c r="AS46" s="1">
        <f t="shared" si="36"/>
        <v>0.24</v>
      </c>
      <c r="AT46" s="1">
        <f t="shared" si="37"/>
        <v>17734609.25</v>
      </c>
      <c r="AU46" s="1">
        <f t="shared" si="38"/>
        <v>81829569413.708664</v>
      </c>
    </row>
    <row r="47" spans="1:48" x14ac:dyDescent="0.15">
      <c r="C47" s="7">
        <v>5</v>
      </c>
      <c r="D47" s="7">
        <v>23.878062928064502</v>
      </c>
      <c r="E47" s="9">
        <f t="shared" si="39"/>
        <v>24.694566488666698</v>
      </c>
      <c r="F47" s="7" t="s">
        <v>85</v>
      </c>
      <c r="G47" s="1">
        <v>6</v>
      </c>
      <c r="H47" s="8">
        <f t="shared" si="20"/>
        <v>23.878062928064502</v>
      </c>
      <c r="I47" s="8">
        <f t="shared" si="21"/>
        <v>297.02806292806446</v>
      </c>
      <c r="J47" s="8">
        <f t="shared" si="22"/>
        <v>0.30600113518832334</v>
      </c>
      <c r="K47" s="8">
        <f t="shared" si="23"/>
        <v>122.06816666666667</v>
      </c>
      <c r="L47" s="8">
        <f t="shared" si="24"/>
        <v>1.2206816666666667</v>
      </c>
      <c r="M47" s="1" t="s">
        <v>83</v>
      </c>
      <c r="O47" s="8">
        <f t="shared" si="40"/>
        <v>2.0956395442699955</v>
      </c>
      <c r="P47" s="8">
        <f t="shared" si="25"/>
        <v>0.64126807949215925</v>
      </c>
      <c r="Q47" s="12">
        <f t="shared" si="26"/>
        <v>0.15390433907811821</v>
      </c>
      <c r="R47" s="8">
        <f t="shared" si="27"/>
        <v>0.29296359999999999</v>
      </c>
      <c r="S47" s="13">
        <f t="shared" si="28"/>
        <v>0.52533604542720735</v>
      </c>
      <c r="T47" s="2">
        <f t="shared" si="29"/>
        <v>0.01</v>
      </c>
      <c r="U47" s="14">
        <f t="shared" si="30"/>
        <v>5.2533604542720734E-3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2.5153360454272071E-2</v>
      </c>
      <c r="AR47" s="8">
        <f t="shared" si="35"/>
        <v>122.06816666666667</v>
      </c>
      <c r="AS47" s="1">
        <f t="shared" si="36"/>
        <v>0.24</v>
      </c>
      <c r="AT47" s="1">
        <f t="shared" si="37"/>
        <v>17734609.25</v>
      </c>
      <c r="AU47" s="1">
        <f t="shared" si="38"/>
        <v>87560070954.70105</v>
      </c>
    </row>
    <row r="48" spans="1:48" x14ac:dyDescent="0.15">
      <c r="C48" s="7">
        <v>6</v>
      </c>
      <c r="D48" s="7">
        <v>23.583181255333301</v>
      </c>
      <c r="E48" s="9">
        <f t="shared" si="39"/>
        <v>23.878062928064502</v>
      </c>
      <c r="F48" s="7" t="s">
        <v>83</v>
      </c>
      <c r="G48" s="1">
        <v>7</v>
      </c>
      <c r="H48" s="8">
        <f t="shared" si="20"/>
        <v>23.583181255333301</v>
      </c>
      <c r="I48" s="8">
        <f t="shared" si="21"/>
        <v>296.73318125533331</v>
      </c>
      <c r="J48" s="8">
        <f t="shared" si="22"/>
        <v>0.29619340823263562</v>
      </c>
      <c r="K48" s="8">
        <f t="shared" si="23"/>
        <v>122.06816666666667</v>
      </c>
      <c r="L48" s="8">
        <f t="shared" si="24"/>
        <v>1.2206816666666667</v>
      </c>
      <c r="M48" s="1" t="s">
        <v>83</v>
      </c>
      <c r="O48" s="8">
        <f t="shared" si="40"/>
        <v>2.675053131444503</v>
      </c>
      <c r="P48" s="8">
        <f t="shared" si="25"/>
        <v>0.79233310420593195</v>
      </c>
      <c r="Q48" s="12">
        <f t="shared" si="26"/>
        <v>0.19015994500942365</v>
      </c>
      <c r="R48" s="8">
        <f t="shared" si="27"/>
        <v>0.29296359999999999</v>
      </c>
      <c r="S48" s="13">
        <f t="shared" si="28"/>
        <v>0.64909068911435985</v>
      </c>
      <c r="T48" s="2">
        <f t="shared" si="29"/>
        <v>0.01</v>
      </c>
      <c r="U48" s="14">
        <f t="shared" si="30"/>
        <v>6.4909068911435984E-3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2.6390906891143595E-2</v>
      </c>
      <c r="AR48" s="8">
        <f t="shared" si="35"/>
        <v>122.06816666666667</v>
      </c>
      <c r="AS48" s="1">
        <f t="shared" si="36"/>
        <v>0.24</v>
      </c>
      <c r="AT48" s="1">
        <f t="shared" si="37"/>
        <v>17734609.25</v>
      </c>
      <c r="AU48" s="1">
        <f t="shared" si="38"/>
        <v>91868030283.602737</v>
      </c>
    </row>
    <row r="49" spans="1:48" x14ac:dyDescent="0.15">
      <c r="C49" s="7">
        <v>7</v>
      </c>
      <c r="D49" s="7">
        <v>23.786134110967701</v>
      </c>
      <c r="E49" s="9">
        <f t="shared" si="39"/>
        <v>23.583181255333301</v>
      </c>
      <c r="F49" s="7" t="s">
        <v>83</v>
      </c>
      <c r="G49" s="1">
        <v>8</v>
      </c>
      <c r="H49" s="8">
        <f t="shared" si="20"/>
        <v>23.786134110967701</v>
      </c>
      <c r="I49" s="8">
        <f t="shared" si="21"/>
        <v>296.93613411096766</v>
      </c>
      <c r="J49" s="8">
        <f t="shared" si="22"/>
        <v>0.30291135161232041</v>
      </c>
      <c r="K49" s="8">
        <f t="shared" si="23"/>
        <v>122.06816666666667</v>
      </c>
      <c r="L49" s="8">
        <f t="shared" si="24"/>
        <v>1.2206816666666667</v>
      </c>
      <c r="M49" s="1" t="s">
        <v>83</v>
      </c>
      <c r="O49" s="8">
        <f t="shared" si="40"/>
        <v>3.1034016939052376</v>
      </c>
      <c r="P49" s="8">
        <f t="shared" si="25"/>
        <v>0.94005560169680014</v>
      </c>
      <c r="Q49" s="12">
        <f t="shared" si="26"/>
        <v>0.22561334440723202</v>
      </c>
      <c r="R49" s="8">
        <f t="shared" si="27"/>
        <v>0.29296359999999999</v>
      </c>
      <c r="S49" s="13">
        <f t="shared" si="28"/>
        <v>0.77010708636578751</v>
      </c>
      <c r="T49" s="2">
        <f t="shared" si="29"/>
        <v>0.01</v>
      </c>
      <c r="U49" s="14">
        <f t="shared" si="30"/>
        <v>7.7010708636578752E-3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2.7601070863657873E-2</v>
      </c>
      <c r="AR49" s="8">
        <f t="shared" si="35"/>
        <v>122.06816666666667</v>
      </c>
      <c r="AS49" s="1">
        <f t="shared" si="36"/>
        <v>0.24</v>
      </c>
      <c r="AT49" s="1">
        <f t="shared" si="37"/>
        <v>17734609.25</v>
      </c>
      <c r="AU49" s="1">
        <f t="shared" si="38"/>
        <v>96080669922.461655</v>
      </c>
    </row>
    <row r="50" spans="1:48" x14ac:dyDescent="0.15">
      <c r="C50" s="7">
        <v>8</v>
      </c>
      <c r="D50" s="7">
        <v>25.027268277096798</v>
      </c>
      <c r="E50" s="9">
        <f t="shared" si="39"/>
        <v>23.786134110967701</v>
      </c>
      <c r="F50" s="7" t="s">
        <v>83</v>
      </c>
      <c r="G50" s="1">
        <v>9</v>
      </c>
      <c r="H50" s="8">
        <f t="shared" si="20"/>
        <v>25.027268277096798</v>
      </c>
      <c r="I50" s="8">
        <f t="shared" si="21"/>
        <v>298.1772682770968</v>
      </c>
      <c r="J50" s="8">
        <f t="shared" si="22"/>
        <v>0.34720971446616267</v>
      </c>
      <c r="K50" s="8">
        <f t="shared" si="23"/>
        <v>122.06816666666667</v>
      </c>
      <c r="L50" s="8">
        <f t="shared" si="24"/>
        <v>1.2206816666666667</v>
      </c>
      <c r="M50" s="1" t="s">
        <v>83</v>
      </c>
      <c r="O50" s="8">
        <f t="shared" si="40"/>
        <v>3.3840277588751047</v>
      </c>
      <c r="P50" s="8">
        <f t="shared" si="25"/>
        <v>1.1749673119045934</v>
      </c>
      <c r="Q50" s="12">
        <f t="shared" si="26"/>
        <v>0.28199215485710238</v>
      </c>
      <c r="R50" s="8">
        <f t="shared" si="27"/>
        <v>0.29296359999999999</v>
      </c>
      <c r="S50" s="13">
        <f t="shared" si="28"/>
        <v>0.96255014226034363</v>
      </c>
      <c r="T50" s="2">
        <f t="shared" si="29"/>
        <v>0.01</v>
      </c>
      <c r="U50" s="14">
        <f t="shared" si="30"/>
        <v>9.6255014226034365E-3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2.9525501422603434E-2</v>
      </c>
      <c r="AR50" s="8">
        <f t="shared" si="35"/>
        <v>122.06816666666667</v>
      </c>
      <c r="AS50" s="1">
        <f t="shared" si="36"/>
        <v>0.24</v>
      </c>
      <c r="AT50" s="1">
        <f t="shared" si="37"/>
        <v>17734609.25</v>
      </c>
      <c r="AU50" s="1">
        <f t="shared" si="38"/>
        <v>102779706283.62706</v>
      </c>
    </row>
    <row r="51" spans="1:48" x14ac:dyDescent="0.15">
      <c r="C51" s="7">
        <v>9</v>
      </c>
      <c r="D51" s="7">
        <v>25.802417808333299</v>
      </c>
      <c r="E51" s="9">
        <f t="shared" si="39"/>
        <v>25.027268277096798</v>
      </c>
      <c r="F51" s="7" t="s">
        <v>83</v>
      </c>
      <c r="G51" s="1">
        <v>10</v>
      </c>
      <c r="H51" s="8">
        <f t="shared" si="20"/>
        <v>25.802417808333299</v>
      </c>
      <c r="I51" s="8">
        <f t="shared" si="21"/>
        <v>298.95241780833328</v>
      </c>
      <c r="J51" s="8">
        <f t="shared" si="22"/>
        <v>0.37788805649619722</v>
      </c>
      <c r="K51" s="8">
        <f t="shared" si="23"/>
        <v>122.06816666666667</v>
      </c>
      <c r="L51" s="8">
        <f t="shared" si="24"/>
        <v>1.2206816666666667</v>
      </c>
      <c r="M51" s="1" t="s">
        <v>83</v>
      </c>
      <c r="O51" s="8">
        <f t="shared" si="40"/>
        <v>3.429742113637178</v>
      </c>
      <c r="P51" s="8">
        <f t="shared" si="25"/>
        <v>1.2960585816055128</v>
      </c>
      <c r="Q51" s="12">
        <f t="shared" si="26"/>
        <v>0.31105405958532306</v>
      </c>
      <c r="R51" s="8">
        <f t="shared" si="27"/>
        <v>0.29296359999999999</v>
      </c>
      <c r="S51" s="13">
        <f t="shared" si="28"/>
        <v>1.0617498541980064</v>
      </c>
      <c r="T51" s="2">
        <f t="shared" si="29"/>
        <v>0.01</v>
      </c>
      <c r="U51" s="14">
        <f t="shared" si="30"/>
        <v>1.0617498541980065E-2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3.0517498541980062E-2</v>
      </c>
      <c r="AR51" s="8">
        <f t="shared" si="35"/>
        <v>122.06816666666667</v>
      </c>
      <c r="AS51" s="1">
        <f t="shared" si="36"/>
        <v>0.24</v>
      </c>
      <c r="AT51" s="1">
        <f t="shared" si="37"/>
        <v>17734609.25</v>
      </c>
      <c r="AU51" s="1">
        <f t="shared" si="38"/>
        <v>106232896497.21239</v>
      </c>
    </row>
    <row r="52" spans="1:48" x14ac:dyDescent="0.15">
      <c r="C52" s="7">
        <v>10</v>
      </c>
      <c r="D52" s="7">
        <v>25.509908080322599</v>
      </c>
      <c r="E52" s="9">
        <f t="shared" si="39"/>
        <v>25.802417808333299</v>
      </c>
      <c r="F52" s="7" t="s">
        <v>83</v>
      </c>
      <c r="G52" s="1">
        <v>11</v>
      </c>
      <c r="H52" s="8">
        <f t="shared" si="20"/>
        <v>25.509908080322599</v>
      </c>
      <c r="I52" s="8">
        <f t="shared" si="21"/>
        <v>298.65990808032257</v>
      </c>
      <c r="J52" s="8">
        <f t="shared" si="22"/>
        <v>0.36602403622525742</v>
      </c>
      <c r="K52" s="8">
        <f t="shared" si="23"/>
        <v>122.06816666666667</v>
      </c>
      <c r="L52" s="8">
        <f t="shared" si="24"/>
        <v>1.2206816666666667</v>
      </c>
      <c r="M52" s="1" t="s">
        <v>85</v>
      </c>
      <c r="N52" s="8">
        <f>(O51-P51)*$C$21/100</f>
        <v>2.0269993554300823</v>
      </c>
      <c r="O52" s="8">
        <f t="shared" si="40"/>
        <v>1.3273658432682498</v>
      </c>
      <c r="P52" s="8">
        <f t="shared" si="25"/>
        <v>0.48584780350058721</v>
      </c>
      <c r="Q52" s="12">
        <f t="shared" si="26"/>
        <v>0.11660347284014093</v>
      </c>
      <c r="R52" s="8">
        <f t="shared" si="27"/>
        <v>0.29296359999999999</v>
      </c>
      <c r="S52" s="13">
        <f t="shared" si="28"/>
        <v>0.3980135171746283</v>
      </c>
      <c r="T52" s="2">
        <f t="shared" si="29"/>
        <v>0.01</v>
      </c>
      <c r="U52" s="14">
        <f t="shared" si="30"/>
        <v>3.9801351717462831E-3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2.3880135171746281E-2</v>
      </c>
      <c r="AR52" s="8">
        <f t="shared" si="35"/>
        <v>122.06816666666667</v>
      </c>
      <c r="AS52" s="1">
        <f t="shared" si="36"/>
        <v>0.24</v>
      </c>
      <c r="AT52" s="1">
        <f t="shared" si="37"/>
        <v>17734609.25</v>
      </c>
      <c r="AU52" s="1">
        <f t="shared" si="38"/>
        <v>83127911829.006851</v>
      </c>
    </row>
    <row r="53" spans="1:48" x14ac:dyDescent="0.15">
      <c r="C53" s="7">
        <v>11</v>
      </c>
      <c r="D53" s="7">
        <v>25.226483272999999</v>
      </c>
      <c r="E53" s="9">
        <f t="shared" si="39"/>
        <v>25.509908080322599</v>
      </c>
      <c r="F53" s="7" t="s">
        <v>85</v>
      </c>
      <c r="G53" s="1">
        <v>12</v>
      </c>
      <c r="H53" s="8">
        <f t="shared" si="20"/>
        <v>25.226483272999999</v>
      </c>
      <c r="I53" s="8">
        <f t="shared" si="21"/>
        <v>298.37648327299996</v>
      </c>
      <c r="J53" s="8">
        <f t="shared" si="22"/>
        <v>0.35486274431792064</v>
      </c>
      <c r="K53" s="8">
        <f t="shared" si="23"/>
        <v>122.06816666666667</v>
      </c>
      <c r="L53" s="8">
        <f t="shared" si="24"/>
        <v>1.2206816666666667</v>
      </c>
      <c r="M53" s="1" t="s">
        <v>83</v>
      </c>
      <c r="O53" s="8">
        <f t="shared" si="40"/>
        <v>2.0621997064343294</v>
      </c>
      <c r="P53" s="8">
        <f t="shared" si="25"/>
        <v>0.73179784715689644</v>
      </c>
      <c r="Q53" s="12">
        <f t="shared" si="26"/>
        <v>0.17563148331765513</v>
      </c>
      <c r="R53" s="8">
        <f t="shared" si="27"/>
        <v>0.29296359999999999</v>
      </c>
      <c r="S53" s="13">
        <f t="shared" si="28"/>
        <v>0.59949933478990269</v>
      </c>
      <c r="T53" s="2">
        <f t="shared" si="29"/>
        <v>0.01</v>
      </c>
      <c r="U53" s="14">
        <f t="shared" si="30"/>
        <v>5.994993347899027E-3</v>
      </c>
      <c r="V53" s="13"/>
      <c r="W53" s="2"/>
      <c r="X53" s="14"/>
      <c r="Y53" s="2">
        <v>0.05</v>
      </c>
      <c r="Z53" s="2">
        <v>0.28999999999999998</v>
      </c>
      <c r="AA53" s="2">
        <f t="shared" si="31"/>
        <v>1.4499999999999999E-2</v>
      </c>
      <c r="AB53" s="2"/>
      <c r="AC53" s="2"/>
      <c r="AD53" s="2"/>
      <c r="AE53" s="13">
        <v>0.01</v>
      </c>
      <c r="AF53" s="2">
        <v>0.02</v>
      </c>
      <c r="AG53" s="16">
        <f t="shared" si="32"/>
        <v>2.0000000000000001E-4</v>
      </c>
      <c r="AH53" s="13"/>
      <c r="AI53" s="2"/>
      <c r="AJ53" s="14"/>
      <c r="AK53" s="2"/>
      <c r="AL53" s="2"/>
      <c r="AM53" s="2"/>
      <c r="AN53" s="2">
        <v>0.02</v>
      </c>
      <c r="AO53" s="2">
        <v>0.26</v>
      </c>
      <c r="AP53" s="2">
        <f t="shared" si="33"/>
        <v>5.2000000000000006E-3</v>
      </c>
      <c r="AQ53" s="1">
        <f t="shared" si="34"/>
        <v>2.5894993347899024E-2</v>
      </c>
      <c r="AR53" s="8">
        <f t="shared" si="35"/>
        <v>122.06816666666667</v>
      </c>
      <c r="AS53" s="1">
        <f t="shared" si="36"/>
        <v>0.24</v>
      </c>
      <c r="AT53" s="1">
        <f t="shared" si="37"/>
        <v>17734609.25</v>
      </c>
      <c r="AU53" s="1">
        <f t="shared" si="38"/>
        <v>90141731123.185104</v>
      </c>
      <c r="AV53" s="1">
        <f>SUM(AU42:AU53)</f>
        <v>1102001815081.8706</v>
      </c>
    </row>
    <row r="54" spans="1:48" x14ac:dyDescent="0.3">
      <c r="C54" s="7">
        <v>12</v>
      </c>
      <c r="D54" s="10">
        <v>25.567072902903199</v>
      </c>
      <c r="E54" s="9">
        <f t="shared" si="39"/>
        <v>25.226483272999999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v>25</v>
      </c>
      <c r="E58" s="7"/>
      <c r="F58" s="7"/>
      <c r="G58" s="1">
        <v>1</v>
      </c>
      <c r="H58" s="8">
        <f t="shared" ref="H58:H69" si="41">E59</f>
        <v>25</v>
      </c>
      <c r="I58" s="8">
        <f t="shared" ref="I58:I69" si="42">H58+273.15</f>
        <v>298.14999999999998</v>
      </c>
      <c r="J58" s="8">
        <f t="shared" ref="J58:J69" si="43">EXP(($C$15*(I58-$C$13))/($C$16*I58*$C$13))</f>
        <v>0.3461743157212232</v>
      </c>
      <c r="K58" s="8">
        <f t="shared" ref="K58:K69" si="44">$B$58/12</f>
        <v>7.8262083333333337</v>
      </c>
      <c r="L58" s="8">
        <f t="shared" ref="L58:L69" si="45">K58*$B$59/100</f>
        <v>7.8262083333333343E-2</v>
      </c>
      <c r="M58" s="1" t="s">
        <v>83</v>
      </c>
      <c r="O58" s="8">
        <f>L58</f>
        <v>7.8262083333333343E-2</v>
      </c>
      <c r="P58" s="8">
        <f t="shared" ref="P58:P69" si="46">O58*J58</f>
        <v>2.7092323144834018E-2</v>
      </c>
      <c r="Q58" s="12">
        <f t="shared" ref="Q58:Q69" si="47">P58*$B$60</f>
        <v>5.1475413975184637E-3</v>
      </c>
      <c r="R58" s="8">
        <f t="shared" ref="R58:R69" si="48">L58*$B$60</f>
        <v>1.4869795833333335E-2</v>
      </c>
      <c r="S58" s="13">
        <f t="shared" ref="S58:S69" si="49">Q58/R58</f>
        <v>0.34617431572122326</v>
      </c>
      <c r="T58" s="2">
        <f t="shared" ref="T58:T69" si="50">$B$59/100</f>
        <v>0.01</v>
      </c>
      <c r="U58" s="14">
        <f t="shared" ref="U58:U69" si="51">S58*T58</f>
        <v>3.4617431572122326E-3</v>
      </c>
      <c r="V58" s="13"/>
      <c r="W58" s="2"/>
      <c r="X58" s="14"/>
      <c r="Y58" s="2">
        <v>0.05</v>
      </c>
      <c r="Z58" s="2">
        <v>0.21</v>
      </c>
      <c r="AA58" s="2">
        <f t="shared" ref="AA58:AA69" si="52">Y58*Z58</f>
        <v>1.0500000000000001E-2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0.02</v>
      </c>
      <c r="AO58" s="2">
        <v>0.78</v>
      </c>
      <c r="AP58" s="2">
        <f t="shared" ref="AP58:AP69" si="53">AO58*AN58</f>
        <v>1.5600000000000001E-2</v>
      </c>
      <c r="AQ58" s="1">
        <f t="shared" ref="AQ58:AQ69" si="54">(AP58+AM58+AD58+AA58+U58+X58+AG58+AJ58)</f>
        <v>2.9561743157212234E-2</v>
      </c>
      <c r="AR58" s="8">
        <f t="shared" ref="AR58:AR69" si="55">$B$58/12</f>
        <v>7.8262083333333337</v>
      </c>
      <c r="AS58" s="1">
        <f t="shared" ref="AS58:AS69" si="56">$B$60</f>
        <v>0.19</v>
      </c>
      <c r="AT58" s="1">
        <f t="shared" ref="AT58:AT69" si="57">$E$5/12</f>
        <v>1472338.5833333333</v>
      </c>
      <c r="AU58" s="1">
        <f t="shared" ref="AU58:AU69" si="58">AT58*10000*AS58*0.67*AR58*AQ58</f>
        <v>433628222.96058369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25.154013491612901</v>
      </c>
      <c r="E59" s="9">
        <f t="shared" ref="E59:E70" si="59">D58</f>
        <v>25</v>
      </c>
      <c r="F59" s="7" t="s">
        <v>83</v>
      </c>
      <c r="G59" s="1">
        <v>2</v>
      </c>
      <c r="H59" s="8">
        <f t="shared" si="41"/>
        <v>25.154013491612901</v>
      </c>
      <c r="I59" s="8">
        <f t="shared" si="42"/>
        <v>298.30401349161286</v>
      </c>
      <c r="J59" s="8">
        <f t="shared" si="43"/>
        <v>0.35206060910973191</v>
      </c>
      <c r="K59" s="8">
        <f t="shared" si="44"/>
        <v>7.8262083333333337</v>
      </c>
      <c r="L59" s="8">
        <f t="shared" si="45"/>
        <v>7.8262083333333343E-2</v>
      </c>
      <c r="M59" s="1" t="s">
        <v>83</v>
      </c>
      <c r="O59" s="8">
        <f t="shared" ref="O59:O69" si="60">L59+O58-P58-N59</f>
        <v>0.12943184352183268</v>
      </c>
      <c r="P59" s="8">
        <f t="shared" si="46"/>
        <v>4.556785366849192E-2</v>
      </c>
      <c r="Q59" s="12">
        <f t="shared" si="47"/>
        <v>8.6578921970134649E-3</v>
      </c>
      <c r="R59" s="8">
        <f t="shared" si="48"/>
        <v>1.4869795833333335E-2</v>
      </c>
      <c r="S59" s="13">
        <f t="shared" si="49"/>
        <v>0.58224687776850537</v>
      </c>
      <c r="T59" s="2">
        <f t="shared" si="50"/>
        <v>0.01</v>
      </c>
      <c r="U59" s="14">
        <f t="shared" si="51"/>
        <v>5.8224687776850534E-3</v>
      </c>
      <c r="V59" s="13"/>
      <c r="W59" s="2"/>
      <c r="X59" s="14"/>
      <c r="Y59" s="2">
        <v>0.05</v>
      </c>
      <c r="Z59" s="2">
        <v>0.21</v>
      </c>
      <c r="AA59" s="2">
        <f t="shared" si="52"/>
        <v>1.0500000000000001E-2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0.02</v>
      </c>
      <c r="AO59" s="2">
        <v>0.78</v>
      </c>
      <c r="AP59" s="2">
        <f t="shared" si="53"/>
        <v>1.5600000000000001E-2</v>
      </c>
      <c r="AQ59" s="1">
        <f t="shared" si="54"/>
        <v>3.1922468777685058E-2</v>
      </c>
      <c r="AR59" s="8">
        <f t="shared" si="55"/>
        <v>7.8262083333333337</v>
      </c>
      <c r="AS59" s="1">
        <f t="shared" si="56"/>
        <v>0.19</v>
      </c>
      <c r="AT59" s="1">
        <f t="shared" si="57"/>
        <v>1472338.5833333333</v>
      </c>
      <c r="AU59" s="1">
        <f t="shared" si="58"/>
        <v>468256669.94556475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25.091375263214299</v>
      </c>
      <c r="E60" s="9">
        <f t="shared" si="59"/>
        <v>25.154013491612901</v>
      </c>
      <c r="F60" s="7" t="s">
        <v>83</v>
      </c>
      <c r="G60" s="1">
        <v>3</v>
      </c>
      <c r="H60" s="8">
        <f t="shared" si="41"/>
        <v>25.091375263214299</v>
      </c>
      <c r="I60" s="8">
        <f t="shared" si="42"/>
        <v>298.24137526321425</v>
      </c>
      <c r="J60" s="8">
        <f t="shared" si="43"/>
        <v>0.34965537191277063</v>
      </c>
      <c r="K60" s="8">
        <f t="shared" si="44"/>
        <v>7.8262083333333337</v>
      </c>
      <c r="L60" s="8">
        <f t="shared" si="45"/>
        <v>7.8262083333333343E-2</v>
      </c>
      <c r="M60" s="1" t="s">
        <v>83</v>
      </c>
      <c r="O60" s="8">
        <f t="shared" si="60"/>
        <v>0.1621260731866741</v>
      </c>
      <c r="P60" s="8">
        <f t="shared" si="46"/>
        <v>5.6688252416843603E-2</v>
      </c>
      <c r="Q60" s="12">
        <f t="shared" si="47"/>
        <v>1.0770767959200284E-2</v>
      </c>
      <c r="R60" s="8">
        <f t="shared" si="48"/>
        <v>1.4869795833333335E-2</v>
      </c>
      <c r="S60" s="13">
        <f t="shared" si="49"/>
        <v>0.72433865803696251</v>
      </c>
      <c r="T60" s="2">
        <f t="shared" si="50"/>
        <v>0.01</v>
      </c>
      <c r="U60" s="14">
        <f t="shared" si="51"/>
        <v>7.2433865803696248E-3</v>
      </c>
      <c r="V60" s="13"/>
      <c r="W60" s="2"/>
      <c r="X60" s="14"/>
      <c r="Y60" s="2">
        <v>0.05</v>
      </c>
      <c r="Z60" s="2">
        <v>0.21</v>
      </c>
      <c r="AA60" s="2">
        <f t="shared" si="52"/>
        <v>1.0500000000000001E-2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0.02</v>
      </c>
      <c r="AO60" s="2">
        <v>0.78</v>
      </c>
      <c r="AP60" s="2">
        <f t="shared" si="53"/>
        <v>1.5600000000000001E-2</v>
      </c>
      <c r="AQ60" s="1">
        <f t="shared" si="54"/>
        <v>3.334338658036963E-2</v>
      </c>
      <c r="AR60" s="8">
        <f t="shared" si="55"/>
        <v>7.8262083333333337</v>
      </c>
      <c r="AS60" s="1">
        <f t="shared" si="56"/>
        <v>0.19</v>
      </c>
      <c r="AT60" s="1">
        <f t="shared" si="57"/>
        <v>1472338.5833333333</v>
      </c>
      <c r="AU60" s="1">
        <f t="shared" si="58"/>
        <v>489099488.9388299</v>
      </c>
    </row>
    <row r="61" spans="1:48" x14ac:dyDescent="0.15">
      <c r="C61" s="7">
        <v>3</v>
      </c>
      <c r="D61" s="7">
        <v>24.827729879677399</v>
      </c>
      <c r="E61" s="9">
        <f t="shared" si="59"/>
        <v>25.091375263214299</v>
      </c>
      <c r="F61" s="7" t="s">
        <v>83</v>
      </c>
      <c r="G61" s="1">
        <v>4</v>
      </c>
      <c r="H61" s="8">
        <f t="shared" si="41"/>
        <v>24.827729879677399</v>
      </c>
      <c r="I61" s="8">
        <f t="shared" si="42"/>
        <v>297.97772987967738</v>
      </c>
      <c r="J61" s="8">
        <f t="shared" si="43"/>
        <v>0.33969978038645854</v>
      </c>
      <c r="K61" s="8">
        <f t="shared" si="44"/>
        <v>7.8262083333333337</v>
      </c>
      <c r="L61" s="8">
        <f t="shared" si="45"/>
        <v>7.8262083333333343E-2</v>
      </c>
      <c r="M61" s="1" t="s">
        <v>83</v>
      </c>
      <c r="O61" s="8">
        <f t="shared" si="60"/>
        <v>0.18369990410316384</v>
      </c>
      <c r="P61" s="8">
        <f t="shared" si="46"/>
        <v>6.240281708085825E-2</v>
      </c>
      <c r="Q61" s="12">
        <f t="shared" si="47"/>
        <v>1.1856535245363068E-2</v>
      </c>
      <c r="R61" s="8">
        <f t="shared" si="48"/>
        <v>1.4869795833333335E-2</v>
      </c>
      <c r="S61" s="13">
        <f t="shared" si="49"/>
        <v>0.7973569629506615</v>
      </c>
      <c r="T61" s="2">
        <f t="shared" si="50"/>
        <v>0.01</v>
      </c>
      <c r="U61" s="14">
        <f t="shared" si="51"/>
        <v>7.973569629506615E-3</v>
      </c>
      <c r="V61" s="13"/>
      <c r="W61" s="2"/>
      <c r="X61" s="14"/>
      <c r="Y61" s="2">
        <v>0.05</v>
      </c>
      <c r="Z61" s="2">
        <v>0.21</v>
      </c>
      <c r="AA61" s="2">
        <f t="shared" si="52"/>
        <v>1.0500000000000001E-2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0.78</v>
      </c>
      <c r="AP61" s="2">
        <f t="shared" si="53"/>
        <v>1.5600000000000001E-2</v>
      </c>
      <c r="AQ61" s="1">
        <f t="shared" si="54"/>
        <v>3.4073569629506618E-2</v>
      </c>
      <c r="AR61" s="8">
        <f t="shared" si="55"/>
        <v>7.8262083333333337</v>
      </c>
      <c r="AS61" s="1">
        <f t="shared" si="56"/>
        <v>0.19</v>
      </c>
      <c r="AT61" s="1">
        <f t="shared" si="57"/>
        <v>1472338.5833333333</v>
      </c>
      <c r="AU61" s="1">
        <f t="shared" si="58"/>
        <v>499810223.29401845</v>
      </c>
    </row>
    <row r="62" spans="1:48" x14ac:dyDescent="0.15">
      <c r="C62" s="7">
        <v>4</v>
      </c>
      <c r="D62" s="7">
        <v>24.694566488666698</v>
      </c>
      <c r="E62" s="9">
        <f t="shared" si="59"/>
        <v>24.827729879677399</v>
      </c>
      <c r="F62" s="7" t="s">
        <v>83</v>
      </c>
      <c r="G62" s="1">
        <v>5</v>
      </c>
      <c r="H62" s="8">
        <f t="shared" si="41"/>
        <v>24.694566488666698</v>
      </c>
      <c r="I62" s="8">
        <f t="shared" si="42"/>
        <v>297.84456648866666</v>
      </c>
      <c r="J62" s="8">
        <f t="shared" si="43"/>
        <v>0.33477310557547696</v>
      </c>
      <c r="K62" s="8">
        <f t="shared" si="44"/>
        <v>7.8262083333333337</v>
      </c>
      <c r="L62" s="8">
        <f t="shared" si="45"/>
        <v>7.8262083333333343E-2</v>
      </c>
      <c r="M62" s="1" t="s">
        <v>85</v>
      </c>
      <c r="N62" s="8">
        <f>(O61-P61)*$C$21/100</f>
        <v>0.1152322326711903</v>
      </c>
      <c r="O62" s="8">
        <f t="shared" si="60"/>
        <v>8.4326937684448613E-2</v>
      </c>
      <c r="P62" s="8">
        <f t="shared" si="46"/>
        <v>2.8230390812292581E-2</v>
      </c>
      <c r="Q62" s="12">
        <f t="shared" si="47"/>
        <v>5.3637742543355908E-3</v>
      </c>
      <c r="R62" s="8">
        <f t="shared" si="48"/>
        <v>1.4869795833333335E-2</v>
      </c>
      <c r="S62" s="13">
        <f t="shared" si="49"/>
        <v>0.36071606594030842</v>
      </c>
      <c r="T62" s="2">
        <f t="shared" si="50"/>
        <v>0.01</v>
      </c>
      <c r="U62" s="14">
        <f t="shared" si="51"/>
        <v>3.6071606594030841E-3</v>
      </c>
      <c r="V62" s="13"/>
      <c r="W62" s="2"/>
      <c r="X62" s="14"/>
      <c r="Y62" s="2">
        <v>0.05</v>
      </c>
      <c r="Z62" s="2">
        <v>0.21</v>
      </c>
      <c r="AA62" s="2">
        <f t="shared" si="52"/>
        <v>1.0500000000000001E-2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0.78</v>
      </c>
      <c r="AP62" s="2">
        <f t="shared" si="53"/>
        <v>1.5600000000000001E-2</v>
      </c>
      <c r="AQ62" s="1">
        <f t="shared" si="54"/>
        <v>2.9707160659403084E-2</v>
      </c>
      <c r="AR62" s="8">
        <f t="shared" si="55"/>
        <v>7.8262083333333337</v>
      </c>
      <c r="AS62" s="1">
        <f t="shared" si="56"/>
        <v>0.19</v>
      </c>
      <c r="AT62" s="1">
        <f t="shared" si="57"/>
        <v>1472338.5833333333</v>
      </c>
      <c r="AU62" s="1">
        <f t="shared" si="58"/>
        <v>435761288.4136945</v>
      </c>
    </row>
    <row r="63" spans="1:48" x14ac:dyDescent="0.15">
      <c r="C63" s="7">
        <v>5</v>
      </c>
      <c r="D63" s="7">
        <v>23.878062928064502</v>
      </c>
      <c r="E63" s="9">
        <f t="shared" si="59"/>
        <v>24.694566488666698</v>
      </c>
      <c r="F63" s="7" t="s">
        <v>85</v>
      </c>
      <c r="G63" s="1">
        <v>6</v>
      </c>
      <c r="H63" s="8">
        <f t="shared" si="41"/>
        <v>23.878062928064502</v>
      </c>
      <c r="I63" s="8">
        <f t="shared" si="42"/>
        <v>297.02806292806446</v>
      </c>
      <c r="J63" s="8">
        <f t="shared" si="43"/>
        <v>0.30600113518832334</v>
      </c>
      <c r="K63" s="8">
        <f t="shared" si="44"/>
        <v>7.8262083333333337</v>
      </c>
      <c r="L63" s="8">
        <f t="shared" si="45"/>
        <v>7.8262083333333343E-2</v>
      </c>
      <c r="M63" s="1" t="s">
        <v>83</v>
      </c>
      <c r="O63" s="8">
        <f t="shared" si="60"/>
        <v>0.13435863020548935</v>
      </c>
      <c r="P63" s="8">
        <f t="shared" si="46"/>
        <v>4.1113893365227888E-2</v>
      </c>
      <c r="Q63" s="12">
        <f t="shared" si="47"/>
        <v>7.8116397393932988E-3</v>
      </c>
      <c r="R63" s="8">
        <f t="shared" si="48"/>
        <v>1.4869795833333335E-2</v>
      </c>
      <c r="S63" s="13">
        <f t="shared" si="49"/>
        <v>0.52533604542720735</v>
      </c>
      <c r="T63" s="2">
        <f t="shared" si="50"/>
        <v>0.01</v>
      </c>
      <c r="U63" s="14">
        <f t="shared" si="51"/>
        <v>5.2533604542720734E-3</v>
      </c>
      <c r="V63" s="13"/>
      <c r="W63" s="2"/>
      <c r="X63" s="14"/>
      <c r="Y63" s="2">
        <v>0.05</v>
      </c>
      <c r="Z63" s="2">
        <v>0.21</v>
      </c>
      <c r="AA63" s="2">
        <f t="shared" si="52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3"/>
        <v>1.5600000000000001E-2</v>
      </c>
      <c r="AQ63" s="1">
        <f t="shared" si="54"/>
        <v>3.1353360454272075E-2</v>
      </c>
      <c r="AR63" s="8">
        <f t="shared" si="55"/>
        <v>7.8262083333333337</v>
      </c>
      <c r="AS63" s="1">
        <f t="shared" si="56"/>
        <v>0.19</v>
      </c>
      <c r="AT63" s="1">
        <f t="shared" si="57"/>
        <v>1472338.5833333333</v>
      </c>
      <c r="AU63" s="1">
        <f t="shared" si="58"/>
        <v>459908669.9767794</v>
      </c>
    </row>
    <row r="64" spans="1:48" x14ac:dyDescent="0.15">
      <c r="C64" s="7">
        <v>6</v>
      </c>
      <c r="D64" s="7">
        <v>23.583181255333301</v>
      </c>
      <c r="E64" s="9">
        <f t="shared" si="59"/>
        <v>23.878062928064502</v>
      </c>
      <c r="F64" s="7" t="s">
        <v>83</v>
      </c>
      <c r="G64" s="1">
        <v>7</v>
      </c>
      <c r="H64" s="8">
        <f t="shared" si="41"/>
        <v>23.583181255333301</v>
      </c>
      <c r="I64" s="8">
        <f t="shared" si="42"/>
        <v>296.73318125533331</v>
      </c>
      <c r="J64" s="8">
        <f t="shared" si="43"/>
        <v>0.29619340823263562</v>
      </c>
      <c r="K64" s="8">
        <f t="shared" si="44"/>
        <v>7.8262083333333337</v>
      </c>
      <c r="L64" s="8">
        <f t="shared" si="45"/>
        <v>7.8262083333333343E-2</v>
      </c>
      <c r="M64" s="1" t="s">
        <v>83</v>
      </c>
      <c r="O64" s="8">
        <f t="shared" si="60"/>
        <v>0.17150682017359481</v>
      </c>
      <c r="P64" s="8">
        <f t="shared" si="46"/>
        <v>5.0799189602358796E-2</v>
      </c>
      <c r="Q64" s="12">
        <f t="shared" si="47"/>
        <v>9.6518460244481713E-3</v>
      </c>
      <c r="R64" s="8">
        <f t="shared" si="48"/>
        <v>1.4869795833333335E-2</v>
      </c>
      <c r="S64" s="13">
        <f t="shared" si="49"/>
        <v>0.64909068911435985</v>
      </c>
      <c r="T64" s="2">
        <f t="shared" si="50"/>
        <v>0.01</v>
      </c>
      <c r="U64" s="14">
        <f t="shared" si="51"/>
        <v>6.4909068911435984E-3</v>
      </c>
      <c r="V64" s="13"/>
      <c r="W64" s="2"/>
      <c r="X64" s="14"/>
      <c r="Y64" s="2">
        <v>0.05</v>
      </c>
      <c r="Z64" s="2">
        <v>0.21</v>
      </c>
      <c r="AA64" s="2">
        <f t="shared" si="52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3"/>
        <v>1.5600000000000001E-2</v>
      </c>
      <c r="AQ64" s="1">
        <f t="shared" si="54"/>
        <v>3.2590906891143599E-2</v>
      </c>
      <c r="AR64" s="8">
        <f t="shared" si="55"/>
        <v>7.8262083333333337</v>
      </c>
      <c r="AS64" s="1">
        <f t="shared" si="56"/>
        <v>0.19</v>
      </c>
      <c r="AT64" s="1">
        <f t="shared" si="57"/>
        <v>1472338.5833333333</v>
      </c>
      <c r="AU64" s="1">
        <f t="shared" si="58"/>
        <v>478061694.96579725</v>
      </c>
    </row>
    <row r="65" spans="1:48" x14ac:dyDescent="0.15">
      <c r="C65" s="7">
        <v>7</v>
      </c>
      <c r="D65" s="7">
        <v>23.786134110967701</v>
      </c>
      <c r="E65" s="9">
        <f t="shared" si="59"/>
        <v>23.583181255333301</v>
      </c>
      <c r="F65" s="7" t="s">
        <v>83</v>
      </c>
      <c r="G65" s="1">
        <v>8</v>
      </c>
      <c r="H65" s="8">
        <f t="shared" si="41"/>
        <v>23.786134110967701</v>
      </c>
      <c r="I65" s="8">
        <f t="shared" si="42"/>
        <v>296.93613411096766</v>
      </c>
      <c r="J65" s="8">
        <f t="shared" si="43"/>
        <v>0.30291135161232041</v>
      </c>
      <c r="K65" s="8">
        <f t="shared" si="44"/>
        <v>7.8262083333333337</v>
      </c>
      <c r="L65" s="8">
        <f t="shared" si="45"/>
        <v>7.8262083333333343E-2</v>
      </c>
      <c r="M65" s="1" t="s">
        <v>83</v>
      </c>
      <c r="O65" s="8">
        <f t="shared" si="60"/>
        <v>0.19896971390456936</v>
      </c>
      <c r="P65" s="8">
        <f t="shared" si="46"/>
        <v>6.0270184968749807E-2</v>
      </c>
      <c r="Q65" s="12">
        <f t="shared" si="47"/>
        <v>1.1451335144062463E-2</v>
      </c>
      <c r="R65" s="8">
        <f t="shared" si="48"/>
        <v>1.4869795833333335E-2</v>
      </c>
      <c r="S65" s="13">
        <f t="shared" si="49"/>
        <v>0.77010708636578762</v>
      </c>
      <c r="T65" s="2">
        <f t="shared" si="50"/>
        <v>0.01</v>
      </c>
      <c r="U65" s="14">
        <f t="shared" si="51"/>
        <v>7.7010708636578761E-3</v>
      </c>
      <c r="V65" s="13"/>
      <c r="W65" s="2"/>
      <c r="X65" s="14"/>
      <c r="Y65" s="2">
        <v>0.05</v>
      </c>
      <c r="Z65" s="2">
        <v>0.21</v>
      </c>
      <c r="AA65" s="2">
        <f t="shared" si="52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3"/>
        <v>1.5600000000000001E-2</v>
      </c>
      <c r="AQ65" s="1">
        <f t="shared" si="54"/>
        <v>3.3801070863657877E-2</v>
      </c>
      <c r="AR65" s="8">
        <f t="shared" si="55"/>
        <v>7.8262083333333337</v>
      </c>
      <c r="AS65" s="1">
        <f t="shared" si="56"/>
        <v>0.19</v>
      </c>
      <c r="AT65" s="1">
        <f t="shared" si="57"/>
        <v>1472338.5833333333</v>
      </c>
      <c r="AU65" s="1">
        <f t="shared" si="58"/>
        <v>495813058.61514485</v>
      </c>
    </row>
    <row r="66" spans="1:48" x14ac:dyDescent="0.15">
      <c r="C66" s="7">
        <v>8</v>
      </c>
      <c r="D66" s="7">
        <v>25.027268277096798</v>
      </c>
      <c r="E66" s="9">
        <f t="shared" si="59"/>
        <v>23.786134110967701</v>
      </c>
      <c r="F66" s="7" t="s">
        <v>83</v>
      </c>
      <c r="G66" s="1">
        <v>9</v>
      </c>
      <c r="H66" s="8">
        <f t="shared" si="41"/>
        <v>25.027268277096798</v>
      </c>
      <c r="I66" s="8">
        <f t="shared" si="42"/>
        <v>298.1772682770968</v>
      </c>
      <c r="J66" s="8">
        <f t="shared" si="43"/>
        <v>0.34720971446616267</v>
      </c>
      <c r="K66" s="8">
        <f t="shared" si="44"/>
        <v>7.8262083333333337</v>
      </c>
      <c r="L66" s="8">
        <f t="shared" si="45"/>
        <v>7.8262083333333343E-2</v>
      </c>
      <c r="M66" s="1" t="s">
        <v>83</v>
      </c>
      <c r="O66" s="8">
        <f t="shared" si="60"/>
        <v>0.21696161226915289</v>
      </c>
      <c r="P66" s="8">
        <f t="shared" si="46"/>
        <v>7.5331179446090871E-2</v>
      </c>
      <c r="Q66" s="12">
        <f t="shared" si="47"/>
        <v>1.4312924094757266E-2</v>
      </c>
      <c r="R66" s="8">
        <f t="shared" si="48"/>
        <v>1.4869795833333335E-2</v>
      </c>
      <c r="S66" s="13">
        <f t="shared" si="49"/>
        <v>0.96255014226034363</v>
      </c>
      <c r="T66" s="2">
        <f t="shared" si="50"/>
        <v>0.01</v>
      </c>
      <c r="U66" s="14">
        <f t="shared" si="51"/>
        <v>9.6255014226034365E-3</v>
      </c>
      <c r="V66" s="13"/>
      <c r="W66" s="2"/>
      <c r="X66" s="14"/>
      <c r="Y66" s="2">
        <v>0.05</v>
      </c>
      <c r="Z66" s="2">
        <v>0.21</v>
      </c>
      <c r="AA66" s="2">
        <f t="shared" si="52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3"/>
        <v>1.5600000000000001E-2</v>
      </c>
      <c r="AQ66" s="1">
        <f t="shared" si="54"/>
        <v>3.5725501422603438E-2</v>
      </c>
      <c r="AR66" s="8">
        <f t="shared" si="55"/>
        <v>7.8262083333333337</v>
      </c>
      <c r="AS66" s="1">
        <f t="shared" si="56"/>
        <v>0.19</v>
      </c>
      <c r="AT66" s="1">
        <f t="shared" si="57"/>
        <v>1472338.5833333333</v>
      </c>
      <c r="AU66" s="1">
        <f t="shared" si="58"/>
        <v>524041685.02085853</v>
      </c>
    </row>
    <row r="67" spans="1:48" x14ac:dyDescent="0.15">
      <c r="C67" s="7">
        <v>9</v>
      </c>
      <c r="D67" s="7">
        <v>25.802417808333299</v>
      </c>
      <c r="E67" s="9">
        <f t="shared" si="59"/>
        <v>25.027268277096798</v>
      </c>
      <c r="F67" s="7" t="s">
        <v>83</v>
      </c>
      <c r="G67" s="1">
        <v>10</v>
      </c>
      <c r="H67" s="8">
        <f t="shared" si="41"/>
        <v>25.802417808333299</v>
      </c>
      <c r="I67" s="8">
        <f t="shared" si="42"/>
        <v>298.95241780833328</v>
      </c>
      <c r="J67" s="8">
        <f t="shared" si="43"/>
        <v>0.37788805649619722</v>
      </c>
      <c r="K67" s="8">
        <f t="shared" si="44"/>
        <v>7.8262083333333337</v>
      </c>
      <c r="L67" s="8">
        <f t="shared" si="45"/>
        <v>7.8262083333333343E-2</v>
      </c>
      <c r="M67" s="1" t="s">
        <v>83</v>
      </c>
      <c r="O67" s="8">
        <f t="shared" si="60"/>
        <v>0.21989251615639538</v>
      </c>
      <c r="P67" s="8">
        <f t="shared" si="46"/>
        <v>8.3094755568398904E-2</v>
      </c>
      <c r="Q67" s="12">
        <f t="shared" si="47"/>
        <v>1.578800355799579E-2</v>
      </c>
      <c r="R67" s="8">
        <f t="shared" si="48"/>
        <v>1.4869795833333335E-2</v>
      </c>
      <c r="S67" s="13">
        <f t="shared" si="49"/>
        <v>1.0617498541980064</v>
      </c>
      <c r="T67" s="2">
        <f t="shared" si="50"/>
        <v>0.01</v>
      </c>
      <c r="U67" s="14">
        <f t="shared" si="51"/>
        <v>1.0617498541980065E-2</v>
      </c>
      <c r="V67" s="13"/>
      <c r="W67" s="2"/>
      <c r="X67" s="14"/>
      <c r="Y67" s="2">
        <v>0.05</v>
      </c>
      <c r="Z67" s="2">
        <v>0.21</v>
      </c>
      <c r="AA67" s="2">
        <f t="shared" si="52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3"/>
        <v>1.5600000000000001E-2</v>
      </c>
      <c r="AQ67" s="1">
        <f t="shared" si="54"/>
        <v>3.6717498541980066E-2</v>
      </c>
      <c r="AR67" s="8">
        <f t="shared" si="55"/>
        <v>7.8262083333333337</v>
      </c>
      <c r="AS67" s="1">
        <f t="shared" si="56"/>
        <v>0.19</v>
      </c>
      <c r="AT67" s="1">
        <f t="shared" si="57"/>
        <v>1472338.5833333333</v>
      </c>
      <c r="AU67" s="1">
        <f t="shared" si="58"/>
        <v>538592854.94915676</v>
      </c>
    </row>
    <row r="68" spans="1:48" x14ac:dyDescent="0.15">
      <c r="C68" s="7">
        <v>10</v>
      </c>
      <c r="D68" s="7">
        <v>25.509908080322599</v>
      </c>
      <c r="E68" s="9">
        <f t="shared" si="59"/>
        <v>25.802417808333299</v>
      </c>
      <c r="F68" s="7" t="s">
        <v>83</v>
      </c>
      <c r="G68" s="1">
        <v>11</v>
      </c>
      <c r="H68" s="8">
        <f t="shared" si="41"/>
        <v>25.509908080322599</v>
      </c>
      <c r="I68" s="8">
        <f t="shared" si="42"/>
        <v>298.65990808032257</v>
      </c>
      <c r="J68" s="8">
        <f t="shared" si="43"/>
        <v>0.36602403622525742</v>
      </c>
      <c r="K68" s="8">
        <f t="shared" si="44"/>
        <v>7.8262083333333337</v>
      </c>
      <c r="L68" s="8">
        <f t="shared" si="45"/>
        <v>7.8262083333333343E-2</v>
      </c>
      <c r="M68" s="1" t="s">
        <v>85</v>
      </c>
      <c r="N68" s="8">
        <f>(O67-P67)*$C$21/100</f>
        <v>0.12995787255859667</v>
      </c>
      <c r="O68" s="8">
        <f t="shared" si="60"/>
        <v>8.5101971362733148E-2</v>
      </c>
      <c r="P68" s="8">
        <f t="shared" si="46"/>
        <v>3.1149367048913856E-2</v>
      </c>
      <c r="Q68" s="12">
        <f t="shared" si="47"/>
        <v>5.9183797392936329E-3</v>
      </c>
      <c r="R68" s="8">
        <f t="shared" si="48"/>
        <v>1.4869795833333335E-2</v>
      </c>
      <c r="S68" s="13">
        <f t="shared" si="49"/>
        <v>0.39801351717462824</v>
      </c>
      <c r="T68" s="2">
        <f t="shared" si="50"/>
        <v>0.01</v>
      </c>
      <c r="U68" s="14">
        <f t="shared" si="51"/>
        <v>3.9801351717462822E-3</v>
      </c>
      <c r="V68" s="13"/>
      <c r="W68" s="2"/>
      <c r="X68" s="14"/>
      <c r="Y68" s="2">
        <v>0.05</v>
      </c>
      <c r="Z68" s="2">
        <v>0.21</v>
      </c>
      <c r="AA68" s="2">
        <f t="shared" si="52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3"/>
        <v>1.5600000000000001E-2</v>
      </c>
      <c r="AQ68" s="1">
        <f t="shared" si="54"/>
        <v>3.0080135171746285E-2</v>
      </c>
      <c r="AR68" s="8">
        <f t="shared" si="55"/>
        <v>7.8262083333333337</v>
      </c>
      <c r="AS68" s="1">
        <f t="shared" si="56"/>
        <v>0.19</v>
      </c>
      <c r="AT68" s="1">
        <f t="shared" si="57"/>
        <v>1472338.5833333333</v>
      </c>
      <c r="AU68" s="1">
        <f t="shared" si="58"/>
        <v>441232287.67570907</v>
      </c>
    </row>
    <row r="69" spans="1:48" x14ac:dyDescent="0.15">
      <c r="C69" s="7">
        <v>11</v>
      </c>
      <c r="D69" s="7">
        <v>25.226483272999999</v>
      </c>
      <c r="E69" s="9">
        <f t="shared" si="59"/>
        <v>25.509908080322599</v>
      </c>
      <c r="F69" s="7" t="s">
        <v>85</v>
      </c>
      <c r="G69" s="1">
        <v>12</v>
      </c>
      <c r="H69" s="8">
        <f t="shared" si="41"/>
        <v>25.226483272999999</v>
      </c>
      <c r="I69" s="8">
        <f t="shared" si="42"/>
        <v>298.37648327299996</v>
      </c>
      <c r="J69" s="8">
        <f t="shared" si="43"/>
        <v>0.35486274431792064</v>
      </c>
      <c r="K69" s="8">
        <f t="shared" si="44"/>
        <v>7.8262083333333337</v>
      </c>
      <c r="L69" s="8">
        <f t="shared" si="45"/>
        <v>7.8262083333333343E-2</v>
      </c>
      <c r="M69" s="1" t="s">
        <v>83</v>
      </c>
      <c r="O69" s="8">
        <f t="shared" si="60"/>
        <v>0.13221468764715263</v>
      </c>
      <c r="P69" s="8">
        <f t="shared" si="46"/>
        <v>4.6918066897605269E-2</v>
      </c>
      <c r="Q69" s="12">
        <f t="shared" si="47"/>
        <v>8.9144327105450012E-3</v>
      </c>
      <c r="R69" s="8">
        <f t="shared" si="48"/>
        <v>1.4869795833333335E-2</v>
      </c>
      <c r="S69" s="13">
        <f t="shared" si="49"/>
        <v>0.59949933478990269</v>
      </c>
      <c r="T69" s="2">
        <f t="shared" si="50"/>
        <v>0.01</v>
      </c>
      <c r="U69" s="14">
        <f t="shared" si="51"/>
        <v>5.994993347899027E-3</v>
      </c>
      <c r="V69" s="13"/>
      <c r="W69" s="2"/>
      <c r="X69" s="14"/>
      <c r="Y69" s="2">
        <v>0.05</v>
      </c>
      <c r="Z69" s="2">
        <v>0.21</v>
      </c>
      <c r="AA69" s="2">
        <f t="shared" si="52"/>
        <v>1.0500000000000001E-2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0.78</v>
      </c>
      <c r="AP69" s="2">
        <f t="shared" si="53"/>
        <v>1.5600000000000001E-2</v>
      </c>
      <c r="AQ69" s="1">
        <f t="shared" si="54"/>
        <v>3.2094993347899031E-2</v>
      </c>
      <c r="AR69" s="8">
        <f t="shared" si="55"/>
        <v>7.8262083333333337</v>
      </c>
      <c r="AS69" s="1">
        <f t="shared" si="56"/>
        <v>0.19</v>
      </c>
      <c r="AT69" s="1">
        <f t="shared" si="57"/>
        <v>1472338.5833333333</v>
      </c>
      <c r="AU69" s="1">
        <f t="shared" si="58"/>
        <v>470787357.07051098</v>
      </c>
      <c r="AV69" s="1">
        <f>SUM(AU58:AU69)</f>
        <v>5734993501.8266478</v>
      </c>
    </row>
    <row r="70" spans="1:48" x14ac:dyDescent="0.3">
      <c r="C70" s="7">
        <v>12</v>
      </c>
      <c r="D70" s="10">
        <v>25.567072902903199</v>
      </c>
      <c r="E70" s="9">
        <f t="shared" si="59"/>
        <v>25.226483272999999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v>25</v>
      </c>
      <c r="E73" s="7"/>
      <c r="F73" s="7"/>
      <c r="G73" s="1">
        <v>1</v>
      </c>
      <c r="H73" s="8">
        <f t="shared" ref="H73:H84" si="61">E74</f>
        <v>25</v>
      </c>
      <c r="I73" s="8">
        <f t="shared" ref="I73:I84" si="62">H73+273.15</f>
        <v>298.14999999999998</v>
      </c>
      <c r="J73" s="8">
        <f t="shared" ref="J73:J84" si="63">EXP(($C$15*(I73-$C$13))/($C$16*I73*$C$13))</f>
        <v>0.3461743157212232</v>
      </c>
      <c r="K73" s="8">
        <f t="shared" ref="K73:K84" si="64">$B$73/12</f>
        <v>7.5919999999999996</v>
      </c>
      <c r="L73" s="8">
        <f t="shared" ref="L73:L84" si="65">K73*$B$74/100</f>
        <v>7.5920000000000001E-2</v>
      </c>
      <c r="M73" s="1" t="s">
        <v>83</v>
      </c>
      <c r="O73" s="8">
        <f>L73</f>
        <v>7.5920000000000001E-2</v>
      </c>
      <c r="P73" s="8">
        <f t="shared" ref="P73:P84" si="66">O73*J73</f>
        <v>2.6281554049555265E-2</v>
      </c>
      <c r="Q73" s="12">
        <f t="shared" ref="Q73:Q84" si="67">P73*$B$75</f>
        <v>4.7306797289199476E-3</v>
      </c>
      <c r="R73" s="8">
        <f t="shared" ref="R73:R84" si="68">L73*$B$75</f>
        <v>1.36656E-2</v>
      </c>
      <c r="S73" s="13">
        <f t="shared" ref="S73:S84" si="69">Q73/R73</f>
        <v>0.3461743157212232</v>
      </c>
      <c r="T73" s="2">
        <f t="shared" ref="T73:T84" si="70">$B$74/100</f>
        <v>0.01</v>
      </c>
      <c r="U73" s="14">
        <f t="shared" ref="U73:U84" si="71">S73*T73</f>
        <v>3.4617431572122321E-3</v>
      </c>
      <c r="V73" s="13"/>
      <c r="W73" s="2"/>
      <c r="X73" s="14"/>
      <c r="Y73" s="2">
        <v>0.05</v>
      </c>
      <c r="Z73" s="2">
        <v>0.27</v>
      </c>
      <c r="AA73" s="2">
        <f t="shared" ref="AA73:AA84" si="72">Y73*Z73</f>
        <v>1.3500000000000002E-2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0.02</v>
      </c>
      <c r="AO73" s="2">
        <v>0.72</v>
      </c>
      <c r="AP73" s="2">
        <f t="shared" ref="AP73:AP84" si="73">AO73*AN73</f>
        <v>1.44E-2</v>
      </c>
      <c r="AQ73" s="1">
        <f t="shared" ref="AQ73:AQ84" si="74">(AP73+AM73+AD73+AA73+U73+X73+AG73+AJ73)</f>
        <v>3.1361743157212234E-2</v>
      </c>
      <c r="AR73" s="8">
        <f t="shared" ref="AR73:AR84" si="75">$B$73/12</f>
        <v>7.5919999999999996</v>
      </c>
      <c r="AS73" s="1">
        <f t="shared" ref="AS73:AS84" si="76">$B$75</f>
        <v>0.18</v>
      </c>
      <c r="AT73" s="1">
        <f t="shared" ref="AT73:AT84" si="77">$E$4/12</f>
        <v>782193</v>
      </c>
      <c r="AU73" s="1">
        <f t="shared" ref="AU73:AU84" si="78">AT73*10000*AS73*0.67*AR73*AQ73</f>
        <v>224604072.21399507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25.154013491612901</v>
      </c>
      <c r="E74" s="9">
        <f t="shared" ref="E74:E85" si="79">D73</f>
        <v>25</v>
      </c>
      <c r="F74" s="7" t="s">
        <v>83</v>
      </c>
      <c r="G74" s="1">
        <v>2</v>
      </c>
      <c r="H74" s="8">
        <f t="shared" si="61"/>
        <v>25.154013491612901</v>
      </c>
      <c r="I74" s="8">
        <f t="shared" si="62"/>
        <v>298.30401349161286</v>
      </c>
      <c r="J74" s="8">
        <f t="shared" si="63"/>
        <v>0.35206060910973191</v>
      </c>
      <c r="K74" s="8">
        <f t="shared" si="64"/>
        <v>7.5919999999999996</v>
      </c>
      <c r="L74" s="8">
        <f t="shared" si="65"/>
        <v>7.5920000000000001E-2</v>
      </c>
      <c r="M74" s="1" t="s">
        <v>83</v>
      </c>
      <c r="O74" s="8">
        <f t="shared" ref="O74:O84" si="80">L74+O73-P73-N74</f>
        <v>0.12555844595044474</v>
      </c>
      <c r="P74" s="8">
        <f t="shared" si="66"/>
        <v>4.4204182960184926E-2</v>
      </c>
      <c r="Q74" s="12">
        <f t="shared" si="67"/>
        <v>7.9567529328332873E-3</v>
      </c>
      <c r="R74" s="8">
        <f t="shared" si="68"/>
        <v>1.36656E-2</v>
      </c>
      <c r="S74" s="13">
        <f t="shared" si="69"/>
        <v>0.58224687776850537</v>
      </c>
      <c r="T74" s="2">
        <f t="shared" si="70"/>
        <v>0.01</v>
      </c>
      <c r="U74" s="14">
        <f t="shared" si="71"/>
        <v>5.8224687776850534E-3</v>
      </c>
      <c r="V74" s="13"/>
      <c r="W74" s="2"/>
      <c r="X74" s="14"/>
      <c r="Y74" s="2">
        <v>0.05</v>
      </c>
      <c r="Z74" s="2">
        <v>0.27</v>
      </c>
      <c r="AA74" s="2">
        <f t="shared" si="72"/>
        <v>1.3500000000000002E-2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0.02</v>
      </c>
      <c r="AO74" s="2">
        <v>0.72</v>
      </c>
      <c r="AP74" s="2">
        <f t="shared" si="73"/>
        <v>1.44E-2</v>
      </c>
      <c r="AQ74" s="1">
        <f t="shared" si="74"/>
        <v>3.3722468777685054E-2</v>
      </c>
      <c r="AR74" s="8">
        <f t="shared" si="75"/>
        <v>7.5919999999999996</v>
      </c>
      <c r="AS74" s="1">
        <f t="shared" si="76"/>
        <v>0.18</v>
      </c>
      <c r="AT74" s="1">
        <f t="shared" si="77"/>
        <v>782193</v>
      </c>
      <c r="AU74" s="1">
        <f t="shared" si="78"/>
        <v>241510931.79383856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25.091375263214299</v>
      </c>
      <c r="E75" s="9">
        <f t="shared" si="79"/>
        <v>25.154013491612901</v>
      </c>
      <c r="F75" s="7" t="s">
        <v>83</v>
      </c>
      <c r="G75" s="1">
        <v>3</v>
      </c>
      <c r="H75" s="8">
        <f t="shared" si="61"/>
        <v>25.091375263214299</v>
      </c>
      <c r="I75" s="8">
        <f t="shared" si="62"/>
        <v>298.24137526321425</v>
      </c>
      <c r="J75" s="8">
        <f t="shared" si="63"/>
        <v>0.34965537191277063</v>
      </c>
      <c r="K75" s="8">
        <f t="shared" si="64"/>
        <v>7.5919999999999996</v>
      </c>
      <c r="L75" s="8">
        <f t="shared" si="65"/>
        <v>7.5920000000000001E-2</v>
      </c>
      <c r="M75" s="1" t="s">
        <v>83</v>
      </c>
      <c r="O75" s="8">
        <f t="shared" si="80"/>
        <v>0.15727426299025982</v>
      </c>
      <c r="P75" s="8">
        <f t="shared" si="66"/>
        <v>5.4991790918166195E-2</v>
      </c>
      <c r="Q75" s="12">
        <f t="shared" si="67"/>
        <v>9.8985223652699149E-3</v>
      </c>
      <c r="R75" s="8">
        <f t="shared" si="68"/>
        <v>1.36656E-2</v>
      </c>
      <c r="S75" s="13">
        <f t="shared" si="69"/>
        <v>0.72433865803696251</v>
      </c>
      <c r="T75" s="2">
        <f t="shared" si="70"/>
        <v>0.01</v>
      </c>
      <c r="U75" s="14">
        <f t="shared" si="71"/>
        <v>7.2433865803696248E-3</v>
      </c>
      <c r="V75" s="13"/>
      <c r="W75" s="2"/>
      <c r="X75" s="14"/>
      <c r="Y75" s="2">
        <v>0.05</v>
      </c>
      <c r="Z75" s="2">
        <v>0.27</v>
      </c>
      <c r="AA75" s="2">
        <f t="shared" si="72"/>
        <v>1.3500000000000002E-2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0.02</v>
      </c>
      <c r="AO75" s="2">
        <v>0.72</v>
      </c>
      <c r="AP75" s="2">
        <f t="shared" si="73"/>
        <v>1.44E-2</v>
      </c>
      <c r="AQ75" s="1">
        <f t="shared" si="74"/>
        <v>3.5143386580369626E-2</v>
      </c>
      <c r="AR75" s="8">
        <f t="shared" si="75"/>
        <v>7.5919999999999996</v>
      </c>
      <c r="AS75" s="1">
        <f t="shared" si="76"/>
        <v>0.18</v>
      </c>
      <c r="AT75" s="1">
        <f t="shared" si="77"/>
        <v>782193</v>
      </c>
      <c r="AU75" s="1">
        <f t="shared" si="78"/>
        <v>251687149.46020013</v>
      </c>
    </row>
    <row r="76" spans="1:48" x14ac:dyDescent="0.15">
      <c r="C76" s="7">
        <v>3</v>
      </c>
      <c r="D76" s="7">
        <v>24.827729879677399</v>
      </c>
      <c r="E76" s="9">
        <f t="shared" si="79"/>
        <v>25.091375263214299</v>
      </c>
      <c r="F76" s="7" t="s">
        <v>83</v>
      </c>
      <c r="G76" s="1">
        <v>4</v>
      </c>
      <c r="H76" s="8">
        <f t="shared" si="61"/>
        <v>24.827729879677399</v>
      </c>
      <c r="I76" s="8">
        <f t="shared" si="62"/>
        <v>297.97772987967738</v>
      </c>
      <c r="J76" s="8">
        <f t="shared" si="63"/>
        <v>0.33969978038645854</v>
      </c>
      <c r="K76" s="8">
        <f t="shared" si="64"/>
        <v>7.5919999999999996</v>
      </c>
      <c r="L76" s="8">
        <f t="shared" si="65"/>
        <v>7.5920000000000001E-2</v>
      </c>
      <c r="M76" s="1" t="s">
        <v>83</v>
      </c>
      <c r="O76" s="8">
        <f t="shared" si="80"/>
        <v>0.17820247207209361</v>
      </c>
      <c r="P76" s="8">
        <f t="shared" si="66"/>
        <v>6.0535340627214211E-2</v>
      </c>
      <c r="Q76" s="12">
        <f t="shared" si="67"/>
        <v>1.0896361312898558E-2</v>
      </c>
      <c r="R76" s="8">
        <f t="shared" si="68"/>
        <v>1.36656E-2</v>
      </c>
      <c r="S76" s="13">
        <f t="shared" si="69"/>
        <v>0.79735696295066139</v>
      </c>
      <c r="T76" s="2">
        <f t="shared" si="70"/>
        <v>0.01</v>
      </c>
      <c r="U76" s="14">
        <f t="shared" si="71"/>
        <v>7.9735696295066133E-3</v>
      </c>
      <c r="V76" s="13"/>
      <c r="W76" s="2"/>
      <c r="X76" s="14"/>
      <c r="Y76" s="2">
        <v>0.05</v>
      </c>
      <c r="Z76" s="2">
        <v>0.27</v>
      </c>
      <c r="AA76" s="2">
        <f t="shared" si="72"/>
        <v>1.3500000000000002E-2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0.72</v>
      </c>
      <c r="AP76" s="2">
        <f t="shared" si="73"/>
        <v>1.44E-2</v>
      </c>
      <c r="AQ76" s="1">
        <f t="shared" si="74"/>
        <v>3.5873569629506614E-2</v>
      </c>
      <c r="AR76" s="8">
        <f t="shared" si="75"/>
        <v>7.5919999999999996</v>
      </c>
      <c r="AS76" s="1">
        <f t="shared" si="76"/>
        <v>0.18</v>
      </c>
      <c r="AT76" s="1">
        <f t="shared" si="77"/>
        <v>782193</v>
      </c>
      <c r="AU76" s="1">
        <f t="shared" si="78"/>
        <v>256916517.14794883</v>
      </c>
    </row>
    <row r="77" spans="1:48" x14ac:dyDescent="0.15">
      <c r="C77" s="7">
        <v>4</v>
      </c>
      <c r="D77" s="7">
        <v>24.694566488666698</v>
      </c>
      <c r="E77" s="9">
        <f t="shared" si="79"/>
        <v>24.827729879677399</v>
      </c>
      <c r="F77" s="7" t="s">
        <v>83</v>
      </c>
      <c r="G77" s="1">
        <v>5</v>
      </c>
      <c r="H77" s="8">
        <f t="shared" si="61"/>
        <v>24.694566488666698</v>
      </c>
      <c r="I77" s="8">
        <f t="shared" si="62"/>
        <v>297.84456648866666</v>
      </c>
      <c r="J77" s="8">
        <f t="shared" si="63"/>
        <v>0.33477310557547696</v>
      </c>
      <c r="K77" s="8">
        <f t="shared" si="64"/>
        <v>7.5919999999999996</v>
      </c>
      <c r="L77" s="8">
        <f t="shared" si="65"/>
        <v>7.5920000000000001E-2</v>
      </c>
      <c r="M77" s="1" t="s">
        <v>85</v>
      </c>
      <c r="N77" s="8">
        <f>(O76-P76)*$C$21/100</f>
        <v>0.11178377487263542</v>
      </c>
      <c r="O77" s="8">
        <f t="shared" si="80"/>
        <v>8.1803356572243954E-2</v>
      </c>
      <c r="P77" s="8">
        <f t="shared" si="66"/>
        <v>2.7385563726188212E-2</v>
      </c>
      <c r="Q77" s="12">
        <f t="shared" si="67"/>
        <v>4.9294014707138784E-3</v>
      </c>
      <c r="R77" s="8">
        <f t="shared" si="68"/>
        <v>1.36656E-2</v>
      </c>
      <c r="S77" s="13">
        <f t="shared" si="69"/>
        <v>0.36071606594030842</v>
      </c>
      <c r="T77" s="2">
        <f t="shared" si="70"/>
        <v>0.01</v>
      </c>
      <c r="U77" s="14">
        <f t="shared" si="71"/>
        <v>3.6071606594030841E-3</v>
      </c>
      <c r="V77" s="13"/>
      <c r="W77" s="2"/>
      <c r="X77" s="14"/>
      <c r="Y77" s="2">
        <v>0.05</v>
      </c>
      <c r="Z77" s="2">
        <v>0.27</v>
      </c>
      <c r="AA77" s="2">
        <f t="shared" si="72"/>
        <v>1.3500000000000002E-2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0.72</v>
      </c>
      <c r="AP77" s="2">
        <f t="shared" si="73"/>
        <v>1.44E-2</v>
      </c>
      <c r="AQ77" s="1">
        <f t="shared" si="74"/>
        <v>3.1507160659403087E-2</v>
      </c>
      <c r="AR77" s="8">
        <f t="shared" si="75"/>
        <v>7.5919999999999996</v>
      </c>
      <c r="AS77" s="1">
        <f t="shared" si="76"/>
        <v>0.18</v>
      </c>
      <c r="AT77" s="1">
        <f t="shared" si="77"/>
        <v>782193</v>
      </c>
      <c r="AU77" s="1">
        <f t="shared" si="78"/>
        <v>225645511.87503451</v>
      </c>
    </row>
    <row r="78" spans="1:48" x14ac:dyDescent="0.15">
      <c r="C78" s="7">
        <v>5</v>
      </c>
      <c r="D78" s="7">
        <v>23.878062928064502</v>
      </c>
      <c r="E78" s="9">
        <f t="shared" si="79"/>
        <v>24.694566488666698</v>
      </c>
      <c r="F78" s="7" t="s">
        <v>85</v>
      </c>
      <c r="G78" s="1">
        <v>6</v>
      </c>
      <c r="H78" s="8">
        <f t="shared" si="61"/>
        <v>23.878062928064502</v>
      </c>
      <c r="I78" s="8">
        <f t="shared" si="62"/>
        <v>297.02806292806446</v>
      </c>
      <c r="J78" s="8">
        <f t="shared" si="63"/>
        <v>0.30600113518832334</v>
      </c>
      <c r="K78" s="8">
        <f t="shared" si="64"/>
        <v>7.5919999999999996</v>
      </c>
      <c r="L78" s="8">
        <f t="shared" si="65"/>
        <v>7.5920000000000001E-2</v>
      </c>
      <c r="M78" s="1" t="s">
        <v>83</v>
      </c>
      <c r="O78" s="8">
        <f t="shared" si="80"/>
        <v>0.13033779284605573</v>
      </c>
      <c r="P78" s="8">
        <f t="shared" si="66"/>
        <v>3.988351256883358E-2</v>
      </c>
      <c r="Q78" s="12">
        <f t="shared" si="67"/>
        <v>7.1790322623900438E-3</v>
      </c>
      <c r="R78" s="8">
        <f t="shared" si="68"/>
        <v>1.36656E-2</v>
      </c>
      <c r="S78" s="13">
        <f t="shared" si="69"/>
        <v>0.52533604542720724</v>
      </c>
      <c r="T78" s="2">
        <f t="shared" si="70"/>
        <v>0.01</v>
      </c>
      <c r="U78" s="14">
        <f t="shared" si="71"/>
        <v>5.2533604542720725E-3</v>
      </c>
      <c r="V78" s="13"/>
      <c r="W78" s="2"/>
      <c r="X78" s="14"/>
      <c r="Y78" s="2">
        <v>0.05</v>
      </c>
      <c r="Z78" s="2">
        <v>0.27</v>
      </c>
      <c r="AA78" s="2">
        <f t="shared" si="72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3"/>
        <v>1.44E-2</v>
      </c>
      <c r="AQ78" s="1">
        <f t="shared" si="74"/>
        <v>3.3153360454272071E-2</v>
      </c>
      <c r="AR78" s="8">
        <f t="shared" si="75"/>
        <v>7.5919999999999996</v>
      </c>
      <c r="AS78" s="1">
        <f t="shared" si="76"/>
        <v>0.18</v>
      </c>
      <c r="AT78" s="1">
        <f t="shared" si="77"/>
        <v>782193</v>
      </c>
      <c r="AU78" s="1">
        <f t="shared" si="78"/>
        <v>237435136.44251928</v>
      </c>
    </row>
    <row r="79" spans="1:48" x14ac:dyDescent="0.15">
      <c r="C79" s="7">
        <v>6</v>
      </c>
      <c r="D79" s="7">
        <v>23.583181255333301</v>
      </c>
      <c r="E79" s="9">
        <f t="shared" si="79"/>
        <v>23.878062928064502</v>
      </c>
      <c r="F79" s="7" t="s">
        <v>83</v>
      </c>
      <c r="G79" s="1">
        <v>7</v>
      </c>
      <c r="H79" s="8">
        <f t="shared" si="61"/>
        <v>23.583181255333301</v>
      </c>
      <c r="I79" s="8">
        <f t="shared" si="62"/>
        <v>296.73318125533331</v>
      </c>
      <c r="J79" s="8">
        <f t="shared" si="63"/>
        <v>0.29619340823263562</v>
      </c>
      <c r="K79" s="8">
        <f t="shared" si="64"/>
        <v>7.5919999999999996</v>
      </c>
      <c r="L79" s="8">
        <f t="shared" si="65"/>
        <v>7.5920000000000001E-2</v>
      </c>
      <c r="M79" s="1" t="s">
        <v>83</v>
      </c>
      <c r="O79" s="8">
        <f t="shared" si="80"/>
        <v>0.16637428027722215</v>
      </c>
      <c r="P79" s="8">
        <f t="shared" si="66"/>
        <v>4.9278965117562197E-2</v>
      </c>
      <c r="Q79" s="12">
        <f t="shared" si="67"/>
        <v>8.8702137211611951E-3</v>
      </c>
      <c r="R79" s="8">
        <f t="shared" si="68"/>
        <v>1.36656E-2</v>
      </c>
      <c r="S79" s="13">
        <f t="shared" si="69"/>
        <v>0.64909068911435974</v>
      </c>
      <c r="T79" s="2">
        <f t="shared" si="70"/>
        <v>0.01</v>
      </c>
      <c r="U79" s="14">
        <f t="shared" si="71"/>
        <v>6.4909068911435976E-3</v>
      </c>
      <c r="V79" s="13"/>
      <c r="W79" s="2"/>
      <c r="X79" s="14"/>
      <c r="Y79" s="2">
        <v>0.05</v>
      </c>
      <c r="Z79" s="2">
        <v>0.27</v>
      </c>
      <c r="AA79" s="2">
        <f t="shared" si="72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3"/>
        <v>1.44E-2</v>
      </c>
      <c r="AQ79" s="1">
        <f t="shared" si="74"/>
        <v>3.4390906891143602E-2</v>
      </c>
      <c r="AR79" s="8">
        <f t="shared" si="75"/>
        <v>7.5919999999999996</v>
      </c>
      <c r="AS79" s="1">
        <f t="shared" si="76"/>
        <v>0.18</v>
      </c>
      <c r="AT79" s="1">
        <f t="shared" si="77"/>
        <v>782193</v>
      </c>
      <c r="AU79" s="1">
        <f t="shared" si="78"/>
        <v>246298099.44434923</v>
      </c>
    </row>
    <row r="80" spans="1:48" x14ac:dyDescent="0.15">
      <c r="C80" s="7">
        <v>7</v>
      </c>
      <c r="D80" s="7">
        <v>23.786134110967701</v>
      </c>
      <c r="E80" s="9">
        <f t="shared" si="79"/>
        <v>23.583181255333301</v>
      </c>
      <c r="F80" s="7" t="s">
        <v>83</v>
      </c>
      <c r="G80" s="1">
        <v>8</v>
      </c>
      <c r="H80" s="8">
        <f t="shared" si="61"/>
        <v>23.786134110967701</v>
      </c>
      <c r="I80" s="8">
        <f t="shared" si="62"/>
        <v>296.93613411096766</v>
      </c>
      <c r="J80" s="8">
        <f t="shared" si="63"/>
        <v>0.30291135161232041</v>
      </c>
      <c r="K80" s="8">
        <f t="shared" si="64"/>
        <v>7.5919999999999996</v>
      </c>
      <c r="L80" s="8">
        <f t="shared" si="65"/>
        <v>7.5920000000000001E-2</v>
      </c>
      <c r="M80" s="1" t="s">
        <v>83</v>
      </c>
      <c r="O80" s="8">
        <f t="shared" si="80"/>
        <v>0.19301531515965997</v>
      </c>
      <c r="P80" s="8">
        <f t="shared" si="66"/>
        <v>5.8466529996890601E-2</v>
      </c>
      <c r="Q80" s="12">
        <f t="shared" si="67"/>
        <v>1.0523975399440309E-2</v>
      </c>
      <c r="R80" s="8">
        <f t="shared" si="68"/>
        <v>1.36656E-2</v>
      </c>
      <c r="S80" s="13">
        <f t="shared" si="69"/>
        <v>0.77010708636578773</v>
      </c>
      <c r="T80" s="2">
        <f t="shared" si="70"/>
        <v>0.01</v>
      </c>
      <c r="U80" s="14">
        <f t="shared" si="71"/>
        <v>7.7010708636578778E-3</v>
      </c>
      <c r="V80" s="13"/>
      <c r="W80" s="2"/>
      <c r="X80" s="14"/>
      <c r="Y80" s="2">
        <v>0.05</v>
      </c>
      <c r="Z80" s="2">
        <v>0.27</v>
      </c>
      <c r="AA80" s="2">
        <f t="shared" si="72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3"/>
        <v>1.44E-2</v>
      </c>
      <c r="AQ80" s="1">
        <f t="shared" si="74"/>
        <v>3.560107086365788E-2</v>
      </c>
      <c r="AR80" s="8">
        <f t="shared" si="75"/>
        <v>7.5919999999999996</v>
      </c>
      <c r="AS80" s="1">
        <f t="shared" si="76"/>
        <v>0.18</v>
      </c>
      <c r="AT80" s="1">
        <f t="shared" si="77"/>
        <v>782193</v>
      </c>
      <c r="AU80" s="1">
        <f t="shared" si="78"/>
        <v>254964956.860751</v>
      </c>
    </row>
    <row r="81" spans="1:48" x14ac:dyDescent="0.15">
      <c r="C81" s="7">
        <v>8</v>
      </c>
      <c r="D81" s="7">
        <v>25.027268277096798</v>
      </c>
      <c r="E81" s="9">
        <f t="shared" si="79"/>
        <v>23.786134110967701</v>
      </c>
      <c r="F81" s="7" t="s">
        <v>83</v>
      </c>
      <c r="G81" s="1">
        <v>9</v>
      </c>
      <c r="H81" s="8">
        <f t="shared" si="61"/>
        <v>25.027268277096798</v>
      </c>
      <c r="I81" s="8">
        <f t="shared" si="62"/>
        <v>298.1772682770968</v>
      </c>
      <c r="J81" s="8">
        <f t="shared" si="63"/>
        <v>0.34720971446616267</v>
      </c>
      <c r="K81" s="8">
        <f t="shared" si="64"/>
        <v>7.5919999999999996</v>
      </c>
      <c r="L81" s="8">
        <f t="shared" si="65"/>
        <v>7.5920000000000001E-2</v>
      </c>
      <c r="M81" s="1" t="s">
        <v>83</v>
      </c>
      <c r="O81" s="8">
        <f t="shared" si="80"/>
        <v>0.21046878516276935</v>
      </c>
      <c r="P81" s="8">
        <f t="shared" si="66"/>
        <v>7.3076806800405278E-2</v>
      </c>
      <c r="Q81" s="12">
        <f t="shared" si="67"/>
        <v>1.315382522407295E-2</v>
      </c>
      <c r="R81" s="8">
        <f t="shared" si="68"/>
        <v>1.36656E-2</v>
      </c>
      <c r="S81" s="13">
        <f t="shared" si="69"/>
        <v>0.96255014226034352</v>
      </c>
      <c r="T81" s="2">
        <f t="shared" si="70"/>
        <v>0.01</v>
      </c>
      <c r="U81" s="14">
        <f t="shared" si="71"/>
        <v>9.6255014226034347E-3</v>
      </c>
      <c r="V81" s="13"/>
      <c r="W81" s="2"/>
      <c r="X81" s="14"/>
      <c r="Y81" s="2">
        <v>0.05</v>
      </c>
      <c r="Z81" s="2">
        <v>0.27</v>
      </c>
      <c r="AA81" s="2">
        <f t="shared" si="72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3"/>
        <v>1.44E-2</v>
      </c>
      <c r="AQ81" s="1">
        <f t="shared" si="74"/>
        <v>3.7525501422603434E-2</v>
      </c>
      <c r="AR81" s="8">
        <f t="shared" si="75"/>
        <v>7.5919999999999996</v>
      </c>
      <c r="AS81" s="1">
        <f t="shared" si="76"/>
        <v>0.18</v>
      </c>
      <c r="AT81" s="1">
        <f t="shared" si="77"/>
        <v>782193</v>
      </c>
      <c r="AU81" s="1">
        <f t="shared" si="78"/>
        <v>268747192.69073945</v>
      </c>
    </row>
    <row r="82" spans="1:48" x14ac:dyDescent="0.15">
      <c r="C82" s="7">
        <v>9</v>
      </c>
      <c r="D82" s="7">
        <v>25.802417808333299</v>
      </c>
      <c r="E82" s="9">
        <f t="shared" si="79"/>
        <v>25.027268277096798</v>
      </c>
      <c r="F82" s="7" t="s">
        <v>83</v>
      </c>
      <c r="G82" s="1">
        <v>10</v>
      </c>
      <c r="H82" s="8">
        <f t="shared" si="61"/>
        <v>25.802417808333299</v>
      </c>
      <c r="I82" s="8">
        <f t="shared" si="62"/>
        <v>298.95241780833328</v>
      </c>
      <c r="J82" s="8">
        <f t="shared" si="63"/>
        <v>0.37788805649619722</v>
      </c>
      <c r="K82" s="8">
        <f t="shared" si="64"/>
        <v>7.5919999999999996</v>
      </c>
      <c r="L82" s="8">
        <f t="shared" si="65"/>
        <v>7.5920000000000001E-2</v>
      </c>
      <c r="M82" s="1" t="s">
        <v>83</v>
      </c>
      <c r="O82" s="8">
        <f t="shared" si="80"/>
        <v>0.21331197836236404</v>
      </c>
      <c r="P82" s="8">
        <f t="shared" si="66"/>
        <v>8.060804893071262E-2</v>
      </c>
      <c r="Q82" s="12">
        <f t="shared" si="67"/>
        <v>1.4509448807528271E-2</v>
      </c>
      <c r="R82" s="8">
        <f t="shared" si="68"/>
        <v>1.36656E-2</v>
      </c>
      <c r="S82" s="13">
        <f t="shared" si="69"/>
        <v>1.0617498541980059</v>
      </c>
      <c r="T82" s="2">
        <f t="shared" si="70"/>
        <v>0.01</v>
      </c>
      <c r="U82" s="14">
        <f t="shared" si="71"/>
        <v>1.0617498541980059E-2</v>
      </c>
      <c r="V82" s="13"/>
      <c r="W82" s="2"/>
      <c r="X82" s="14"/>
      <c r="Y82" s="2">
        <v>0.05</v>
      </c>
      <c r="Z82" s="2">
        <v>0.27</v>
      </c>
      <c r="AA82" s="2">
        <f t="shared" si="72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3"/>
        <v>1.44E-2</v>
      </c>
      <c r="AQ82" s="1">
        <f t="shared" si="74"/>
        <v>3.8517498541980062E-2</v>
      </c>
      <c r="AR82" s="8">
        <f t="shared" si="75"/>
        <v>7.5919999999999996</v>
      </c>
      <c r="AS82" s="1">
        <f t="shared" si="76"/>
        <v>0.18</v>
      </c>
      <c r="AT82" s="1">
        <f t="shared" si="77"/>
        <v>782193</v>
      </c>
      <c r="AU82" s="1">
        <f t="shared" si="78"/>
        <v>275851599.85075104</v>
      </c>
    </row>
    <row r="83" spans="1:48" x14ac:dyDescent="0.15">
      <c r="C83" s="7">
        <v>10</v>
      </c>
      <c r="D83" s="7">
        <v>25.509908080322599</v>
      </c>
      <c r="E83" s="9">
        <f t="shared" si="79"/>
        <v>25.802417808333299</v>
      </c>
      <c r="F83" s="7" t="s">
        <v>83</v>
      </c>
      <c r="G83" s="1">
        <v>11</v>
      </c>
      <c r="H83" s="8">
        <f t="shared" si="61"/>
        <v>25.509908080322599</v>
      </c>
      <c r="I83" s="8">
        <f t="shared" si="62"/>
        <v>298.65990808032257</v>
      </c>
      <c r="J83" s="8">
        <f t="shared" si="63"/>
        <v>0.36602403622525742</v>
      </c>
      <c r="K83" s="8">
        <f t="shared" si="64"/>
        <v>7.5919999999999996</v>
      </c>
      <c r="L83" s="8">
        <f t="shared" si="65"/>
        <v>7.5920000000000001E-2</v>
      </c>
      <c r="M83" s="1" t="s">
        <v>85</v>
      </c>
      <c r="N83" s="8">
        <f>(O82-P82)*$C$21/100</f>
        <v>0.12606873296006887</v>
      </c>
      <c r="O83" s="8">
        <f t="shared" si="80"/>
        <v>8.2555196471582548E-2</v>
      </c>
      <c r="P83" s="8">
        <f t="shared" si="66"/>
        <v>3.0217186223897775E-2</v>
      </c>
      <c r="Q83" s="12">
        <f t="shared" si="67"/>
        <v>5.4390935203015994E-3</v>
      </c>
      <c r="R83" s="8">
        <f t="shared" si="68"/>
        <v>1.36656E-2</v>
      </c>
      <c r="S83" s="13">
        <f t="shared" si="69"/>
        <v>0.39801351717462824</v>
      </c>
      <c r="T83" s="2">
        <f t="shared" si="70"/>
        <v>0.01</v>
      </c>
      <c r="U83" s="14">
        <f t="shared" si="71"/>
        <v>3.9801351717462822E-3</v>
      </c>
      <c r="V83" s="13"/>
      <c r="W83" s="2"/>
      <c r="X83" s="14"/>
      <c r="Y83" s="2">
        <v>0.05</v>
      </c>
      <c r="Z83" s="2">
        <v>0.27</v>
      </c>
      <c r="AA83" s="2">
        <f t="shared" si="72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3"/>
        <v>1.44E-2</v>
      </c>
      <c r="AQ83" s="1">
        <f t="shared" si="74"/>
        <v>3.1880135171746281E-2</v>
      </c>
      <c r="AR83" s="8">
        <f t="shared" si="75"/>
        <v>7.5919999999999996</v>
      </c>
      <c r="AS83" s="1">
        <f t="shared" si="76"/>
        <v>0.18</v>
      </c>
      <c r="AT83" s="1">
        <f t="shared" si="77"/>
        <v>782193</v>
      </c>
      <c r="AU83" s="1">
        <f t="shared" si="78"/>
        <v>228316651.48243371</v>
      </c>
    </row>
    <row r="84" spans="1:48" x14ac:dyDescent="0.15">
      <c r="C84" s="7">
        <v>11</v>
      </c>
      <c r="D84" s="7">
        <v>25.226483272999999</v>
      </c>
      <c r="E84" s="9">
        <f t="shared" si="79"/>
        <v>25.509908080322599</v>
      </c>
      <c r="F84" s="7" t="s">
        <v>85</v>
      </c>
      <c r="G84" s="1">
        <v>12</v>
      </c>
      <c r="H84" s="8">
        <f t="shared" si="61"/>
        <v>25.226483272999999</v>
      </c>
      <c r="I84" s="8">
        <f t="shared" si="62"/>
        <v>298.37648327299996</v>
      </c>
      <c r="J84" s="8">
        <f t="shared" si="63"/>
        <v>0.35486274431792064</v>
      </c>
      <c r="K84" s="8">
        <f t="shared" si="64"/>
        <v>7.5919999999999996</v>
      </c>
      <c r="L84" s="8">
        <f t="shared" si="65"/>
        <v>7.5920000000000001E-2</v>
      </c>
      <c r="M84" s="1" t="s">
        <v>83</v>
      </c>
      <c r="O84" s="8">
        <f t="shared" si="80"/>
        <v>0.12825801024768477</v>
      </c>
      <c r="P84" s="8">
        <f t="shared" si="66"/>
        <v>4.5513989497249406E-2</v>
      </c>
      <c r="Q84" s="12">
        <f t="shared" si="67"/>
        <v>8.1925181095048923E-3</v>
      </c>
      <c r="R84" s="8">
        <f t="shared" si="68"/>
        <v>1.36656E-2</v>
      </c>
      <c r="S84" s="13">
        <f t="shared" si="69"/>
        <v>0.59949933478990258</v>
      </c>
      <c r="T84" s="2">
        <f t="shared" si="70"/>
        <v>0.01</v>
      </c>
      <c r="U84" s="14">
        <f t="shared" si="71"/>
        <v>5.9949933478990261E-3</v>
      </c>
      <c r="V84" s="13"/>
      <c r="W84" s="2"/>
      <c r="X84" s="14"/>
      <c r="Y84" s="2">
        <v>0.05</v>
      </c>
      <c r="Z84" s="2">
        <v>0.27</v>
      </c>
      <c r="AA84" s="2">
        <f t="shared" si="72"/>
        <v>1.3500000000000002E-2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0.72</v>
      </c>
      <c r="AP84" s="2">
        <f t="shared" si="73"/>
        <v>1.44E-2</v>
      </c>
      <c r="AQ84" s="1">
        <f t="shared" si="74"/>
        <v>3.3894993347899027E-2</v>
      </c>
      <c r="AR84" s="8">
        <f t="shared" si="75"/>
        <v>7.5919999999999996</v>
      </c>
      <c r="AS84" s="1">
        <f t="shared" si="76"/>
        <v>0.18</v>
      </c>
      <c r="AT84" s="1">
        <f t="shared" si="77"/>
        <v>782193</v>
      </c>
      <c r="AU84" s="1">
        <f t="shared" si="78"/>
        <v>242746504.72844175</v>
      </c>
      <c r="AV84" s="1">
        <f>SUM(AU73:AU84)</f>
        <v>2954724323.9910026</v>
      </c>
    </row>
    <row r="85" spans="1:48" x14ac:dyDescent="0.3">
      <c r="C85" s="7">
        <v>12</v>
      </c>
      <c r="D85" s="10">
        <v>25.567072902903199</v>
      </c>
      <c r="E85" s="9">
        <f t="shared" si="79"/>
        <v>25.226483272999999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118.625</v>
      </c>
      <c r="C89" s="7" t="s">
        <v>82</v>
      </c>
      <c r="D89" s="7">
        <v>25</v>
      </c>
      <c r="E89" s="7"/>
      <c r="F89" s="7"/>
      <c r="G89" s="1">
        <v>1</v>
      </c>
      <c r="H89" s="8">
        <f t="shared" ref="H89:H100" si="81">E90</f>
        <v>25</v>
      </c>
      <c r="I89" s="8">
        <f t="shared" ref="I89:I100" si="82">H89+273.15</f>
        <v>298.14999999999998</v>
      </c>
      <c r="J89" s="8">
        <f t="shared" ref="J89:J100" si="83">EXP(($C$15*(I89-$C$13))/($C$16*I89*$C$13))</f>
        <v>0.3461743157212232</v>
      </c>
      <c r="K89" s="8">
        <f t="shared" ref="K89:K100" si="84">$B$89/12</f>
        <v>9.8854166666666661</v>
      </c>
      <c r="L89" s="8">
        <f t="shared" ref="L89:L100" si="85">K89*$B$90/100</f>
        <v>3.3610416666666665</v>
      </c>
      <c r="M89" s="1" t="s">
        <v>83</v>
      </c>
      <c r="O89" s="8">
        <f>L89</f>
        <v>3.3610416666666665</v>
      </c>
      <c r="P89" s="8">
        <f t="shared" ref="P89:P100" si="86">O89*J89</f>
        <v>1.1635062990688529</v>
      </c>
      <c r="Q89" s="12">
        <f t="shared" ref="Q89:Q100" si="87">P89*$B$91</f>
        <v>0.52357783458098384</v>
      </c>
      <c r="R89" s="8">
        <f t="shared" ref="R89:R100" si="88">L89*$B$91</f>
        <v>1.51246875</v>
      </c>
      <c r="S89" s="13">
        <f t="shared" ref="S89:S100" si="89">Q89/R89</f>
        <v>0.3461743157212232</v>
      </c>
      <c r="T89" s="2">
        <f t="shared" ref="T89:T100" si="90">$B$90/100</f>
        <v>0.34</v>
      </c>
      <c r="U89" s="14">
        <f t="shared" ref="U89:U100" si="91">S89*T89</f>
        <v>0.11769926734521589</v>
      </c>
      <c r="V89" s="2">
        <v>240</v>
      </c>
      <c r="W89" s="2">
        <v>0.06</v>
      </c>
      <c r="X89" s="2">
        <v>15.1</v>
      </c>
      <c r="Y89" s="2">
        <v>0.14000000000000001</v>
      </c>
      <c r="Z89" s="2"/>
      <c r="AA89" s="2"/>
      <c r="AB89" s="2">
        <v>220</v>
      </c>
      <c r="AC89" s="2">
        <v>0.26</v>
      </c>
      <c r="AD89" s="2">
        <v>110</v>
      </c>
      <c r="AE89" s="2">
        <v>0.02</v>
      </c>
      <c r="AF89" s="2">
        <v>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0.11143032910458259</v>
      </c>
      <c r="AK89" s="8">
        <f t="shared" ref="AK89:AK100" si="93">$B$89/12</f>
        <v>9.8854166666666661</v>
      </c>
      <c r="AL89" s="1">
        <f t="shared" ref="AL89:AL100" si="94">$B$91</f>
        <v>0.45</v>
      </c>
      <c r="AM89" s="17">
        <f t="shared" ref="AM89:AM100" si="95">$E$6/12</f>
        <v>3275611.3333333335</v>
      </c>
      <c r="AN89" s="1">
        <f t="shared" ref="AN89:AN100" si="96">AM89*10000*AK89*AJ89</f>
        <v>36082012916.514603</v>
      </c>
    </row>
    <row r="90" spans="1:48" x14ac:dyDescent="0.15">
      <c r="A90" s="1" t="s">
        <v>84</v>
      </c>
      <c r="B90" s="1">
        <f>H6</f>
        <v>34</v>
      </c>
      <c r="C90" s="7">
        <v>1</v>
      </c>
      <c r="D90" s="7">
        <v>25.154013491612901</v>
      </c>
      <c r="E90" s="9">
        <f t="shared" ref="E90:E101" si="97">D89</f>
        <v>25</v>
      </c>
      <c r="F90" s="7" t="s">
        <v>83</v>
      </c>
      <c r="G90" s="1">
        <v>2</v>
      </c>
      <c r="H90" s="8">
        <f t="shared" si="81"/>
        <v>25.154013491612901</v>
      </c>
      <c r="I90" s="8">
        <f t="shared" si="82"/>
        <v>298.30401349161286</v>
      </c>
      <c r="J90" s="8">
        <f t="shared" si="83"/>
        <v>0.35206060910973191</v>
      </c>
      <c r="K90" s="8">
        <f t="shared" si="84"/>
        <v>9.8854166666666661</v>
      </c>
      <c r="L90" s="8">
        <f t="shared" si="85"/>
        <v>3.3610416666666665</v>
      </c>
      <c r="M90" s="1" t="s">
        <v>83</v>
      </c>
      <c r="O90" s="8">
        <f t="shared" ref="O90:O100" si="98">L90+O89-P89-N90</f>
        <v>5.5585770342644798</v>
      </c>
      <c r="P90" s="8">
        <f t="shared" si="86"/>
        <v>1.9569560164665198</v>
      </c>
      <c r="Q90" s="12">
        <f t="shared" si="87"/>
        <v>0.88063020740993392</v>
      </c>
      <c r="R90" s="8">
        <f t="shared" si="88"/>
        <v>1.51246875</v>
      </c>
      <c r="S90" s="13">
        <f t="shared" si="89"/>
        <v>0.58224687776850526</v>
      </c>
      <c r="T90" s="2">
        <f t="shared" si="90"/>
        <v>0.34</v>
      </c>
      <c r="U90" s="14">
        <f t="shared" si="91"/>
        <v>0.19796393844129181</v>
      </c>
      <c r="V90" s="2">
        <v>240</v>
      </c>
      <c r="W90" s="2">
        <v>0.06</v>
      </c>
      <c r="X90" s="2">
        <v>15.1</v>
      </c>
      <c r="Y90" s="2">
        <v>0.14000000000000001</v>
      </c>
      <c r="Z90" s="2"/>
      <c r="AA90" s="2"/>
      <c r="AB90" s="2">
        <v>220</v>
      </c>
      <c r="AC90" s="2">
        <v>0.26</v>
      </c>
      <c r="AD90" s="2">
        <v>110</v>
      </c>
      <c r="AE90" s="2">
        <v>0.02</v>
      </c>
      <c r="AF90" s="2">
        <v>3</v>
      </c>
      <c r="AG90" s="2">
        <v>0.01</v>
      </c>
      <c r="AH90" s="2"/>
      <c r="AI90" s="2"/>
      <c r="AJ90" s="1">
        <f t="shared" si="92"/>
        <v>0.13563012744004949</v>
      </c>
      <c r="AK90" s="8">
        <f t="shared" si="93"/>
        <v>9.8854166666666661</v>
      </c>
      <c r="AL90" s="1">
        <f t="shared" si="94"/>
        <v>0.45</v>
      </c>
      <c r="AM90" s="17">
        <f t="shared" si="95"/>
        <v>3275611.3333333335</v>
      </c>
      <c r="AN90" s="1">
        <f t="shared" si="96"/>
        <v>43918097070.029457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25.091375263214299</v>
      </c>
      <c r="E91" s="9">
        <f t="shared" si="97"/>
        <v>25.154013491612901</v>
      </c>
      <c r="F91" s="7" t="s">
        <v>83</v>
      </c>
      <c r="G91" s="1">
        <v>3</v>
      </c>
      <c r="H91" s="8">
        <f t="shared" si="81"/>
        <v>25.091375263214299</v>
      </c>
      <c r="I91" s="8">
        <f t="shared" si="82"/>
        <v>298.24137526321425</v>
      </c>
      <c r="J91" s="8">
        <f t="shared" si="83"/>
        <v>0.34965537191277063</v>
      </c>
      <c r="K91" s="8">
        <f t="shared" si="84"/>
        <v>9.8854166666666661</v>
      </c>
      <c r="L91" s="8">
        <f t="shared" si="85"/>
        <v>3.3610416666666665</v>
      </c>
      <c r="M91" s="1" t="s">
        <v>83</v>
      </c>
      <c r="O91" s="8">
        <f t="shared" si="98"/>
        <v>6.9626626844646262</v>
      </c>
      <c r="P91" s="8">
        <f t="shared" si="86"/>
        <v>2.4345324104396489</v>
      </c>
      <c r="Q91" s="12">
        <f t="shared" si="87"/>
        <v>1.095539584697842</v>
      </c>
      <c r="R91" s="8">
        <f t="shared" si="88"/>
        <v>1.51246875</v>
      </c>
      <c r="S91" s="13">
        <f t="shared" si="89"/>
        <v>0.7243386580369624</v>
      </c>
      <c r="T91" s="2">
        <f t="shared" si="90"/>
        <v>0.34</v>
      </c>
      <c r="U91" s="14">
        <f t="shared" si="91"/>
        <v>0.24627514373256723</v>
      </c>
      <c r="V91" s="2">
        <v>240</v>
      </c>
      <c r="W91" s="2">
        <v>0.06</v>
      </c>
      <c r="X91" s="2">
        <v>15.1</v>
      </c>
      <c r="Y91" s="2">
        <v>0.14000000000000001</v>
      </c>
      <c r="Z91" s="2"/>
      <c r="AA91" s="2"/>
      <c r="AB91" s="2">
        <v>220</v>
      </c>
      <c r="AC91" s="2">
        <v>0.26</v>
      </c>
      <c r="AD91" s="2">
        <v>110</v>
      </c>
      <c r="AE91" s="2">
        <v>0.02</v>
      </c>
      <c r="AF91" s="2">
        <v>3</v>
      </c>
      <c r="AG91" s="2">
        <v>0.01</v>
      </c>
      <c r="AH91" s="2"/>
      <c r="AI91" s="2"/>
      <c r="AJ91" s="1">
        <f t="shared" si="92"/>
        <v>0.15019595583536904</v>
      </c>
      <c r="AK91" s="8">
        <f t="shared" si="93"/>
        <v>9.8854166666666661</v>
      </c>
      <c r="AL91" s="1">
        <f t="shared" si="94"/>
        <v>0.45</v>
      </c>
      <c r="AM91" s="17">
        <f t="shared" si="95"/>
        <v>3275611.3333333335</v>
      </c>
      <c r="AN91" s="1">
        <f t="shared" si="96"/>
        <v>48634626335.651466</v>
      </c>
    </row>
    <row r="92" spans="1:48" x14ac:dyDescent="0.15">
      <c r="C92" s="7">
        <v>3</v>
      </c>
      <c r="D92" s="7">
        <v>24.827729879677399</v>
      </c>
      <c r="E92" s="9">
        <f t="shared" si="97"/>
        <v>25.091375263214299</v>
      </c>
      <c r="F92" s="7" t="s">
        <v>83</v>
      </c>
      <c r="G92" s="1">
        <v>4</v>
      </c>
      <c r="H92" s="8">
        <f t="shared" si="81"/>
        <v>24.827729879677399</v>
      </c>
      <c r="I92" s="8">
        <f t="shared" si="82"/>
        <v>297.97772987967738</v>
      </c>
      <c r="J92" s="8">
        <f t="shared" si="83"/>
        <v>0.33969978038645854</v>
      </c>
      <c r="K92" s="8">
        <f t="shared" si="84"/>
        <v>9.8854166666666661</v>
      </c>
      <c r="L92" s="8">
        <f t="shared" si="85"/>
        <v>3.3610416666666665</v>
      </c>
      <c r="M92" s="1" t="s">
        <v>83</v>
      </c>
      <c r="O92" s="8">
        <f t="shared" si="98"/>
        <v>7.889171940691643</v>
      </c>
      <c r="P92" s="8">
        <f t="shared" si="86"/>
        <v>2.6799499756839622</v>
      </c>
      <c r="Q92" s="12">
        <f t="shared" si="87"/>
        <v>1.205977489057783</v>
      </c>
      <c r="R92" s="8">
        <f t="shared" si="88"/>
        <v>1.51246875</v>
      </c>
      <c r="S92" s="13">
        <f t="shared" si="89"/>
        <v>0.79735696295066127</v>
      </c>
      <c r="T92" s="2">
        <f t="shared" si="90"/>
        <v>0.34</v>
      </c>
      <c r="U92" s="14">
        <f t="shared" si="91"/>
        <v>0.27110136740322488</v>
      </c>
      <c r="V92" s="2">
        <v>240</v>
      </c>
      <c r="W92" s="2">
        <v>0.06</v>
      </c>
      <c r="X92" s="2">
        <v>15.1</v>
      </c>
      <c r="Y92" s="2">
        <v>0.14000000000000001</v>
      </c>
      <c r="Z92" s="2"/>
      <c r="AA92" s="2"/>
      <c r="AB92" s="2">
        <v>220</v>
      </c>
      <c r="AC92" s="2">
        <v>0.26</v>
      </c>
      <c r="AD92" s="2">
        <v>110</v>
      </c>
      <c r="AE92" s="2">
        <v>0.02</v>
      </c>
      <c r="AF92" s="2">
        <v>3</v>
      </c>
      <c r="AG92" s="2">
        <v>0.01</v>
      </c>
      <c r="AH92" s="2"/>
      <c r="AI92" s="2"/>
      <c r="AJ92" s="1">
        <f t="shared" si="92"/>
        <v>0.15768106227207229</v>
      </c>
      <c r="AK92" s="8">
        <f t="shared" si="93"/>
        <v>9.8854166666666661</v>
      </c>
      <c r="AL92" s="1">
        <f t="shared" si="94"/>
        <v>0.45</v>
      </c>
      <c r="AM92" s="17">
        <f t="shared" si="95"/>
        <v>3275611.3333333335</v>
      </c>
      <c r="AN92" s="1">
        <f t="shared" si="96"/>
        <v>51058362398.363197</v>
      </c>
    </row>
    <row r="93" spans="1:48" x14ac:dyDescent="0.15">
      <c r="C93" s="7">
        <v>4</v>
      </c>
      <c r="D93" s="7">
        <v>24.694566488666698</v>
      </c>
      <c r="E93" s="9">
        <f t="shared" si="97"/>
        <v>24.827729879677399</v>
      </c>
      <c r="F93" s="7" t="s">
        <v>83</v>
      </c>
      <c r="G93" s="1">
        <v>5</v>
      </c>
      <c r="H93" s="8">
        <f t="shared" si="81"/>
        <v>24.694566488666698</v>
      </c>
      <c r="I93" s="8">
        <f t="shared" si="82"/>
        <v>297.84456648866666</v>
      </c>
      <c r="J93" s="8">
        <f t="shared" si="83"/>
        <v>0.33477310557547696</v>
      </c>
      <c r="K93" s="8">
        <f t="shared" si="84"/>
        <v>9.8854166666666661</v>
      </c>
      <c r="L93" s="8">
        <f t="shared" si="85"/>
        <v>3.3610416666666665</v>
      </c>
      <c r="M93" s="1" t="s">
        <v>85</v>
      </c>
      <c r="N93" s="8">
        <f>(O92-P92)*$C$21/100</f>
        <v>4.9487608667572962</v>
      </c>
      <c r="O93" s="8">
        <f t="shared" si="98"/>
        <v>3.621502764917051</v>
      </c>
      <c r="P93" s="8">
        <f t="shared" si="86"/>
        <v>1.2123817274614577</v>
      </c>
      <c r="Q93" s="12">
        <f t="shared" si="87"/>
        <v>0.54557177735765594</v>
      </c>
      <c r="R93" s="8">
        <f t="shared" si="88"/>
        <v>1.51246875</v>
      </c>
      <c r="S93" s="13">
        <f t="shared" si="89"/>
        <v>0.36071606594030847</v>
      </c>
      <c r="T93" s="2">
        <f t="shared" si="90"/>
        <v>0.34</v>
      </c>
      <c r="U93" s="14">
        <f t="shared" si="91"/>
        <v>0.12264346241970489</v>
      </c>
      <c r="V93" s="2">
        <v>240</v>
      </c>
      <c r="W93" s="2">
        <v>0.06</v>
      </c>
      <c r="X93" s="2">
        <v>15.1</v>
      </c>
      <c r="Y93" s="2">
        <v>0.14000000000000001</v>
      </c>
      <c r="Z93" s="2"/>
      <c r="AA93" s="2"/>
      <c r="AB93" s="2">
        <v>220</v>
      </c>
      <c r="AC93" s="2">
        <v>0.26</v>
      </c>
      <c r="AD93" s="2">
        <v>110</v>
      </c>
      <c r="AE93" s="2">
        <v>0.02</v>
      </c>
      <c r="AF93" s="2">
        <v>3</v>
      </c>
      <c r="AG93" s="2">
        <v>0.01</v>
      </c>
      <c r="AH93" s="2"/>
      <c r="AI93" s="2"/>
      <c r="AJ93" s="1">
        <f t="shared" si="92"/>
        <v>0.11292100391954102</v>
      </c>
      <c r="AK93" s="8">
        <f t="shared" si="93"/>
        <v>9.8854166666666661</v>
      </c>
      <c r="AL93" s="1">
        <f t="shared" si="94"/>
        <v>0.45</v>
      </c>
      <c r="AM93" s="17">
        <f t="shared" si="95"/>
        <v>3275611.3333333335</v>
      </c>
      <c r="AN93" s="1">
        <f t="shared" si="96"/>
        <v>36564705091.615082</v>
      </c>
    </row>
    <row r="94" spans="1:48" x14ac:dyDescent="0.15">
      <c r="C94" s="7">
        <v>5</v>
      </c>
      <c r="D94" s="7">
        <v>23.878062928064502</v>
      </c>
      <c r="E94" s="9">
        <f t="shared" si="97"/>
        <v>24.694566488666698</v>
      </c>
      <c r="F94" s="7" t="s">
        <v>85</v>
      </c>
      <c r="G94" s="1">
        <v>6</v>
      </c>
      <c r="H94" s="8">
        <f t="shared" si="81"/>
        <v>23.878062928064502</v>
      </c>
      <c r="I94" s="8">
        <f t="shared" si="82"/>
        <v>297.02806292806446</v>
      </c>
      <c r="J94" s="8">
        <f t="shared" si="83"/>
        <v>0.30600113518832334</v>
      </c>
      <c r="K94" s="8">
        <f t="shared" si="84"/>
        <v>9.8854166666666661</v>
      </c>
      <c r="L94" s="8">
        <f t="shared" si="85"/>
        <v>3.3610416666666665</v>
      </c>
      <c r="M94" s="1" t="s">
        <v>83</v>
      </c>
      <c r="O94" s="8">
        <f t="shared" si="98"/>
        <v>5.7701627041222592</v>
      </c>
      <c r="P94" s="8">
        <f t="shared" si="86"/>
        <v>1.7656763376827367</v>
      </c>
      <c r="Q94" s="12">
        <f t="shared" si="87"/>
        <v>0.79455435195723156</v>
      </c>
      <c r="R94" s="8">
        <f t="shared" si="88"/>
        <v>1.51246875</v>
      </c>
      <c r="S94" s="13">
        <f t="shared" si="89"/>
        <v>0.52533604542720735</v>
      </c>
      <c r="T94" s="2">
        <f t="shared" si="90"/>
        <v>0.34</v>
      </c>
      <c r="U94" s="14">
        <f t="shared" si="91"/>
        <v>0.1786142554452505</v>
      </c>
      <c r="V94" s="2">
        <v>240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220</v>
      </c>
      <c r="AC94" s="2">
        <v>0.26</v>
      </c>
      <c r="AD94" s="2">
        <v>110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2"/>
        <v>0.12979619801674303</v>
      </c>
      <c r="AK94" s="8">
        <f t="shared" si="93"/>
        <v>9.8854166666666661</v>
      </c>
      <c r="AL94" s="1">
        <f t="shared" si="94"/>
        <v>0.45</v>
      </c>
      <c r="AM94" s="17">
        <f t="shared" si="95"/>
        <v>3275611.3333333335</v>
      </c>
      <c r="AN94" s="1">
        <f t="shared" si="96"/>
        <v>42029025050.792992</v>
      </c>
    </row>
    <row r="95" spans="1:48" x14ac:dyDescent="0.15">
      <c r="C95" s="7">
        <v>6</v>
      </c>
      <c r="D95" s="7">
        <v>23.583181255333301</v>
      </c>
      <c r="E95" s="9">
        <f t="shared" si="97"/>
        <v>23.878062928064502</v>
      </c>
      <c r="F95" s="7" t="s">
        <v>83</v>
      </c>
      <c r="G95" s="1">
        <v>7</v>
      </c>
      <c r="H95" s="8">
        <f t="shared" si="81"/>
        <v>23.583181255333301</v>
      </c>
      <c r="I95" s="8">
        <f t="shared" si="82"/>
        <v>296.73318125533331</v>
      </c>
      <c r="J95" s="8">
        <f t="shared" si="83"/>
        <v>0.29619340823263562</v>
      </c>
      <c r="K95" s="8">
        <f t="shared" si="84"/>
        <v>9.8854166666666661</v>
      </c>
      <c r="L95" s="8">
        <f t="shared" si="85"/>
        <v>3.3610416666666665</v>
      </c>
      <c r="M95" s="1" t="s">
        <v>83</v>
      </c>
      <c r="O95" s="8">
        <f t="shared" si="98"/>
        <v>7.3655280331061883</v>
      </c>
      <c r="P95" s="8">
        <f t="shared" si="86"/>
        <v>2.1816208515587427</v>
      </c>
      <c r="Q95" s="12">
        <f t="shared" si="87"/>
        <v>0.98172938320143421</v>
      </c>
      <c r="R95" s="8">
        <f t="shared" si="88"/>
        <v>1.51246875</v>
      </c>
      <c r="S95" s="13">
        <f t="shared" si="89"/>
        <v>0.64909068911435963</v>
      </c>
      <c r="T95" s="2">
        <f t="shared" si="90"/>
        <v>0.34</v>
      </c>
      <c r="U95" s="14">
        <f t="shared" si="91"/>
        <v>0.22069083429888228</v>
      </c>
      <c r="V95" s="2">
        <v>240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220</v>
      </c>
      <c r="AC95" s="2">
        <v>0.26</v>
      </c>
      <c r="AD95" s="2">
        <v>110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2"/>
        <v>0.142482286541113</v>
      </c>
      <c r="AK95" s="8">
        <f t="shared" si="93"/>
        <v>9.8854166666666661</v>
      </c>
      <c r="AL95" s="1">
        <f t="shared" si="94"/>
        <v>0.45</v>
      </c>
      <c r="AM95" s="17">
        <f t="shared" si="95"/>
        <v>3275611.3333333335</v>
      </c>
      <c r="AN95" s="1">
        <f t="shared" si="96"/>
        <v>46136879830.318542</v>
      </c>
    </row>
    <row r="96" spans="1:48" x14ac:dyDescent="0.15">
      <c r="C96" s="7">
        <v>7</v>
      </c>
      <c r="D96" s="7">
        <v>23.786134110967701</v>
      </c>
      <c r="E96" s="9">
        <f t="shared" si="97"/>
        <v>23.583181255333301</v>
      </c>
      <c r="F96" s="7" t="s">
        <v>83</v>
      </c>
      <c r="G96" s="1">
        <v>8</v>
      </c>
      <c r="H96" s="8">
        <f t="shared" si="81"/>
        <v>23.786134110967701</v>
      </c>
      <c r="I96" s="8">
        <f t="shared" si="82"/>
        <v>296.93613411096766</v>
      </c>
      <c r="J96" s="8">
        <f t="shared" si="83"/>
        <v>0.30291135161232041</v>
      </c>
      <c r="K96" s="8">
        <f t="shared" si="84"/>
        <v>9.8854166666666661</v>
      </c>
      <c r="L96" s="8">
        <f t="shared" si="85"/>
        <v>3.3610416666666665</v>
      </c>
      <c r="M96" s="1" t="s">
        <v>83</v>
      </c>
      <c r="O96" s="8">
        <f t="shared" si="98"/>
        <v>8.544948848214112</v>
      </c>
      <c r="P96" s="8">
        <f t="shared" si="86"/>
        <v>2.5883620050706773</v>
      </c>
      <c r="Q96" s="12">
        <f t="shared" si="87"/>
        <v>1.1647629022818049</v>
      </c>
      <c r="R96" s="8">
        <f t="shared" si="88"/>
        <v>1.51246875</v>
      </c>
      <c r="S96" s="13">
        <f t="shared" si="89"/>
        <v>0.77010708636578762</v>
      </c>
      <c r="T96" s="2">
        <f t="shared" si="90"/>
        <v>0.34</v>
      </c>
      <c r="U96" s="14">
        <f t="shared" si="91"/>
        <v>0.26183640936436781</v>
      </c>
      <c r="V96" s="2">
        <v>240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220</v>
      </c>
      <c r="AC96" s="2">
        <v>0.26</v>
      </c>
      <c r="AD96" s="2">
        <v>110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2"/>
        <v>0.15488767742335691</v>
      </c>
      <c r="AK96" s="8">
        <f t="shared" si="93"/>
        <v>9.8854166666666661</v>
      </c>
      <c r="AL96" s="1">
        <f t="shared" si="94"/>
        <v>0.45</v>
      </c>
      <c r="AM96" s="17">
        <f t="shared" si="95"/>
        <v>3275611.3333333335</v>
      </c>
      <c r="AN96" s="1">
        <f t="shared" si="96"/>
        <v>50153842515.831505</v>
      </c>
    </row>
    <row r="97" spans="1:50" x14ac:dyDescent="0.15">
      <c r="C97" s="7">
        <v>8</v>
      </c>
      <c r="D97" s="7">
        <v>25.027268277096798</v>
      </c>
      <c r="E97" s="9">
        <f t="shared" si="97"/>
        <v>23.786134110967701</v>
      </c>
      <c r="F97" s="7" t="s">
        <v>83</v>
      </c>
      <c r="G97" s="1">
        <v>9</v>
      </c>
      <c r="H97" s="8">
        <f t="shared" si="81"/>
        <v>25.027268277096798</v>
      </c>
      <c r="I97" s="8">
        <f t="shared" si="82"/>
        <v>298.1772682770968</v>
      </c>
      <c r="J97" s="8">
        <f t="shared" si="83"/>
        <v>0.34720971446616267</v>
      </c>
      <c r="K97" s="8">
        <f t="shared" si="84"/>
        <v>9.8854166666666661</v>
      </c>
      <c r="L97" s="8">
        <f t="shared" si="85"/>
        <v>3.3610416666666665</v>
      </c>
      <c r="M97" s="1" t="s">
        <v>83</v>
      </c>
      <c r="O97" s="8">
        <f t="shared" si="98"/>
        <v>9.3176285098101026</v>
      </c>
      <c r="P97" s="8">
        <f t="shared" si="86"/>
        <v>3.2351711343929423</v>
      </c>
      <c r="Q97" s="12">
        <f t="shared" si="87"/>
        <v>1.4558270104768241</v>
      </c>
      <c r="R97" s="8">
        <f t="shared" si="88"/>
        <v>1.51246875</v>
      </c>
      <c r="S97" s="13">
        <f t="shared" si="89"/>
        <v>0.96255014226034363</v>
      </c>
      <c r="T97" s="2">
        <f t="shared" si="90"/>
        <v>0.34</v>
      </c>
      <c r="U97" s="14">
        <f t="shared" si="91"/>
        <v>0.32726704836851683</v>
      </c>
      <c r="V97" s="2">
        <v>240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220</v>
      </c>
      <c r="AC97" s="2">
        <v>0.26</v>
      </c>
      <c r="AD97" s="2">
        <v>110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2"/>
        <v>0.17461501508310784</v>
      </c>
      <c r="AK97" s="8">
        <f t="shared" si="93"/>
        <v>9.8854166666666661</v>
      </c>
      <c r="AL97" s="1">
        <f t="shared" si="94"/>
        <v>0.45</v>
      </c>
      <c r="AM97" s="17">
        <f t="shared" si="95"/>
        <v>3275611.3333333335</v>
      </c>
      <c r="AN97" s="1">
        <f t="shared" si="96"/>
        <v>56541708889.083603</v>
      </c>
    </row>
    <row r="98" spans="1:50" x14ac:dyDescent="0.15">
      <c r="C98" s="7">
        <v>9</v>
      </c>
      <c r="D98" s="7">
        <v>25.802417808333299</v>
      </c>
      <c r="E98" s="9">
        <f t="shared" si="97"/>
        <v>25.027268277096798</v>
      </c>
      <c r="F98" s="7" t="s">
        <v>83</v>
      </c>
      <c r="G98" s="1">
        <v>10</v>
      </c>
      <c r="H98" s="8">
        <f t="shared" si="81"/>
        <v>25.802417808333299</v>
      </c>
      <c r="I98" s="8">
        <f t="shared" si="82"/>
        <v>298.95241780833328</v>
      </c>
      <c r="J98" s="8">
        <f t="shared" si="83"/>
        <v>0.37788805649619722</v>
      </c>
      <c r="K98" s="8">
        <f t="shared" si="84"/>
        <v>9.8854166666666661</v>
      </c>
      <c r="L98" s="8">
        <f t="shared" si="85"/>
        <v>3.3610416666666665</v>
      </c>
      <c r="M98" s="1" t="s">
        <v>83</v>
      </c>
      <c r="O98" s="8">
        <f t="shared" si="98"/>
        <v>9.4434990420838272</v>
      </c>
      <c r="P98" s="8">
        <f t="shared" si="86"/>
        <v>3.5685854995367579</v>
      </c>
      <c r="Q98" s="12">
        <f t="shared" si="87"/>
        <v>1.605863474791541</v>
      </c>
      <c r="R98" s="8">
        <f t="shared" si="88"/>
        <v>1.51246875</v>
      </c>
      <c r="S98" s="13">
        <f t="shared" si="89"/>
        <v>1.0617498541980064</v>
      </c>
      <c r="T98" s="2">
        <f t="shared" si="90"/>
        <v>0.34</v>
      </c>
      <c r="U98" s="14">
        <f t="shared" si="91"/>
        <v>0.36099495042732221</v>
      </c>
      <c r="V98" s="2">
        <v>240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220</v>
      </c>
      <c r="AC98" s="2">
        <v>0.26</v>
      </c>
      <c r="AD98" s="2">
        <v>110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2"/>
        <v>0.18478397755383763</v>
      </c>
      <c r="AK98" s="8">
        <f t="shared" si="93"/>
        <v>9.8854166666666661</v>
      </c>
      <c r="AL98" s="1">
        <f t="shared" si="94"/>
        <v>0.45</v>
      </c>
      <c r="AM98" s="17">
        <f t="shared" si="95"/>
        <v>3275611.3333333335</v>
      </c>
      <c r="AN98" s="1">
        <f t="shared" si="96"/>
        <v>59834498546.664673</v>
      </c>
    </row>
    <row r="99" spans="1:50" x14ac:dyDescent="0.15">
      <c r="C99" s="7">
        <v>10</v>
      </c>
      <c r="D99" s="7">
        <v>25.509908080322599</v>
      </c>
      <c r="E99" s="9">
        <f t="shared" si="97"/>
        <v>25.802417808333299</v>
      </c>
      <c r="F99" s="7" t="s">
        <v>83</v>
      </c>
      <c r="G99" s="1">
        <v>11</v>
      </c>
      <c r="H99" s="8">
        <f t="shared" si="81"/>
        <v>25.509908080322599</v>
      </c>
      <c r="I99" s="8">
        <f t="shared" si="82"/>
        <v>298.65990808032257</v>
      </c>
      <c r="J99" s="8">
        <f t="shared" si="83"/>
        <v>0.36602403622525742</v>
      </c>
      <c r="K99" s="8">
        <f t="shared" si="84"/>
        <v>9.8854166666666661</v>
      </c>
      <c r="L99" s="8">
        <f t="shared" si="85"/>
        <v>3.3610416666666665</v>
      </c>
      <c r="M99" s="1" t="s">
        <v>85</v>
      </c>
      <c r="N99" s="8">
        <f>(O98-P98)*$C$21/100</f>
        <v>5.5811678654197161</v>
      </c>
      <c r="O99" s="8">
        <f t="shared" si="98"/>
        <v>3.6547873437940206</v>
      </c>
      <c r="P99" s="8">
        <f t="shared" si="86"/>
        <v>1.337740015120475</v>
      </c>
      <c r="Q99" s="12">
        <f t="shared" si="87"/>
        <v>0.60198300680421379</v>
      </c>
      <c r="R99" s="8">
        <f t="shared" si="88"/>
        <v>1.51246875</v>
      </c>
      <c r="S99" s="13">
        <f t="shared" si="89"/>
        <v>0.39801351717462841</v>
      </c>
      <c r="T99" s="2">
        <f t="shared" si="90"/>
        <v>0.34</v>
      </c>
      <c r="U99" s="14">
        <f t="shared" si="91"/>
        <v>0.13532459583937367</v>
      </c>
      <c r="V99" s="2">
        <v>240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220</v>
      </c>
      <c r="AC99" s="2">
        <v>0.26</v>
      </c>
      <c r="AD99" s="2">
        <v>110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2"/>
        <v>0.11674436564557117</v>
      </c>
      <c r="AK99" s="8">
        <f t="shared" si="93"/>
        <v>9.8854166666666661</v>
      </c>
      <c r="AL99" s="1">
        <f t="shared" si="94"/>
        <v>0.45</v>
      </c>
      <c r="AM99" s="17">
        <f t="shared" si="95"/>
        <v>3275611.3333333335</v>
      </c>
      <c r="AN99" s="1">
        <f t="shared" si="96"/>
        <v>37802739550.381241</v>
      </c>
    </row>
    <row r="100" spans="1:50" x14ac:dyDescent="0.15">
      <c r="C100" s="7">
        <v>11</v>
      </c>
      <c r="D100" s="7">
        <v>25.226483272999999</v>
      </c>
      <c r="E100" s="9">
        <f t="shared" si="97"/>
        <v>25.509908080322599</v>
      </c>
      <c r="F100" s="7" t="s">
        <v>85</v>
      </c>
      <c r="G100" s="1">
        <v>12</v>
      </c>
      <c r="H100" s="8">
        <f t="shared" si="81"/>
        <v>25.226483272999999</v>
      </c>
      <c r="I100" s="8">
        <f t="shared" si="82"/>
        <v>298.37648327299996</v>
      </c>
      <c r="J100" s="8">
        <f t="shared" si="83"/>
        <v>0.35486274431792064</v>
      </c>
      <c r="K100" s="8">
        <f t="shared" si="84"/>
        <v>9.8854166666666661</v>
      </c>
      <c r="L100" s="8">
        <f t="shared" si="85"/>
        <v>3.3610416666666665</v>
      </c>
      <c r="M100" s="1" t="s">
        <v>83</v>
      </c>
      <c r="O100" s="8">
        <f t="shared" si="98"/>
        <v>5.6780889953402118</v>
      </c>
      <c r="P100" s="8">
        <f t="shared" si="86"/>
        <v>2.0149422433678126</v>
      </c>
      <c r="Q100" s="12">
        <f t="shared" si="87"/>
        <v>0.90672400951551568</v>
      </c>
      <c r="R100" s="8">
        <f t="shared" si="88"/>
        <v>1.51246875</v>
      </c>
      <c r="S100" s="13">
        <f t="shared" si="89"/>
        <v>0.59949933478990269</v>
      </c>
      <c r="T100" s="2">
        <f t="shared" si="90"/>
        <v>0.34</v>
      </c>
      <c r="U100" s="14">
        <f t="shared" si="91"/>
        <v>0.20382977382856693</v>
      </c>
      <c r="V100" s="2">
        <v>240</v>
      </c>
      <c r="W100" s="2">
        <v>0.06</v>
      </c>
      <c r="X100" s="2">
        <v>15.1</v>
      </c>
      <c r="Y100" s="2">
        <v>0.14000000000000001</v>
      </c>
      <c r="Z100" s="2"/>
      <c r="AA100" s="2"/>
      <c r="AB100" s="2">
        <v>220</v>
      </c>
      <c r="AC100" s="2">
        <v>0.26</v>
      </c>
      <c r="AD100" s="2">
        <v>110</v>
      </c>
      <c r="AE100" s="2">
        <v>0.02</v>
      </c>
      <c r="AF100" s="2">
        <v>3</v>
      </c>
      <c r="AG100" s="2">
        <v>0.01</v>
      </c>
      <c r="AH100" s="2"/>
      <c r="AI100" s="2"/>
      <c r="AJ100" s="1">
        <f t="shared" si="92"/>
        <v>0.13739867680931295</v>
      </c>
      <c r="AK100" s="8">
        <f t="shared" si="93"/>
        <v>9.8854166666666661</v>
      </c>
      <c r="AL100" s="1">
        <f t="shared" si="94"/>
        <v>0.45</v>
      </c>
      <c r="AM100" s="17">
        <f t="shared" si="95"/>
        <v>3275611.3333333335</v>
      </c>
      <c r="AN100" s="1">
        <f t="shared" si="96"/>
        <v>44490767201.205025</v>
      </c>
      <c r="AO100" s="1">
        <f>SUM(AN89:AN100)</f>
        <v>553247265396.45142</v>
      </c>
    </row>
    <row r="101" spans="1:50" x14ac:dyDescent="0.3">
      <c r="C101" s="7">
        <v>12</v>
      </c>
      <c r="D101" s="10">
        <v>25.567072902903199</v>
      </c>
      <c r="E101" s="9">
        <f t="shared" si="97"/>
        <v>25.226483272999999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v>25</v>
      </c>
      <c r="E105" s="7"/>
      <c r="F105" s="7"/>
      <c r="G105" s="1">
        <v>1</v>
      </c>
      <c r="H105" s="8">
        <f t="shared" ref="H105:H116" si="99">E106</f>
        <v>25</v>
      </c>
      <c r="I105" s="8">
        <f t="shared" ref="I105:I116" si="100">H105+273.15</f>
        <v>298.14999999999998</v>
      </c>
      <c r="J105" s="8">
        <f t="shared" ref="J105:J116" si="101">EXP(($C$15*(I105-$C$13))/($C$16*I105*$C$13))</f>
        <v>0.3461743157212232</v>
      </c>
      <c r="K105" s="8">
        <f t="shared" ref="K105:K116" si="102">$B$105/12</f>
        <v>52.122000000000007</v>
      </c>
      <c r="L105" s="8">
        <f t="shared" ref="L105:L116" si="103">K105*$B$106/100</f>
        <v>0.52122000000000002</v>
      </c>
      <c r="M105" s="1" t="s">
        <v>83</v>
      </c>
      <c r="O105" s="8">
        <f>L105</f>
        <v>0.52122000000000002</v>
      </c>
      <c r="P105" s="8">
        <f t="shared" ref="P105:P116" si="104">O105*J105</f>
        <v>0.18043297684021598</v>
      </c>
      <c r="Q105" s="12">
        <f t="shared" ref="Q105:Q116" si="105">P105*$B$107</f>
        <v>5.4129893052064788E-2</v>
      </c>
      <c r="R105" s="8">
        <f t="shared" ref="R105:R116" si="106">L105*$B$107</f>
        <v>0.156366</v>
      </c>
      <c r="S105" s="13">
        <f t="shared" ref="S105:S116" si="107">Q105/R105</f>
        <v>0.3461743157212232</v>
      </c>
      <c r="T105" s="2">
        <f t="shared" ref="T105:T116" si="108">$B$106/100</f>
        <v>0.01</v>
      </c>
      <c r="U105" s="14">
        <f t="shared" ref="U105:U116" si="109">S105*T105</f>
        <v>3.4617431572122321E-3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0.01</v>
      </c>
      <c r="AF105" s="2">
        <v>0.49</v>
      </c>
      <c r="AG105" s="14">
        <f t="shared" ref="AG105:AG116" si="110">AF105*AE105</f>
        <v>4.8999999999999998E-3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0.02</v>
      </c>
      <c r="AR105" s="2">
        <v>0.5</v>
      </c>
      <c r="AS105" s="2">
        <f t="shared" ref="AS105:AS116" si="111">AR105*AQ105</f>
        <v>0.01</v>
      </c>
      <c r="AT105" s="1">
        <f t="shared" ref="AT105:AT116" si="112">(AS105+AM105+AD105+AA105+U105+X105+AG105+AJ105+AP105)</f>
        <v>1.8361743157212233E-2</v>
      </c>
      <c r="AU105" s="8">
        <f t="shared" ref="AU105:AU116" si="113">$B$105/12</f>
        <v>52.122000000000007</v>
      </c>
      <c r="AV105" s="1">
        <f t="shared" ref="AV105:AV116" si="114">$B$107</f>
        <v>0.3</v>
      </c>
      <c r="AW105" s="1">
        <f t="shared" ref="AW105:AW116" si="115">$E$7/12</f>
        <v>459216.75</v>
      </c>
      <c r="AX105" s="1">
        <f t="shared" ref="AX105:AX116" si="116">AW105*10000*AV105*0.67*AU105*AT105</f>
        <v>883382432.12433398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25.154013491612901</v>
      </c>
      <c r="E106" s="9">
        <f t="shared" ref="E106:E117" si="117">D105</f>
        <v>25</v>
      </c>
      <c r="F106" s="7" t="s">
        <v>83</v>
      </c>
      <c r="G106" s="1">
        <v>2</v>
      </c>
      <c r="H106" s="8">
        <f t="shared" si="99"/>
        <v>25.154013491612901</v>
      </c>
      <c r="I106" s="8">
        <f t="shared" si="100"/>
        <v>298.30401349161286</v>
      </c>
      <c r="J106" s="8">
        <f t="shared" si="101"/>
        <v>0.35206060910973191</v>
      </c>
      <c r="K106" s="8">
        <f t="shared" si="102"/>
        <v>52.122000000000007</v>
      </c>
      <c r="L106" s="8">
        <f t="shared" si="103"/>
        <v>0.52122000000000002</v>
      </c>
      <c r="M106" s="1" t="s">
        <v>83</v>
      </c>
      <c r="O106" s="8">
        <f t="shared" ref="O106:O116" si="118">L106+O105-P105-N106</f>
        <v>0.86200702315978406</v>
      </c>
      <c r="P106" s="8">
        <f t="shared" si="104"/>
        <v>0.30347871763050038</v>
      </c>
      <c r="Q106" s="12">
        <f t="shared" si="105"/>
        <v>9.1043615289150115E-2</v>
      </c>
      <c r="R106" s="8">
        <f t="shared" si="106"/>
        <v>0.156366</v>
      </c>
      <c r="S106" s="13">
        <f t="shared" si="107"/>
        <v>0.58224687776850537</v>
      </c>
      <c r="T106" s="2">
        <f t="shared" si="108"/>
        <v>0.01</v>
      </c>
      <c r="U106" s="14">
        <f t="shared" si="109"/>
        <v>5.8224687776850534E-3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0.01</v>
      </c>
      <c r="AF106" s="2">
        <v>0.49</v>
      </c>
      <c r="AG106" s="14">
        <f t="shared" si="110"/>
        <v>4.8999999999999998E-3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0.02</v>
      </c>
      <c r="AR106" s="2">
        <v>0.5</v>
      </c>
      <c r="AS106" s="2">
        <f t="shared" si="111"/>
        <v>0.01</v>
      </c>
      <c r="AT106" s="1">
        <f t="shared" si="112"/>
        <v>2.0722468777685056E-2</v>
      </c>
      <c r="AU106" s="8">
        <f t="shared" si="113"/>
        <v>52.122000000000007</v>
      </c>
      <c r="AV106" s="1">
        <f t="shared" si="114"/>
        <v>0.3</v>
      </c>
      <c r="AW106" s="1">
        <f t="shared" si="115"/>
        <v>459216.75</v>
      </c>
      <c r="AX106" s="1">
        <f t="shared" si="116"/>
        <v>996956809.15031838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25.091375263214299</v>
      </c>
      <c r="E107" s="9">
        <f t="shared" si="117"/>
        <v>25.154013491612901</v>
      </c>
      <c r="F107" s="7" t="s">
        <v>83</v>
      </c>
      <c r="G107" s="1">
        <v>3</v>
      </c>
      <c r="H107" s="8">
        <f t="shared" si="99"/>
        <v>25.091375263214299</v>
      </c>
      <c r="I107" s="8">
        <f t="shared" si="100"/>
        <v>298.24137526321425</v>
      </c>
      <c r="J107" s="8">
        <f t="shared" si="101"/>
        <v>0.34965537191277063</v>
      </c>
      <c r="K107" s="8">
        <f t="shared" si="102"/>
        <v>52.122000000000007</v>
      </c>
      <c r="L107" s="8">
        <f t="shared" si="103"/>
        <v>0.52122000000000002</v>
      </c>
      <c r="M107" s="1" t="s">
        <v>83</v>
      </c>
      <c r="O107" s="8">
        <f t="shared" si="118"/>
        <v>1.0797483055292836</v>
      </c>
      <c r="P107" s="8">
        <f t="shared" si="104"/>
        <v>0.37753979534202553</v>
      </c>
      <c r="Q107" s="12">
        <f t="shared" si="105"/>
        <v>0.11326193860260765</v>
      </c>
      <c r="R107" s="8">
        <f t="shared" si="106"/>
        <v>0.156366</v>
      </c>
      <c r="S107" s="13">
        <f t="shared" si="107"/>
        <v>0.72433865803696229</v>
      </c>
      <c r="T107" s="2">
        <f t="shared" si="108"/>
        <v>0.01</v>
      </c>
      <c r="U107" s="14">
        <f t="shared" si="109"/>
        <v>7.2433865803696231E-3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0.01</v>
      </c>
      <c r="AF107" s="2">
        <v>0.49</v>
      </c>
      <c r="AG107" s="14">
        <f t="shared" si="110"/>
        <v>4.8999999999999998E-3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0.02</v>
      </c>
      <c r="AR107" s="2">
        <v>0.5</v>
      </c>
      <c r="AS107" s="2">
        <f t="shared" si="111"/>
        <v>0.01</v>
      </c>
      <c r="AT107" s="1">
        <f t="shared" si="112"/>
        <v>2.2143386580369621E-2</v>
      </c>
      <c r="AU107" s="8">
        <f t="shared" si="113"/>
        <v>52.122000000000007</v>
      </c>
      <c r="AV107" s="1">
        <f t="shared" si="114"/>
        <v>0.3</v>
      </c>
      <c r="AW107" s="1">
        <f t="shared" si="115"/>
        <v>459216.75</v>
      </c>
      <c r="AX107" s="1">
        <f t="shared" si="116"/>
        <v>1065317084.840768</v>
      </c>
    </row>
    <row r="108" spans="1:50" x14ac:dyDescent="0.15">
      <c r="C108" s="7">
        <v>3</v>
      </c>
      <c r="D108" s="7">
        <v>24.827729879677399</v>
      </c>
      <c r="E108" s="9">
        <f t="shared" si="117"/>
        <v>25.091375263214299</v>
      </c>
      <c r="F108" s="7" t="s">
        <v>83</v>
      </c>
      <c r="G108" s="1">
        <v>4</v>
      </c>
      <c r="H108" s="8">
        <f t="shared" si="99"/>
        <v>24.827729879677399</v>
      </c>
      <c r="I108" s="8">
        <f t="shared" si="100"/>
        <v>297.97772987967738</v>
      </c>
      <c r="J108" s="8">
        <f t="shared" si="101"/>
        <v>0.33969978038645854</v>
      </c>
      <c r="K108" s="8">
        <f t="shared" si="102"/>
        <v>52.122000000000007</v>
      </c>
      <c r="L108" s="8">
        <f t="shared" si="103"/>
        <v>0.52122000000000002</v>
      </c>
      <c r="M108" s="1" t="s">
        <v>83</v>
      </c>
      <c r="O108" s="8">
        <f t="shared" si="118"/>
        <v>1.223428510187258</v>
      </c>
      <c r="P108" s="8">
        <f t="shared" si="104"/>
        <v>0.41559839622914369</v>
      </c>
      <c r="Q108" s="12">
        <f t="shared" si="105"/>
        <v>0.12467951886874309</v>
      </c>
      <c r="R108" s="8">
        <f t="shared" si="106"/>
        <v>0.156366</v>
      </c>
      <c r="S108" s="13">
        <f t="shared" si="107"/>
        <v>0.79735696295066116</v>
      </c>
      <c r="T108" s="2">
        <f t="shared" si="108"/>
        <v>0.01</v>
      </c>
      <c r="U108" s="14">
        <f t="shared" si="109"/>
        <v>7.9735696295066116E-3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0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1"/>
        <v>0.01</v>
      </c>
      <c r="AT108" s="1">
        <f t="shared" si="112"/>
        <v>2.287356962950661E-2</v>
      </c>
      <c r="AU108" s="8">
        <f t="shared" si="113"/>
        <v>52.122000000000007</v>
      </c>
      <c r="AV108" s="1">
        <f t="shared" si="114"/>
        <v>0.3</v>
      </c>
      <c r="AW108" s="1">
        <f t="shared" si="115"/>
        <v>459216.75</v>
      </c>
      <c r="AX108" s="1">
        <f t="shared" si="116"/>
        <v>1100446150.3287163</v>
      </c>
    </row>
    <row r="109" spans="1:50" x14ac:dyDescent="0.15">
      <c r="C109" s="7">
        <v>4</v>
      </c>
      <c r="D109" s="7">
        <v>24.694566488666698</v>
      </c>
      <c r="E109" s="9">
        <f t="shared" si="117"/>
        <v>24.827729879677399</v>
      </c>
      <c r="F109" s="7" t="s">
        <v>83</v>
      </c>
      <c r="G109" s="1">
        <v>5</v>
      </c>
      <c r="H109" s="8">
        <f t="shared" si="99"/>
        <v>24.694566488666698</v>
      </c>
      <c r="I109" s="8">
        <f t="shared" si="100"/>
        <v>297.84456648866666</v>
      </c>
      <c r="J109" s="8">
        <f t="shared" si="101"/>
        <v>0.33477310557547696</v>
      </c>
      <c r="K109" s="8">
        <f t="shared" si="102"/>
        <v>52.122000000000007</v>
      </c>
      <c r="L109" s="8">
        <f t="shared" si="103"/>
        <v>0.52122000000000002</v>
      </c>
      <c r="M109" s="1" t="s">
        <v>85</v>
      </c>
      <c r="N109" s="8">
        <f>(O108-P108)*$C$21/100</f>
        <v>0.7674386082602086</v>
      </c>
      <c r="O109" s="8">
        <f t="shared" si="118"/>
        <v>0.56161150569790574</v>
      </c>
      <c r="P109" s="8">
        <f t="shared" si="104"/>
        <v>0.18801242788940759</v>
      </c>
      <c r="Q109" s="12">
        <f t="shared" si="105"/>
        <v>5.6403728366822274E-2</v>
      </c>
      <c r="R109" s="8">
        <f t="shared" si="106"/>
        <v>0.156366</v>
      </c>
      <c r="S109" s="13">
        <f t="shared" si="107"/>
        <v>0.36071606594030847</v>
      </c>
      <c r="T109" s="2">
        <f t="shared" si="108"/>
        <v>0.01</v>
      </c>
      <c r="U109" s="14">
        <f t="shared" si="109"/>
        <v>3.607160659403085E-3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0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1"/>
        <v>0.01</v>
      </c>
      <c r="AT109" s="1">
        <f t="shared" si="112"/>
        <v>1.8507160659403082E-2</v>
      </c>
      <c r="AU109" s="8">
        <f t="shared" si="113"/>
        <v>52.122000000000007</v>
      </c>
      <c r="AV109" s="1">
        <f t="shared" si="114"/>
        <v>0.3</v>
      </c>
      <c r="AW109" s="1">
        <f t="shared" si="115"/>
        <v>459216.75</v>
      </c>
      <c r="AX109" s="1">
        <f t="shared" si="116"/>
        <v>890378459.98829758</v>
      </c>
    </row>
    <row r="110" spans="1:50" x14ac:dyDescent="0.15">
      <c r="C110" s="7">
        <v>5</v>
      </c>
      <c r="D110" s="7">
        <v>23.878062928064502</v>
      </c>
      <c r="E110" s="9">
        <f t="shared" si="117"/>
        <v>24.694566488666698</v>
      </c>
      <c r="F110" s="7" t="s">
        <v>85</v>
      </c>
      <c r="G110" s="1">
        <v>6</v>
      </c>
      <c r="H110" s="8">
        <f t="shared" si="99"/>
        <v>23.878062928064502</v>
      </c>
      <c r="I110" s="8">
        <f t="shared" si="100"/>
        <v>297.02806292806446</v>
      </c>
      <c r="J110" s="8">
        <f t="shared" si="101"/>
        <v>0.30600113518832334</v>
      </c>
      <c r="K110" s="8">
        <f t="shared" si="102"/>
        <v>52.122000000000007</v>
      </c>
      <c r="L110" s="8">
        <f t="shared" si="103"/>
        <v>0.52122000000000002</v>
      </c>
      <c r="M110" s="1" t="s">
        <v>83</v>
      </c>
      <c r="O110" s="8">
        <f t="shared" si="118"/>
        <v>0.89481907780849834</v>
      </c>
      <c r="P110" s="8">
        <f t="shared" si="104"/>
        <v>0.2738156535975691</v>
      </c>
      <c r="Q110" s="12">
        <f t="shared" si="105"/>
        <v>8.2144696079270732E-2</v>
      </c>
      <c r="R110" s="8">
        <f t="shared" si="106"/>
        <v>0.156366</v>
      </c>
      <c r="S110" s="13">
        <f t="shared" si="107"/>
        <v>0.52533604542720747</v>
      </c>
      <c r="T110" s="2">
        <f t="shared" si="108"/>
        <v>0.01</v>
      </c>
      <c r="U110" s="14">
        <f t="shared" si="109"/>
        <v>5.2533604542720751E-3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0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1"/>
        <v>0.01</v>
      </c>
      <c r="AT110" s="1">
        <f t="shared" si="112"/>
        <v>2.0153360454272073E-2</v>
      </c>
      <c r="AU110" s="8">
        <f t="shared" si="113"/>
        <v>52.122000000000007</v>
      </c>
      <c r="AV110" s="1">
        <f t="shared" si="114"/>
        <v>0.3</v>
      </c>
      <c r="AW110" s="1">
        <f t="shared" si="115"/>
        <v>459216.75</v>
      </c>
      <c r="AX110" s="1">
        <f t="shared" si="116"/>
        <v>969577039.6712265</v>
      </c>
    </row>
    <row r="111" spans="1:50" x14ac:dyDescent="0.15">
      <c r="C111" s="7">
        <v>6</v>
      </c>
      <c r="D111" s="7">
        <v>23.583181255333301</v>
      </c>
      <c r="E111" s="9">
        <f t="shared" si="117"/>
        <v>23.878062928064502</v>
      </c>
      <c r="F111" s="7" t="s">
        <v>83</v>
      </c>
      <c r="G111" s="1">
        <v>7</v>
      </c>
      <c r="H111" s="8">
        <f t="shared" si="99"/>
        <v>23.583181255333301</v>
      </c>
      <c r="I111" s="8">
        <f t="shared" si="100"/>
        <v>296.73318125533331</v>
      </c>
      <c r="J111" s="8">
        <f t="shared" si="101"/>
        <v>0.29619340823263562</v>
      </c>
      <c r="K111" s="8">
        <f t="shared" si="102"/>
        <v>52.122000000000007</v>
      </c>
      <c r="L111" s="8">
        <f t="shared" si="103"/>
        <v>0.52122000000000002</v>
      </c>
      <c r="M111" s="1" t="s">
        <v>83</v>
      </c>
      <c r="O111" s="8">
        <f t="shared" si="118"/>
        <v>1.1422234242109293</v>
      </c>
      <c r="P111" s="8">
        <f t="shared" si="104"/>
        <v>0.33831904898018672</v>
      </c>
      <c r="Q111" s="12">
        <f t="shared" si="105"/>
        <v>0.10149571469405601</v>
      </c>
      <c r="R111" s="8">
        <f t="shared" si="106"/>
        <v>0.156366</v>
      </c>
      <c r="S111" s="13">
        <f t="shared" si="107"/>
        <v>0.64909068911435996</v>
      </c>
      <c r="T111" s="2">
        <f t="shared" si="108"/>
        <v>0.01</v>
      </c>
      <c r="U111" s="14">
        <f t="shared" si="109"/>
        <v>6.4909068911436002E-3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0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1"/>
        <v>0.01</v>
      </c>
      <c r="AT111" s="1">
        <f t="shared" si="112"/>
        <v>2.1390906891143598E-2</v>
      </c>
      <c r="AU111" s="8">
        <f t="shared" si="113"/>
        <v>52.122000000000007</v>
      </c>
      <c r="AV111" s="1">
        <f t="shared" si="114"/>
        <v>0.3</v>
      </c>
      <c r="AW111" s="1">
        <f t="shared" si="115"/>
        <v>459216.75</v>
      </c>
      <c r="AX111" s="1">
        <f t="shared" si="116"/>
        <v>1029115329.2502835</v>
      </c>
    </row>
    <row r="112" spans="1:50" x14ac:dyDescent="0.15">
      <c r="C112" s="7">
        <v>7</v>
      </c>
      <c r="D112" s="7">
        <v>23.786134110967701</v>
      </c>
      <c r="E112" s="9">
        <f t="shared" si="117"/>
        <v>23.583181255333301</v>
      </c>
      <c r="F112" s="7" t="s">
        <v>83</v>
      </c>
      <c r="G112" s="1">
        <v>8</v>
      </c>
      <c r="H112" s="8">
        <f t="shared" si="99"/>
        <v>23.786134110967701</v>
      </c>
      <c r="I112" s="8">
        <f t="shared" si="100"/>
        <v>296.93613411096766</v>
      </c>
      <c r="J112" s="8">
        <f t="shared" si="101"/>
        <v>0.30291135161232041</v>
      </c>
      <c r="K112" s="8">
        <f t="shared" si="102"/>
        <v>52.122000000000007</v>
      </c>
      <c r="L112" s="8">
        <f t="shared" si="103"/>
        <v>0.52122000000000002</v>
      </c>
      <c r="M112" s="1" t="s">
        <v>83</v>
      </c>
      <c r="O112" s="8">
        <f t="shared" si="118"/>
        <v>1.3251243752307427</v>
      </c>
      <c r="P112" s="8">
        <f t="shared" si="104"/>
        <v>0.40139521555557589</v>
      </c>
      <c r="Q112" s="12">
        <f t="shared" si="105"/>
        <v>0.12041856466667276</v>
      </c>
      <c r="R112" s="8">
        <f t="shared" si="106"/>
        <v>0.156366</v>
      </c>
      <c r="S112" s="13">
        <f t="shared" si="107"/>
        <v>0.77010708636578773</v>
      </c>
      <c r="T112" s="2">
        <f t="shared" si="108"/>
        <v>0.01</v>
      </c>
      <c r="U112" s="14">
        <f t="shared" si="109"/>
        <v>7.7010708636578778E-3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0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1"/>
        <v>0.01</v>
      </c>
      <c r="AT112" s="1">
        <f t="shared" si="112"/>
        <v>2.2601070863657875E-2</v>
      </c>
      <c r="AU112" s="8">
        <f t="shared" si="113"/>
        <v>52.122000000000007</v>
      </c>
      <c r="AV112" s="1">
        <f t="shared" si="114"/>
        <v>0.3</v>
      </c>
      <c r="AW112" s="1">
        <f t="shared" si="115"/>
        <v>459216.75</v>
      </c>
      <c r="AX112" s="1">
        <f t="shared" si="116"/>
        <v>1087336250.0068734</v>
      </c>
    </row>
    <row r="113" spans="1:53" x14ac:dyDescent="0.15">
      <c r="C113" s="7">
        <v>8</v>
      </c>
      <c r="D113" s="7">
        <v>25.027268277096798</v>
      </c>
      <c r="E113" s="9">
        <f t="shared" si="117"/>
        <v>23.786134110967701</v>
      </c>
      <c r="F113" s="7" t="s">
        <v>83</v>
      </c>
      <c r="G113" s="1">
        <v>9</v>
      </c>
      <c r="H113" s="8">
        <f t="shared" si="99"/>
        <v>25.027268277096798</v>
      </c>
      <c r="I113" s="8">
        <f t="shared" si="100"/>
        <v>298.1772682770968</v>
      </c>
      <c r="J113" s="8">
        <f t="shared" si="101"/>
        <v>0.34720971446616267</v>
      </c>
      <c r="K113" s="8">
        <f t="shared" si="102"/>
        <v>52.122000000000007</v>
      </c>
      <c r="L113" s="8">
        <f t="shared" si="103"/>
        <v>0.52122000000000002</v>
      </c>
      <c r="M113" s="1" t="s">
        <v>83</v>
      </c>
      <c r="O113" s="8">
        <f t="shared" si="118"/>
        <v>1.4449491596751667</v>
      </c>
      <c r="P113" s="8">
        <f t="shared" si="104"/>
        <v>0.50170038514893633</v>
      </c>
      <c r="Q113" s="12">
        <f t="shared" si="105"/>
        <v>0.15051011554468088</v>
      </c>
      <c r="R113" s="8">
        <f t="shared" si="106"/>
        <v>0.156366</v>
      </c>
      <c r="S113" s="13">
        <f t="shared" si="107"/>
        <v>0.96255014226034352</v>
      </c>
      <c r="T113" s="2">
        <f t="shared" si="108"/>
        <v>0.01</v>
      </c>
      <c r="U113" s="14">
        <f t="shared" si="109"/>
        <v>9.6255014226034347E-3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0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1"/>
        <v>0.01</v>
      </c>
      <c r="AT113" s="1">
        <f t="shared" si="112"/>
        <v>2.4525501422603437E-2</v>
      </c>
      <c r="AU113" s="8">
        <f t="shared" si="113"/>
        <v>52.122000000000007</v>
      </c>
      <c r="AV113" s="1">
        <f t="shared" si="114"/>
        <v>0.3</v>
      </c>
      <c r="AW113" s="1">
        <f t="shared" si="115"/>
        <v>459216.75</v>
      </c>
      <c r="AX113" s="1">
        <f t="shared" si="116"/>
        <v>1179920496.1244857</v>
      </c>
    </row>
    <row r="114" spans="1:53" x14ac:dyDescent="0.15">
      <c r="C114" s="7">
        <v>9</v>
      </c>
      <c r="D114" s="7">
        <v>25.802417808333299</v>
      </c>
      <c r="E114" s="9">
        <f t="shared" si="117"/>
        <v>25.027268277096798</v>
      </c>
      <c r="F114" s="7" t="s">
        <v>83</v>
      </c>
      <c r="G114" s="1">
        <v>10</v>
      </c>
      <c r="H114" s="8">
        <f t="shared" si="99"/>
        <v>25.802417808333299</v>
      </c>
      <c r="I114" s="8">
        <f t="shared" si="100"/>
        <v>298.95241780833328</v>
      </c>
      <c r="J114" s="8">
        <f t="shared" si="101"/>
        <v>0.37788805649619722</v>
      </c>
      <c r="K114" s="8">
        <f t="shared" si="102"/>
        <v>52.122000000000007</v>
      </c>
      <c r="L114" s="8">
        <f t="shared" si="103"/>
        <v>0.52122000000000002</v>
      </c>
      <c r="M114" s="1" t="s">
        <v>83</v>
      </c>
      <c r="O114" s="8">
        <f t="shared" si="118"/>
        <v>1.4644687745262304</v>
      </c>
      <c r="P114" s="8">
        <f t="shared" si="104"/>
        <v>0.55340525900508486</v>
      </c>
      <c r="Q114" s="12">
        <f t="shared" si="105"/>
        <v>0.16602157770152545</v>
      </c>
      <c r="R114" s="8">
        <f t="shared" si="106"/>
        <v>0.156366</v>
      </c>
      <c r="S114" s="13">
        <f t="shared" si="107"/>
        <v>1.0617498541980062</v>
      </c>
      <c r="T114" s="2">
        <f t="shared" si="108"/>
        <v>0.01</v>
      </c>
      <c r="U114" s="14">
        <f t="shared" si="109"/>
        <v>1.0617498541980061E-2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0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1"/>
        <v>0.01</v>
      </c>
      <c r="AT114" s="1">
        <f t="shared" si="112"/>
        <v>2.5517498541980065E-2</v>
      </c>
      <c r="AU114" s="8">
        <f t="shared" si="113"/>
        <v>52.122000000000007</v>
      </c>
      <c r="AV114" s="1">
        <f t="shared" si="114"/>
        <v>0.3</v>
      </c>
      <c r="AW114" s="1">
        <f t="shared" si="115"/>
        <v>459216.75</v>
      </c>
      <c r="AX114" s="1">
        <f t="shared" si="116"/>
        <v>1227645421.8285606</v>
      </c>
    </row>
    <row r="115" spans="1:53" x14ac:dyDescent="0.15">
      <c r="C115" s="7">
        <v>10</v>
      </c>
      <c r="D115" s="7">
        <v>25.509908080322599</v>
      </c>
      <c r="E115" s="9">
        <f t="shared" si="117"/>
        <v>25.802417808333299</v>
      </c>
      <c r="F115" s="7" t="s">
        <v>83</v>
      </c>
      <c r="G115" s="1">
        <v>11</v>
      </c>
      <c r="H115" s="8">
        <f t="shared" si="99"/>
        <v>25.509908080322599</v>
      </c>
      <c r="I115" s="8">
        <f t="shared" si="100"/>
        <v>298.65990808032257</v>
      </c>
      <c r="J115" s="8">
        <f t="shared" si="101"/>
        <v>0.36602403622525742</v>
      </c>
      <c r="K115" s="8">
        <f t="shared" si="102"/>
        <v>52.122000000000007</v>
      </c>
      <c r="L115" s="8">
        <f t="shared" si="103"/>
        <v>0.52122000000000002</v>
      </c>
      <c r="M115" s="1" t="s">
        <v>85</v>
      </c>
      <c r="N115" s="8">
        <f>(O114-P114)*$C$21/100</f>
        <v>0.86551033974508829</v>
      </c>
      <c r="O115" s="8">
        <f t="shared" si="118"/>
        <v>0.56677317577605724</v>
      </c>
      <c r="P115" s="8">
        <f t="shared" si="104"/>
        <v>0.20745260542175978</v>
      </c>
      <c r="Q115" s="12">
        <f t="shared" si="105"/>
        <v>6.2235781626527931E-2</v>
      </c>
      <c r="R115" s="8">
        <f t="shared" si="106"/>
        <v>0.156366</v>
      </c>
      <c r="S115" s="13">
        <f t="shared" si="107"/>
        <v>0.3980135171746283</v>
      </c>
      <c r="T115" s="2">
        <f t="shared" si="108"/>
        <v>0.01</v>
      </c>
      <c r="U115" s="14">
        <f t="shared" si="109"/>
        <v>3.9801351717462831E-3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0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1"/>
        <v>0.01</v>
      </c>
      <c r="AT115" s="1">
        <f t="shared" si="112"/>
        <v>1.8880135171746283E-2</v>
      </c>
      <c r="AU115" s="8">
        <f t="shared" si="113"/>
        <v>52.122000000000007</v>
      </c>
      <c r="AV115" s="1">
        <f t="shared" si="114"/>
        <v>0.3</v>
      </c>
      <c r="AW115" s="1">
        <f t="shared" si="115"/>
        <v>459216.75</v>
      </c>
      <c r="AX115" s="1">
        <f t="shared" si="116"/>
        <v>908322242.83141553</v>
      </c>
    </row>
    <row r="116" spans="1:53" x14ac:dyDescent="0.15">
      <c r="C116" s="7">
        <v>11</v>
      </c>
      <c r="D116" s="7">
        <v>25.226483272999999</v>
      </c>
      <c r="E116" s="9">
        <f t="shared" si="117"/>
        <v>25.509908080322599</v>
      </c>
      <c r="F116" s="7" t="s">
        <v>85</v>
      </c>
      <c r="G116" s="1">
        <v>12</v>
      </c>
      <c r="H116" s="8">
        <f t="shared" si="99"/>
        <v>25.226483272999999</v>
      </c>
      <c r="I116" s="8">
        <f t="shared" si="100"/>
        <v>298.37648327299996</v>
      </c>
      <c r="J116" s="8">
        <f t="shared" si="101"/>
        <v>0.35486274431792064</v>
      </c>
      <c r="K116" s="8">
        <f t="shared" si="102"/>
        <v>52.122000000000007</v>
      </c>
      <c r="L116" s="8">
        <f t="shared" si="103"/>
        <v>0.52122000000000002</v>
      </c>
      <c r="M116" s="1" t="s">
        <v>83</v>
      </c>
      <c r="O116" s="8">
        <f t="shared" si="118"/>
        <v>0.88054057035429745</v>
      </c>
      <c r="P116" s="8">
        <f t="shared" si="104"/>
        <v>0.31247104327919306</v>
      </c>
      <c r="Q116" s="12">
        <f t="shared" si="105"/>
        <v>9.3741312983757916E-2</v>
      </c>
      <c r="R116" s="8">
        <f t="shared" si="106"/>
        <v>0.156366</v>
      </c>
      <c r="S116" s="13">
        <f t="shared" si="107"/>
        <v>0.59949933478990258</v>
      </c>
      <c r="T116" s="2">
        <f t="shared" si="108"/>
        <v>0.01</v>
      </c>
      <c r="U116" s="14">
        <f t="shared" si="109"/>
        <v>5.9949933478990261E-3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0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1"/>
        <v>0.01</v>
      </c>
      <c r="AT116" s="1">
        <f t="shared" si="112"/>
        <v>2.089499334789903E-2</v>
      </c>
      <c r="AU116" s="8">
        <f t="shared" si="113"/>
        <v>52.122000000000007</v>
      </c>
      <c r="AV116" s="1">
        <f t="shared" si="114"/>
        <v>0.3</v>
      </c>
      <c r="AW116" s="1">
        <f t="shared" si="115"/>
        <v>459216.75</v>
      </c>
      <c r="AX116" s="1">
        <f t="shared" si="116"/>
        <v>1005256956.5345803</v>
      </c>
      <c r="AY116" s="1">
        <f>SUM(AX105:AX116)</f>
        <v>12343654672.679857</v>
      </c>
    </row>
    <row r="117" spans="1:53" x14ac:dyDescent="0.3">
      <c r="C117" s="7">
        <v>12</v>
      </c>
      <c r="D117" s="10">
        <v>25.567072902903199</v>
      </c>
      <c r="E117" s="9">
        <f t="shared" si="117"/>
        <v>25.226483272999999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25</v>
      </c>
      <c r="E121" s="7"/>
      <c r="F121" s="7"/>
      <c r="G121" s="1">
        <v>1</v>
      </c>
      <c r="H121" s="8">
        <f t="shared" ref="H121:H132" si="119">E122</f>
        <v>25</v>
      </c>
      <c r="I121" s="8">
        <f t="shared" ref="I121:I132" si="120">H121+273.15</f>
        <v>298.14999999999998</v>
      </c>
      <c r="J121" s="8">
        <f t="shared" ref="J121:J132" si="121">EXP(($C$15*(I121-$C$13))/($C$16*I121*$C$13))</f>
        <v>0.3461743157212232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9.8555827685832251E-2</v>
      </c>
      <c r="Q121" s="12">
        <f t="shared" ref="Q121:Q132" si="125">P121*$B$123</f>
        <v>3.2523423136324642E-2</v>
      </c>
      <c r="R121" s="8">
        <f t="shared" ref="R121:R132" si="126">L121*$B$123</f>
        <v>9.3951000000000007E-2</v>
      </c>
      <c r="S121" s="13">
        <f t="shared" ref="S121:S132" si="127">Q121/R121</f>
        <v>0.3461743157212232</v>
      </c>
      <c r="T121" s="2">
        <f t="shared" ref="T121:T132" si="128">$B$122/100</f>
        <v>0.01</v>
      </c>
      <c r="U121" s="14">
        <f t="shared" ref="U121:U132" si="129">S121*T121</f>
        <v>3.4617431572122321E-3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0.01</v>
      </c>
      <c r="AF121" s="2">
        <v>0.49</v>
      </c>
      <c r="AG121" s="14">
        <f t="shared" ref="AG121:AG132" si="130">AF121*AE121</f>
        <v>4.8999999999999998E-3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0.02</v>
      </c>
      <c r="AR121" s="2">
        <v>0.5</v>
      </c>
      <c r="AS121" s="2">
        <f t="shared" ref="AS121:AS132" si="131">AR121*AQ121</f>
        <v>0.01</v>
      </c>
      <c r="AT121" s="1">
        <f t="shared" ref="AT121:AT132" si="132">(AS121+AM121+AD121+AA121+U121+X121+AG121+AJ121+AP121)</f>
        <v>1.8361743157212233E-2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81224</v>
      </c>
      <c r="AX121" s="1">
        <f t="shared" ref="AX121:AX132" si="136">AW121*10000*AV121*0.67*AU121*AT121</f>
        <v>93880304.837118387</v>
      </c>
      <c r="AZ121" s="1">
        <f t="shared" ref="AZ121:AZ132" si="137">$E$9/12</f>
        <v>105783.58333333333</v>
      </c>
      <c r="BA121" s="1">
        <f t="shared" ref="BA121:BA132" si="138">AZ121*10000*AV121*0.67*AU121*AT121</f>
        <v>122266756.74795686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25.154013491612901</v>
      </c>
      <c r="E122" s="9">
        <f t="shared" ref="E122:E133" si="139">D121</f>
        <v>25</v>
      </c>
      <c r="F122" s="7" t="s">
        <v>83</v>
      </c>
      <c r="G122" s="1">
        <v>2</v>
      </c>
      <c r="H122" s="8">
        <f t="shared" si="119"/>
        <v>25.154013491612901</v>
      </c>
      <c r="I122" s="8">
        <f t="shared" si="120"/>
        <v>298.30401349161286</v>
      </c>
      <c r="J122" s="8">
        <f t="shared" si="121"/>
        <v>0.35206060910973191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0.47084417231416775</v>
      </c>
      <c r="P122" s="8">
        <f t="shared" si="124"/>
        <v>0.16576568610069348</v>
      </c>
      <c r="Q122" s="12">
        <f t="shared" si="125"/>
        <v>5.4702676413228853E-2</v>
      </c>
      <c r="R122" s="8">
        <f t="shared" si="126"/>
        <v>9.3951000000000007E-2</v>
      </c>
      <c r="S122" s="13">
        <f t="shared" si="127"/>
        <v>0.58224687776850537</v>
      </c>
      <c r="T122" s="2">
        <f t="shared" si="128"/>
        <v>0.01</v>
      </c>
      <c r="U122" s="14">
        <f t="shared" si="129"/>
        <v>5.8224687776850534E-3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0.01</v>
      </c>
      <c r="AF122" s="2">
        <v>0.49</v>
      </c>
      <c r="AG122" s="14">
        <f t="shared" si="130"/>
        <v>4.8999999999999998E-3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0.02</v>
      </c>
      <c r="AR122" s="2">
        <v>0.5</v>
      </c>
      <c r="AS122" s="2">
        <f t="shared" si="131"/>
        <v>0.01</v>
      </c>
      <c r="AT122" s="1">
        <f t="shared" si="132"/>
        <v>2.0722468777685056E-2</v>
      </c>
      <c r="AU122" s="8">
        <f t="shared" si="133"/>
        <v>28.47</v>
      </c>
      <c r="AV122" s="1">
        <f t="shared" si="134"/>
        <v>0.33</v>
      </c>
      <c r="AW122" s="1">
        <f t="shared" si="135"/>
        <v>81224</v>
      </c>
      <c r="AX122" s="1">
        <f t="shared" si="136"/>
        <v>105950272.21381228</v>
      </c>
      <c r="AZ122" s="1">
        <f t="shared" si="137"/>
        <v>105783.58333333333</v>
      </c>
      <c r="BA122" s="1">
        <f t="shared" si="138"/>
        <v>137986302.69278985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25.091375263214299</v>
      </c>
      <c r="E123" s="9">
        <f t="shared" si="139"/>
        <v>25.154013491612901</v>
      </c>
      <c r="F123" s="7" t="s">
        <v>83</v>
      </c>
      <c r="G123" s="1">
        <v>3</v>
      </c>
      <c r="H123" s="8">
        <f t="shared" si="119"/>
        <v>25.091375263214299</v>
      </c>
      <c r="I123" s="8">
        <f t="shared" si="120"/>
        <v>298.24137526321425</v>
      </c>
      <c r="J123" s="8">
        <f t="shared" si="121"/>
        <v>0.34965537191277063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0.58977848621347428</v>
      </c>
      <c r="P123" s="8">
        <f t="shared" si="124"/>
        <v>0.20621921594312323</v>
      </c>
      <c r="Q123" s="12">
        <f t="shared" si="125"/>
        <v>6.8052341261230664E-2</v>
      </c>
      <c r="R123" s="8">
        <f t="shared" si="126"/>
        <v>9.3951000000000007E-2</v>
      </c>
      <c r="S123" s="13">
        <f t="shared" si="127"/>
        <v>0.7243386580369624</v>
      </c>
      <c r="T123" s="2">
        <f t="shared" si="128"/>
        <v>0.01</v>
      </c>
      <c r="U123" s="14">
        <f t="shared" si="129"/>
        <v>7.243386580369624E-3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0.01</v>
      </c>
      <c r="AF123" s="2">
        <v>0.49</v>
      </c>
      <c r="AG123" s="14">
        <f t="shared" si="130"/>
        <v>4.8999999999999998E-3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0.02</v>
      </c>
      <c r="AR123" s="2">
        <v>0.5</v>
      </c>
      <c r="AS123" s="2">
        <f t="shared" si="131"/>
        <v>0.01</v>
      </c>
      <c r="AT123" s="1">
        <f t="shared" si="132"/>
        <v>2.2143386580369621E-2</v>
      </c>
      <c r="AU123" s="8">
        <f t="shared" si="133"/>
        <v>28.47</v>
      </c>
      <c r="AV123" s="1">
        <f t="shared" si="134"/>
        <v>0.33</v>
      </c>
      <c r="AW123" s="1">
        <f t="shared" si="135"/>
        <v>81224</v>
      </c>
      <c r="AX123" s="1">
        <f t="shared" si="136"/>
        <v>113215170.50382672</v>
      </c>
      <c r="AZ123" s="1">
        <f t="shared" si="137"/>
        <v>105783.58333333333</v>
      </c>
      <c r="BA123" s="1">
        <f t="shared" si="138"/>
        <v>147447877.76505828</v>
      </c>
    </row>
    <row r="124" spans="1:53" x14ac:dyDescent="0.15">
      <c r="C124" s="7">
        <v>3</v>
      </c>
      <c r="D124" s="7">
        <v>24.827729879677399</v>
      </c>
      <c r="E124" s="9">
        <f t="shared" si="139"/>
        <v>25.091375263214299</v>
      </c>
      <c r="F124" s="7" t="s">
        <v>83</v>
      </c>
      <c r="G124" s="1">
        <v>4</v>
      </c>
      <c r="H124" s="8">
        <f t="shared" si="119"/>
        <v>24.827729879677399</v>
      </c>
      <c r="I124" s="8">
        <f t="shared" si="120"/>
        <v>297.97772987967738</v>
      </c>
      <c r="J124" s="8">
        <f t="shared" si="121"/>
        <v>0.33969978038645854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0.66825927027035104</v>
      </c>
      <c r="P124" s="8">
        <f t="shared" si="124"/>
        <v>0.22700752735205329</v>
      </c>
      <c r="Q124" s="12">
        <f t="shared" si="125"/>
        <v>7.4912484026177589E-2</v>
      </c>
      <c r="R124" s="8">
        <f t="shared" si="126"/>
        <v>9.3951000000000007E-2</v>
      </c>
      <c r="S124" s="13">
        <f t="shared" si="127"/>
        <v>0.79735696295066139</v>
      </c>
      <c r="T124" s="2">
        <f t="shared" si="128"/>
        <v>0.01</v>
      </c>
      <c r="U124" s="14">
        <f t="shared" si="129"/>
        <v>7.9735696295066133E-3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0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31"/>
        <v>0.01</v>
      </c>
      <c r="AT124" s="1">
        <f t="shared" si="132"/>
        <v>2.2873569629506617E-2</v>
      </c>
      <c r="AU124" s="8">
        <f t="shared" si="133"/>
        <v>28.47</v>
      </c>
      <c r="AV124" s="1">
        <f t="shared" si="134"/>
        <v>0.33</v>
      </c>
      <c r="AW124" s="1">
        <f t="shared" si="135"/>
        <v>81224</v>
      </c>
      <c r="AX124" s="1">
        <f t="shared" si="136"/>
        <v>116948465.68462507</v>
      </c>
      <c r="AZ124" s="1">
        <f t="shared" si="137"/>
        <v>105783.58333333333</v>
      </c>
      <c r="BA124" s="1">
        <f t="shared" si="138"/>
        <v>152310004.00688234</v>
      </c>
    </row>
    <row r="125" spans="1:53" x14ac:dyDescent="0.15">
      <c r="C125" s="7">
        <v>4</v>
      </c>
      <c r="D125" s="7">
        <v>24.694566488666698</v>
      </c>
      <c r="E125" s="9">
        <f t="shared" si="139"/>
        <v>24.827729879677399</v>
      </c>
      <c r="F125" s="7" t="s">
        <v>83</v>
      </c>
      <c r="G125" s="1">
        <v>5</v>
      </c>
      <c r="H125" s="8">
        <f t="shared" si="119"/>
        <v>24.694566488666698</v>
      </c>
      <c r="I125" s="8">
        <f t="shared" si="120"/>
        <v>297.84456648866666</v>
      </c>
      <c r="J125" s="8">
        <f t="shared" si="121"/>
        <v>0.33477310557547696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0.4191891557723828</v>
      </c>
      <c r="O125" s="8">
        <f t="shared" si="140"/>
        <v>0.30676258714591498</v>
      </c>
      <c r="P125" s="8">
        <f t="shared" si="124"/>
        <v>0.10269586397320585</v>
      </c>
      <c r="Q125" s="12">
        <f t="shared" si="125"/>
        <v>3.3889635111157931E-2</v>
      </c>
      <c r="R125" s="8">
        <f t="shared" si="126"/>
        <v>9.3951000000000007E-2</v>
      </c>
      <c r="S125" s="13">
        <f t="shared" si="127"/>
        <v>0.36071606594030853</v>
      </c>
      <c r="T125" s="2">
        <f t="shared" si="128"/>
        <v>0.01</v>
      </c>
      <c r="U125" s="14">
        <f t="shared" si="129"/>
        <v>3.6071606594030854E-3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0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1"/>
        <v>0.01</v>
      </c>
      <c r="AT125" s="1">
        <f t="shared" si="132"/>
        <v>1.8507160659403086E-2</v>
      </c>
      <c r="AU125" s="8">
        <f t="shared" si="133"/>
        <v>28.47</v>
      </c>
      <c r="AV125" s="1">
        <f t="shared" si="134"/>
        <v>0.33</v>
      </c>
      <c r="AW125" s="1">
        <f t="shared" si="135"/>
        <v>81224</v>
      </c>
      <c r="AX125" s="1">
        <f t="shared" si="136"/>
        <v>94623798.486792237</v>
      </c>
      <c r="AZ125" s="1">
        <f t="shared" si="137"/>
        <v>105783.58333333333</v>
      </c>
      <c r="BA125" s="1">
        <f t="shared" si="138"/>
        <v>123235059.49650505</v>
      </c>
    </row>
    <row r="126" spans="1:53" x14ac:dyDescent="0.15">
      <c r="C126" s="7">
        <v>5</v>
      </c>
      <c r="D126" s="7">
        <v>23.878062928064502</v>
      </c>
      <c r="E126" s="9">
        <f t="shared" si="139"/>
        <v>24.694566488666698</v>
      </c>
      <c r="F126" s="7" t="s">
        <v>85</v>
      </c>
      <c r="G126" s="1">
        <v>6</v>
      </c>
      <c r="H126" s="8">
        <f t="shared" si="119"/>
        <v>23.878062928064502</v>
      </c>
      <c r="I126" s="8">
        <f t="shared" si="120"/>
        <v>297.02806292806446</v>
      </c>
      <c r="J126" s="8">
        <f t="shared" si="121"/>
        <v>0.30600113518832334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0.48876672317270908</v>
      </c>
      <c r="P126" s="8">
        <f t="shared" si="124"/>
        <v>0.14956317213312595</v>
      </c>
      <c r="Q126" s="12">
        <f t="shared" si="125"/>
        <v>4.9355846803931562E-2</v>
      </c>
      <c r="R126" s="8">
        <f t="shared" si="126"/>
        <v>9.3951000000000007E-2</v>
      </c>
      <c r="S126" s="13">
        <f t="shared" si="127"/>
        <v>0.52533604542720735</v>
      </c>
      <c r="T126" s="2">
        <f t="shared" si="128"/>
        <v>0.01</v>
      </c>
      <c r="U126" s="14">
        <f t="shared" si="129"/>
        <v>5.2533604542720734E-3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0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1"/>
        <v>0.01</v>
      </c>
      <c r="AT126" s="1">
        <f t="shared" si="132"/>
        <v>2.0153360454272073E-2</v>
      </c>
      <c r="AU126" s="8">
        <f t="shared" si="133"/>
        <v>28.47</v>
      </c>
      <c r="AV126" s="1">
        <f t="shared" si="134"/>
        <v>0.33</v>
      </c>
      <c r="AW126" s="1">
        <f t="shared" si="135"/>
        <v>81224</v>
      </c>
      <c r="AX126" s="1">
        <f t="shared" si="136"/>
        <v>103040523.262969</v>
      </c>
      <c r="AZ126" s="1">
        <f t="shared" si="137"/>
        <v>105783.58333333333</v>
      </c>
      <c r="BA126" s="1">
        <f t="shared" si="138"/>
        <v>134196737.16264346</v>
      </c>
    </row>
    <row r="127" spans="1:53" x14ac:dyDescent="0.15">
      <c r="C127" s="7">
        <v>6</v>
      </c>
      <c r="D127" s="7">
        <v>23.583181255333301</v>
      </c>
      <c r="E127" s="9">
        <f t="shared" si="139"/>
        <v>23.878062928064502</v>
      </c>
      <c r="F127" s="7" t="s">
        <v>83</v>
      </c>
      <c r="G127" s="1">
        <v>7</v>
      </c>
      <c r="H127" s="8">
        <f t="shared" si="119"/>
        <v>23.583181255333301</v>
      </c>
      <c r="I127" s="8">
        <f t="shared" si="120"/>
        <v>296.73318125533331</v>
      </c>
      <c r="J127" s="8">
        <f t="shared" si="121"/>
        <v>0.29619340823263562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0.62390355103958306</v>
      </c>
      <c r="P127" s="8">
        <f t="shared" si="124"/>
        <v>0.18479611919085825</v>
      </c>
      <c r="Q127" s="12">
        <f t="shared" si="125"/>
        <v>6.0982719332983229E-2</v>
      </c>
      <c r="R127" s="8">
        <f t="shared" si="126"/>
        <v>9.3951000000000007E-2</v>
      </c>
      <c r="S127" s="13">
        <f t="shared" si="127"/>
        <v>0.64909068911435985</v>
      </c>
      <c r="T127" s="2">
        <f t="shared" si="128"/>
        <v>0.01</v>
      </c>
      <c r="U127" s="14">
        <f t="shared" si="129"/>
        <v>6.4909068911435984E-3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0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1"/>
        <v>0.01</v>
      </c>
      <c r="AT127" s="1">
        <f t="shared" si="132"/>
        <v>2.1390906891143598E-2</v>
      </c>
      <c r="AU127" s="8">
        <f t="shared" si="133"/>
        <v>28.47</v>
      </c>
      <c r="AV127" s="1">
        <f t="shared" si="134"/>
        <v>0.33</v>
      </c>
      <c r="AW127" s="1">
        <f t="shared" si="135"/>
        <v>81224</v>
      </c>
      <c r="AX127" s="1">
        <f t="shared" si="136"/>
        <v>109367876.59477693</v>
      </c>
      <c r="AZ127" s="1">
        <f t="shared" si="137"/>
        <v>105783.58333333333</v>
      </c>
      <c r="BA127" s="1">
        <f t="shared" si="138"/>
        <v>142437283.16449943</v>
      </c>
    </row>
    <row r="128" spans="1:53" x14ac:dyDescent="0.15">
      <c r="C128" s="7">
        <v>7</v>
      </c>
      <c r="D128" s="7">
        <v>23.786134110967701</v>
      </c>
      <c r="E128" s="9">
        <f t="shared" si="139"/>
        <v>23.583181255333301</v>
      </c>
      <c r="F128" s="7" t="s">
        <v>83</v>
      </c>
      <c r="G128" s="1">
        <v>8</v>
      </c>
      <c r="H128" s="8">
        <f t="shared" si="119"/>
        <v>23.786134110967701</v>
      </c>
      <c r="I128" s="8">
        <f t="shared" si="120"/>
        <v>296.93613411096766</v>
      </c>
      <c r="J128" s="8">
        <f t="shared" si="121"/>
        <v>0.30291135161232041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0.72380743184872487</v>
      </c>
      <c r="P128" s="8">
        <f t="shared" si="124"/>
        <v>0.21924948748833975</v>
      </c>
      <c r="Q128" s="12">
        <f t="shared" si="125"/>
        <v>7.2352330871152115E-2</v>
      </c>
      <c r="R128" s="8">
        <f t="shared" si="126"/>
        <v>9.3951000000000007E-2</v>
      </c>
      <c r="S128" s="13">
        <f t="shared" si="127"/>
        <v>0.77010708636578762</v>
      </c>
      <c r="T128" s="2">
        <f t="shared" si="128"/>
        <v>0.01</v>
      </c>
      <c r="U128" s="14">
        <f t="shared" si="129"/>
        <v>7.7010708636578761E-3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0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1"/>
        <v>0.01</v>
      </c>
      <c r="AT128" s="1">
        <f t="shared" si="132"/>
        <v>2.2601070863657875E-2</v>
      </c>
      <c r="AU128" s="8">
        <f t="shared" si="133"/>
        <v>28.47</v>
      </c>
      <c r="AV128" s="1">
        <f t="shared" si="134"/>
        <v>0.33</v>
      </c>
      <c r="AW128" s="1">
        <f t="shared" si="135"/>
        <v>81224</v>
      </c>
      <c r="AX128" s="1">
        <f t="shared" si="136"/>
        <v>115555228.28953767</v>
      </c>
      <c r="AZ128" s="1">
        <f t="shared" si="137"/>
        <v>105783.58333333333</v>
      </c>
      <c r="BA128" s="1">
        <f t="shared" si="138"/>
        <v>150495495.43692338</v>
      </c>
    </row>
    <row r="129" spans="1:54" x14ac:dyDescent="0.15">
      <c r="C129" s="7">
        <v>8</v>
      </c>
      <c r="D129" s="7">
        <v>25.027268277096798</v>
      </c>
      <c r="E129" s="9">
        <f t="shared" si="139"/>
        <v>23.786134110967701</v>
      </c>
      <c r="F129" s="7" t="s">
        <v>83</v>
      </c>
      <c r="G129" s="1">
        <v>9</v>
      </c>
      <c r="H129" s="8">
        <f t="shared" si="119"/>
        <v>25.027268277096798</v>
      </c>
      <c r="I129" s="8">
        <f t="shared" si="120"/>
        <v>298.1772682770968</v>
      </c>
      <c r="J129" s="8">
        <f t="shared" si="121"/>
        <v>0.34720971446616267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0.7892579443603851</v>
      </c>
      <c r="P129" s="8">
        <f t="shared" si="124"/>
        <v>0.27403802550151979</v>
      </c>
      <c r="Q129" s="12">
        <f t="shared" si="125"/>
        <v>9.0432548415501537E-2</v>
      </c>
      <c r="R129" s="8">
        <f t="shared" si="126"/>
        <v>9.3951000000000007E-2</v>
      </c>
      <c r="S129" s="13">
        <f t="shared" si="127"/>
        <v>0.96255014226034352</v>
      </c>
      <c r="T129" s="2">
        <f t="shared" si="128"/>
        <v>0.01</v>
      </c>
      <c r="U129" s="14">
        <f t="shared" si="129"/>
        <v>9.6255014226034347E-3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0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1"/>
        <v>0.01</v>
      </c>
      <c r="AT129" s="1">
        <f t="shared" si="132"/>
        <v>2.4525501422603437E-2</v>
      </c>
      <c r="AU129" s="8">
        <f t="shared" si="133"/>
        <v>28.47</v>
      </c>
      <c r="AV129" s="1">
        <f t="shared" si="134"/>
        <v>0.33</v>
      </c>
      <c r="AW129" s="1">
        <f t="shared" si="135"/>
        <v>81224</v>
      </c>
      <c r="AX129" s="1">
        <f t="shared" si="136"/>
        <v>125394497.14134668</v>
      </c>
      <c r="AZ129" s="1">
        <f t="shared" si="137"/>
        <v>105783.58333333333</v>
      </c>
      <c r="BA129" s="1">
        <f t="shared" si="138"/>
        <v>163309849.77214953</v>
      </c>
    </row>
    <row r="130" spans="1:54" x14ac:dyDescent="0.15">
      <c r="C130" s="7">
        <v>9</v>
      </c>
      <c r="D130" s="7">
        <v>25.802417808333299</v>
      </c>
      <c r="E130" s="9">
        <f t="shared" si="139"/>
        <v>25.027268277096798</v>
      </c>
      <c r="F130" s="7" t="s">
        <v>83</v>
      </c>
      <c r="G130" s="1">
        <v>10</v>
      </c>
      <c r="H130" s="8">
        <f t="shared" si="119"/>
        <v>25.802417808333299</v>
      </c>
      <c r="I130" s="8">
        <f t="shared" si="120"/>
        <v>298.95241780833328</v>
      </c>
      <c r="J130" s="8">
        <f t="shared" si="121"/>
        <v>0.37788805649619722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0.79991991885886526</v>
      </c>
      <c r="P130" s="8">
        <f t="shared" si="124"/>
        <v>0.30228018349017238</v>
      </c>
      <c r="Q130" s="12">
        <f t="shared" si="125"/>
        <v>9.9752460551756891E-2</v>
      </c>
      <c r="R130" s="8">
        <f t="shared" si="126"/>
        <v>9.3951000000000007E-2</v>
      </c>
      <c r="S130" s="13">
        <f t="shared" si="127"/>
        <v>1.0617498541980062</v>
      </c>
      <c r="T130" s="2">
        <f t="shared" si="128"/>
        <v>0.01</v>
      </c>
      <c r="U130" s="14">
        <f t="shared" si="129"/>
        <v>1.0617498541980061E-2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0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1"/>
        <v>0.01</v>
      </c>
      <c r="AT130" s="1">
        <f t="shared" si="132"/>
        <v>2.5517498541980065E-2</v>
      </c>
      <c r="AU130" s="8">
        <f t="shared" si="133"/>
        <v>28.47</v>
      </c>
      <c r="AV130" s="1">
        <f t="shared" si="134"/>
        <v>0.33</v>
      </c>
      <c r="AW130" s="1">
        <f t="shared" si="135"/>
        <v>81224</v>
      </c>
      <c r="AX130" s="1">
        <f t="shared" si="136"/>
        <v>130466400.78182654</v>
      </c>
      <c r="AZ130" s="1">
        <f t="shared" si="137"/>
        <v>105783.58333333333</v>
      </c>
      <c r="BA130" s="1">
        <f t="shared" si="138"/>
        <v>169915337.57638645</v>
      </c>
    </row>
    <row r="131" spans="1:54" x14ac:dyDescent="0.15">
      <c r="C131" s="7">
        <v>10</v>
      </c>
      <c r="D131" s="7">
        <v>25.509908080322599</v>
      </c>
      <c r="E131" s="9">
        <f t="shared" si="139"/>
        <v>25.802417808333299</v>
      </c>
      <c r="F131" s="7" t="s">
        <v>83</v>
      </c>
      <c r="G131" s="1">
        <v>11</v>
      </c>
      <c r="H131" s="8">
        <f t="shared" si="119"/>
        <v>25.509908080322599</v>
      </c>
      <c r="I131" s="8">
        <f t="shared" si="120"/>
        <v>298.65990808032257</v>
      </c>
      <c r="J131" s="8">
        <f t="shared" si="121"/>
        <v>0.36602403622525742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0.47275774860025827</v>
      </c>
      <c r="O131" s="8">
        <f t="shared" si="140"/>
        <v>0.30958198676843457</v>
      </c>
      <c r="P131" s="8">
        <f t="shared" si="124"/>
        <v>0.11331444833961665</v>
      </c>
      <c r="Q131" s="12">
        <f t="shared" si="125"/>
        <v>3.7393767952073498E-2</v>
      </c>
      <c r="R131" s="8">
        <f t="shared" si="126"/>
        <v>9.3951000000000007E-2</v>
      </c>
      <c r="S131" s="13">
        <f t="shared" si="127"/>
        <v>0.39801351717462818</v>
      </c>
      <c r="T131" s="2">
        <f t="shared" si="128"/>
        <v>0.01</v>
      </c>
      <c r="U131" s="14">
        <f t="shared" si="129"/>
        <v>3.9801351717462822E-3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0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1"/>
        <v>0.01</v>
      </c>
      <c r="AT131" s="1">
        <f t="shared" si="132"/>
        <v>1.8880135171746283E-2</v>
      </c>
      <c r="AU131" s="8">
        <f t="shared" si="133"/>
        <v>28.47</v>
      </c>
      <c r="AV131" s="1">
        <f t="shared" si="134"/>
        <v>0.33</v>
      </c>
      <c r="AW131" s="1">
        <f t="shared" si="135"/>
        <v>81224</v>
      </c>
      <c r="AX131" s="1">
        <f t="shared" si="136"/>
        <v>96530750.382124767</v>
      </c>
      <c r="AZ131" s="1">
        <f t="shared" si="137"/>
        <v>105783.58333333333</v>
      </c>
      <c r="BA131" s="1">
        <f t="shared" si="138"/>
        <v>125718613.67670508</v>
      </c>
    </row>
    <row r="132" spans="1:54" x14ac:dyDescent="0.15">
      <c r="C132" s="7">
        <v>11</v>
      </c>
      <c r="D132" s="7">
        <v>25.226483272999999</v>
      </c>
      <c r="E132" s="9">
        <f t="shared" si="139"/>
        <v>25.509908080322599</v>
      </c>
      <c r="F132" s="7" t="s">
        <v>85</v>
      </c>
      <c r="G132" s="1">
        <v>12</v>
      </c>
      <c r="H132" s="8">
        <f t="shared" si="119"/>
        <v>25.226483272999999</v>
      </c>
      <c r="I132" s="8">
        <f t="shared" si="120"/>
        <v>298.37648327299996</v>
      </c>
      <c r="J132" s="8">
        <f t="shared" si="121"/>
        <v>0.35486274431792064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0.4809675384288179</v>
      </c>
      <c r="P132" s="8">
        <f t="shared" si="124"/>
        <v>0.17067746061468528</v>
      </c>
      <c r="Q132" s="12">
        <f t="shared" si="125"/>
        <v>5.6323562002846148E-2</v>
      </c>
      <c r="R132" s="8">
        <f t="shared" si="126"/>
        <v>9.3951000000000007E-2</v>
      </c>
      <c r="S132" s="13">
        <f t="shared" si="127"/>
        <v>0.59949933478990269</v>
      </c>
      <c r="T132" s="2">
        <f t="shared" si="128"/>
        <v>0.01</v>
      </c>
      <c r="U132" s="14">
        <f t="shared" si="129"/>
        <v>5.994993347899027E-3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0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1"/>
        <v>0.01</v>
      </c>
      <c r="AT132" s="1">
        <f t="shared" si="132"/>
        <v>2.089499334789903E-2</v>
      </c>
      <c r="AU132" s="8">
        <f t="shared" si="133"/>
        <v>28.47</v>
      </c>
      <c r="AV132" s="1">
        <f t="shared" si="134"/>
        <v>0.33</v>
      </c>
      <c r="AW132" s="1">
        <f t="shared" si="135"/>
        <v>81224</v>
      </c>
      <c r="AX132" s="1">
        <f t="shared" si="136"/>
        <v>106832359.44839048</v>
      </c>
      <c r="AY132" s="1">
        <f>SUM(AX121:AX132)</f>
        <v>1311805647.6271467</v>
      </c>
      <c r="AZ132" s="1">
        <f t="shared" si="137"/>
        <v>105783.58333333333</v>
      </c>
      <c r="BA132" s="1">
        <f t="shared" si="138"/>
        <v>139135105.36793849</v>
      </c>
      <c r="BB132" s="1">
        <f>SUM(BA121:BA132)</f>
        <v>1708454422.8664382</v>
      </c>
    </row>
    <row r="133" spans="1:54" x14ac:dyDescent="0.3">
      <c r="C133" s="7">
        <v>12</v>
      </c>
      <c r="D133" s="10">
        <v>25.567072902903199</v>
      </c>
      <c r="E133" s="9">
        <f t="shared" si="139"/>
        <v>25.226483272999999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25</v>
      </c>
      <c r="E136" s="7"/>
      <c r="F136" s="7"/>
      <c r="G136" s="1">
        <v>1</v>
      </c>
      <c r="H136" s="8">
        <f t="shared" ref="H136:H147" si="141">E137</f>
        <v>25</v>
      </c>
      <c r="I136" s="8">
        <f t="shared" ref="I136:I147" si="142">H136+273.15</f>
        <v>298.14999999999998</v>
      </c>
      <c r="J136" s="8">
        <f t="shared" ref="J136:J147" si="143">EXP(($C$15*(I136-$C$13))/($C$16*I136*$C$13))</f>
        <v>0.3461743157212232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0.26276289315170342</v>
      </c>
      <c r="Q136" s="12">
        <f t="shared" ref="Q136:Q147" si="147">P136*$B$138</f>
        <v>6.8318352219442893E-2</v>
      </c>
      <c r="R136" s="8">
        <f t="shared" ref="R136:R147" si="148">L136*$B$138</f>
        <v>0.19735245833333334</v>
      </c>
      <c r="S136" s="13">
        <f t="shared" ref="S136:S147" si="149">Q136/R136</f>
        <v>0.34617431572122326</v>
      </c>
      <c r="T136" s="2">
        <f t="shared" ref="T136:T147" si="150">$B$137/100</f>
        <v>0.01</v>
      </c>
      <c r="U136" s="14">
        <f t="shared" ref="U136:U147" si="151">S136*T136</f>
        <v>3.4617431572122326E-3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0.01</v>
      </c>
      <c r="AF136" s="2">
        <v>0.49</v>
      </c>
      <c r="AG136" s="14">
        <f t="shared" ref="AG136:AG147" si="152">AF136*AE136</f>
        <v>4.8999999999999998E-3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0.02</v>
      </c>
      <c r="AR136" s="2">
        <v>0.5</v>
      </c>
      <c r="AS136" s="2">
        <f t="shared" ref="AS136:AS147" si="153">AR136*AQ136</f>
        <v>0.01</v>
      </c>
      <c r="AT136" s="1">
        <f t="shared" ref="AT136:AT147" si="154">(AS136+AM136+AD136+AA136+U136+X136+AG136+AJ136+AP136)</f>
        <v>1.8361743157212233E-2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25.154013491612901</v>
      </c>
      <c r="E137" s="9">
        <f t="shared" ref="E137:E148" si="159">D136</f>
        <v>25</v>
      </c>
      <c r="F137" s="7" t="s">
        <v>83</v>
      </c>
      <c r="G137" s="1">
        <v>2</v>
      </c>
      <c r="H137" s="8">
        <f t="shared" si="141"/>
        <v>25.154013491612901</v>
      </c>
      <c r="I137" s="8">
        <f t="shared" si="142"/>
        <v>298.30401349161286</v>
      </c>
      <c r="J137" s="8">
        <f t="shared" si="143"/>
        <v>0.35206060910973191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1.25533294018163</v>
      </c>
      <c r="P137" s="8">
        <f t="shared" si="146"/>
        <v>0.44195327955585534</v>
      </c>
      <c r="Q137" s="12">
        <f t="shared" si="147"/>
        <v>0.11490785268452239</v>
      </c>
      <c r="R137" s="8">
        <f t="shared" si="148"/>
        <v>0.19735245833333334</v>
      </c>
      <c r="S137" s="13">
        <f t="shared" si="149"/>
        <v>0.58224687776850537</v>
      </c>
      <c r="T137" s="2">
        <f t="shared" si="150"/>
        <v>0.01</v>
      </c>
      <c r="U137" s="14">
        <f t="shared" si="151"/>
        <v>5.8224687776850534E-3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0.01</v>
      </c>
      <c r="AF137" s="2">
        <v>0.49</v>
      </c>
      <c r="AG137" s="14">
        <f t="shared" si="152"/>
        <v>4.8999999999999998E-3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0.02</v>
      </c>
      <c r="AR137" s="2">
        <v>0.5</v>
      </c>
      <c r="AS137" s="2">
        <f t="shared" si="153"/>
        <v>0.01</v>
      </c>
      <c r="AT137" s="1">
        <f t="shared" si="154"/>
        <v>2.0722468777685056E-2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25.091375263214299</v>
      </c>
      <c r="E138" s="9">
        <f t="shared" si="159"/>
        <v>25.154013491612901</v>
      </c>
      <c r="F138" s="7" t="s">
        <v>83</v>
      </c>
      <c r="G138" s="1">
        <v>3</v>
      </c>
      <c r="H138" s="8">
        <f t="shared" si="141"/>
        <v>25.091375263214299</v>
      </c>
      <c r="I138" s="8">
        <f t="shared" si="142"/>
        <v>298.24137526321425</v>
      </c>
      <c r="J138" s="8">
        <f t="shared" si="143"/>
        <v>0.34965537191277063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1.5724275772924414</v>
      </c>
      <c r="P138" s="8">
        <f t="shared" si="146"/>
        <v>0.54980774934408549</v>
      </c>
      <c r="Q138" s="12">
        <f t="shared" si="147"/>
        <v>0.14295001482946224</v>
      </c>
      <c r="R138" s="8">
        <f t="shared" si="148"/>
        <v>0.19735245833333334</v>
      </c>
      <c r="S138" s="13">
        <f t="shared" si="149"/>
        <v>0.72433865803696251</v>
      </c>
      <c r="T138" s="2">
        <f t="shared" si="150"/>
        <v>0.01</v>
      </c>
      <c r="U138" s="14">
        <f t="shared" si="151"/>
        <v>7.2433865803696248E-3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0.01</v>
      </c>
      <c r="AF138" s="2">
        <v>0.49</v>
      </c>
      <c r="AG138" s="14">
        <f t="shared" si="152"/>
        <v>4.8999999999999998E-3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0.02</v>
      </c>
      <c r="AR138" s="2">
        <v>0.5</v>
      </c>
      <c r="AS138" s="2">
        <f t="shared" si="153"/>
        <v>0.01</v>
      </c>
      <c r="AT138" s="1">
        <f t="shared" si="154"/>
        <v>2.2143386580369628E-2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24.827729879677399</v>
      </c>
      <c r="E139" s="9">
        <f t="shared" si="159"/>
        <v>25.091375263214299</v>
      </c>
      <c r="F139" s="7" t="s">
        <v>83</v>
      </c>
      <c r="G139" s="1">
        <v>4</v>
      </c>
      <c r="H139" s="8">
        <f t="shared" si="141"/>
        <v>24.827729879677399</v>
      </c>
      <c r="I139" s="8">
        <f t="shared" si="142"/>
        <v>297.97772987967738</v>
      </c>
      <c r="J139" s="8">
        <f t="shared" si="143"/>
        <v>0.33969978038645854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1.7816677446150226</v>
      </c>
      <c r="P139" s="8">
        <f t="shared" si="146"/>
        <v>0.60523214156736005</v>
      </c>
      <c r="Q139" s="12">
        <f t="shared" si="147"/>
        <v>0.15736035680751362</v>
      </c>
      <c r="R139" s="8">
        <f t="shared" si="148"/>
        <v>0.19735245833333334</v>
      </c>
      <c r="S139" s="13">
        <f t="shared" si="149"/>
        <v>0.79735696295066139</v>
      </c>
      <c r="T139" s="2">
        <f t="shared" si="150"/>
        <v>0.01</v>
      </c>
      <c r="U139" s="14">
        <f t="shared" si="151"/>
        <v>7.9735696295066133E-3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52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53"/>
        <v>0.01</v>
      </c>
      <c r="AT139" s="1">
        <f t="shared" si="154"/>
        <v>2.2873569629506617E-2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24.694566488666698</v>
      </c>
      <c r="E140" s="9">
        <f t="shared" si="159"/>
        <v>24.827729879677399</v>
      </c>
      <c r="F140" s="7" t="s">
        <v>83</v>
      </c>
      <c r="G140" s="1">
        <v>5</v>
      </c>
      <c r="H140" s="8">
        <f t="shared" si="141"/>
        <v>24.694566488666698</v>
      </c>
      <c r="I140" s="8">
        <f t="shared" si="142"/>
        <v>297.84456648866666</v>
      </c>
      <c r="J140" s="8">
        <f t="shared" si="143"/>
        <v>0.33477310557547696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1.9354835197143294</v>
      </c>
      <c r="P140" s="8">
        <f t="shared" si="146"/>
        <v>0.64794782868492096</v>
      </c>
      <c r="Q140" s="12">
        <f t="shared" si="147"/>
        <v>0.16846643545807946</v>
      </c>
      <c r="R140" s="8">
        <f t="shared" si="148"/>
        <v>0.19735245833333334</v>
      </c>
      <c r="S140" s="13">
        <f t="shared" si="149"/>
        <v>0.85363231287210695</v>
      </c>
      <c r="T140" s="2">
        <f t="shared" si="150"/>
        <v>0.01</v>
      </c>
      <c r="U140" s="14">
        <f t="shared" si="151"/>
        <v>8.5363231287210704E-3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2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3"/>
        <v>0.01</v>
      </c>
      <c r="AT140" s="1">
        <f t="shared" si="154"/>
        <v>2.343632312872107E-2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23.878062928064502</v>
      </c>
      <c r="E141" s="9">
        <f t="shared" si="159"/>
        <v>24.694566488666698</v>
      </c>
      <c r="F141" s="7" t="s">
        <v>85</v>
      </c>
      <c r="G141" s="1">
        <v>6</v>
      </c>
      <c r="H141" s="8">
        <f t="shared" si="141"/>
        <v>23.878062928064502</v>
      </c>
      <c r="I141" s="8">
        <f t="shared" si="142"/>
        <v>297.02806292806446</v>
      </c>
      <c r="J141" s="8">
        <f t="shared" si="143"/>
        <v>0.30600113518832334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2.0465836076960753</v>
      </c>
      <c r="P141" s="8">
        <f t="shared" si="146"/>
        <v>0.62625690721281324</v>
      </c>
      <c r="Q141" s="12">
        <f t="shared" si="147"/>
        <v>0.16282679587533144</v>
      </c>
      <c r="R141" s="8">
        <f t="shared" si="148"/>
        <v>0.19735245833333334</v>
      </c>
      <c r="S141" s="13">
        <f t="shared" si="149"/>
        <v>0.825055827783573</v>
      </c>
      <c r="T141" s="2">
        <f t="shared" si="150"/>
        <v>0.01</v>
      </c>
      <c r="U141" s="14">
        <f t="shared" si="151"/>
        <v>8.25055827783573E-3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3"/>
        <v>0.01</v>
      </c>
      <c r="AT141" s="1">
        <f t="shared" si="154"/>
        <v>2.3150558277835728E-2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23.583181255333301</v>
      </c>
      <c r="E142" s="9">
        <f t="shared" si="159"/>
        <v>23.878062928064502</v>
      </c>
      <c r="F142" s="7" t="s">
        <v>83</v>
      </c>
      <c r="G142" s="1">
        <v>7</v>
      </c>
      <c r="H142" s="8">
        <f t="shared" si="141"/>
        <v>23.583181255333301</v>
      </c>
      <c r="I142" s="8">
        <f t="shared" si="142"/>
        <v>296.73318125533331</v>
      </c>
      <c r="J142" s="8">
        <f t="shared" si="143"/>
        <v>0.29619340823263562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2.1793746171499286</v>
      </c>
      <c r="P142" s="8">
        <f t="shared" si="146"/>
        <v>0.64551639566933283</v>
      </c>
      <c r="Q142" s="12">
        <f t="shared" si="147"/>
        <v>0.16783426287402653</v>
      </c>
      <c r="R142" s="8">
        <f t="shared" si="148"/>
        <v>0.19735245833333334</v>
      </c>
      <c r="S142" s="13">
        <f t="shared" si="149"/>
        <v>0.85042904603980241</v>
      </c>
      <c r="T142" s="2">
        <f t="shared" si="150"/>
        <v>0.01</v>
      </c>
      <c r="U142" s="14">
        <f t="shared" si="151"/>
        <v>8.5042904603980247E-3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3"/>
        <v>0.01</v>
      </c>
      <c r="AT142" s="1">
        <f t="shared" si="154"/>
        <v>2.3404290460398026E-2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23.786134110967701</v>
      </c>
      <c r="E143" s="9">
        <f t="shared" si="159"/>
        <v>23.583181255333301</v>
      </c>
      <c r="F143" s="7" t="s">
        <v>83</v>
      </c>
      <c r="G143" s="1">
        <v>8</v>
      </c>
      <c r="H143" s="8">
        <f t="shared" si="141"/>
        <v>23.786134110967701</v>
      </c>
      <c r="I143" s="8">
        <f t="shared" si="142"/>
        <v>296.93613411096766</v>
      </c>
      <c r="J143" s="8">
        <f t="shared" si="143"/>
        <v>0.30291135161232041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2.2929061381472629</v>
      </c>
      <c r="P143" s="8">
        <f t="shared" si="146"/>
        <v>0.69454729742637322</v>
      </c>
      <c r="Q143" s="12">
        <f t="shared" si="147"/>
        <v>0.18058229733085704</v>
      </c>
      <c r="R143" s="8">
        <f t="shared" si="148"/>
        <v>0.19735245833333334</v>
      </c>
      <c r="S143" s="13">
        <f t="shared" si="149"/>
        <v>0.91502431160927789</v>
      </c>
      <c r="T143" s="2">
        <f t="shared" si="150"/>
        <v>0.01</v>
      </c>
      <c r="U143" s="14">
        <f t="shared" si="151"/>
        <v>9.1502431160927784E-3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3"/>
        <v>0.01</v>
      </c>
      <c r="AT143" s="1">
        <f t="shared" si="154"/>
        <v>2.405024311609278E-2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25.027268277096798</v>
      </c>
      <c r="E144" s="9">
        <f t="shared" si="159"/>
        <v>23.786134110967701</v>
      </c>
      <c r="F144" s="7" t="s">
        <v>83</v>
      </c>
      <c r="G144" s="1">
        <v>9</v>
      </c>
      <c r="H144" s="8">
        <f t="shared" si="141"/>
        <v>25.027268277096798</v>
      </c>
      <c r="I144" s="8">
        <f t="shared" si="142"/>
        <v>298.1772682770968</v>
      </c>
      <c r="J144" s="8">
        <f t="shared" si="143"/>
        <v>0.34720971446616267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2.3574067573875563</v>
      </c>
      <c r="P144" s="8">
        <f t="shared" si="146"/>
        <v>0.81851452711313588</v>
      </c>
      <c r="Q144" s="12">
        <f t="shared" si="147"/>
        <v>0.21281377704941534</v>
      </c>
      <c r="R144" s="8">
        <f t="shared" si="148"/>
        <v>0.19735245833333334</v>
      </c>
      <c r="S144" s="13">
        <f t="shared" si="149"/>
        <v>1.0783436844245813</v>
      </c>
      <c r="T144" s="2">
        <f t="shared" si="150"/>
        <v>0.01</v>
      </c>
      <c r="U144" s="14">
        <f t="shared" si="151"/>
        <v>1.0783436844245813E-2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3"/>
        <v>0.01</v>
      </c>
      <c r="AT144" s="1">
        <f t="shared" si="154"/>
        <v>2.5683436844245816E-2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25.802417808333299</v>
      </c>
      <c r="E145" s="9">
        <f t="shared" si="159"/>
        <v>25.027268277096798</v>
      </c>
      <c r="F145" s="7" t="s">
        <v>83</v>
      </c>
      <c r="G145" s="1">
        <v>10</v>
      </c>
      <c r="H145" s="8">
        <f t="shared" si="141"/>
        <v>25.802417808333299</v>
      </c>
      <c r="I145" s="8">
        <f t="shared" si="142"/>
        <v>298.95241780833328</v>
      </c>
      <c r="J145" s="8">
        <f t="shared" si="143"/>
        <v>0.37788805649619722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2.2979401469410874</v>
      </c>
      <c r="P145" s="8">
        <f t="shared" si="146"/>
        <v>0.86836413607215335</v>
      </c>
      <c r="Q145" s="12">
        <f t="shared" si="147"/>
        <v>0.22577467537875986</v>
      </c>
      <c r="R145" s="8">
        <f t="shared" si="148"/>
        <v>0.19735245833333334</v>
      </c>
      <c r="S145" s="13">
        <f t="shared" si="149"/>
        <v>1.1440175475160319</v>
      </c>
      <c r="T145" s="2">
        <f t="shared" si="150"/>
        <v>0.01</v>
      </c>
      <c r="U145" s="14">
        <f t="shared" si="151"/>
        <v>1.1440175475160319E-2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3"/>
        <v>0.01</v>
      </c>
      <c r="AT145" s="1">
        <f t="shared" si="154"/>
        <v>2.6340175475160321E-2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25.509908080322599</v>
      </c>
      <c r="E146" s="9">
        <f t="shared" si="159"/>
        <v>25.802417808333299</v>
      </c>
      <c r="F146" s="7" t="s">
        <v>83</v>
      </c>
      <c r="G146" s="1">
        <v>11</v>
      </c>
      <c r="H146" s="8">
        <f t="shared" si="141"/>
        <v>25.509908080322599</v>
      </c>
      <c r="I146" s="8">
        <f t="shared" si="142"/>
        <v>298.65990808032257</v>
      </c>
      <c r="J146" s="8">
        <f t="shared" si="143"/>
        <v>0.36602403622525742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2.188623927535601</v>
      </c>
      <c r="P146" s="8">
        <f t="shared" si="146"/>
        <v>0.801088963735756</v>
      </c>
      <c r="Q146" s="12">
        <f t="shared" si="147"/>
        <v>0.20828313057129658</v>
      </c>
      <c r="R146" s="8">
        <f t="shared" si="148"/>
        <v>0.19735245833333334</v>
      </c>
      <c r="S146" s="13">
        <f t="shared" si="149"/>
        <v>1.0553865522136088</v>
      </c>
      <c r="T146" s="2">
        <f t="shared" si="150"/>
        <v>0.01</v>
      </c>
      <c r="U146" s="14">
        <f t="shared" si="151"/>
        <v>1.0553865522136089E-2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3"/>
        <v>0.01</v>
      </c>
      <c r="AT146" s="1">
        <f t="shared" si="154"/>
        <v>2.545386552213609E-2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25.226483272999999</v>
      </c>
      <c r="E147" s="9">
        <f t="shared" si="159"/>
        <v>25.509908080322599</v>
      </c>
      <c r="F147" s="7" t="s">
        <v>85</v>
      </c>
      <c r="G147" s="1">
        <v>12</v>
      </c>
      <c r="H147" s="8">
        <f t="shared" si="141"/>
        <v>25.226483272999999</v>
      </c>
      <c r="I147" s="8">
        <f t="shared" si="142"/>
        <v>298.37648327299996</v>
      </c>
      <c r="J147" s="8">
        <f t="shared" si="143"/>
        <v>0.35486274431792064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2.1465828804665117</v>
      </c>
      <c r="P147" s="8">
        <f t="shared" si="146"/>
        <v>0.76174229186821329</v>
      </c>
      <c r="Q147" s="12">
        <f t="shared" si="147"/>
        <v>0.19805299588573547</v>
      </c>
      <c r="R147" s="8">
        <f t="shared" si="148"/>
        <v>0.19735245833333334</v>
      </c>
      <c r="S147" s="13">
        <f t="shared" si="149"/>
        <v>1.0035496773555204</v>
      </c>
      <c r="T147" s="2">
        <f t="shared" si="150"/>
        <v>0.01</v>
      </c>
      <c r="U147" s="14">
        <f t="shared" si="151"/>
        <v>1.0035496773555204E-2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2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3"/>
        <v>0.01</v>
      </c>
      <c r="AT147" s="1">
        <f t="shared" si="154"/>
        <v>2.4935496773555207E-2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25.567072902903199</v>
      </c>
      <c r="E148" s="9">
        <f t="shared" si="159"/>
        <v>25.226483272999999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148"/>
  <sheetViews>
    <sheetView workbookViewId="0">
      <pane xSplit="4" topLeftCell="E1" activePane="topRight" state="frozen"/>
      <selection pane="topRight" activeCell="G29" sqref="G29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2013281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71768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358415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3134156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86000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6273817.5050558895</v>
      </c>
      <c r="J13" s="6" t="s">
        <v>37</v>
      </c>
      <c r="K13" s="6">
        <f>I13/(10000*1000)</f>
        <v>0.62738175050558898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-1</v>
      </c>
      <c r="E26" s="7"/>
      <c r="F26" s="7"/>
      <c r="G26" s="1">
        <v>1</v>
      </c>
      <c r="H26" s="8">
        <f t="shared" ref="H26:H37" si="0">E27</f>
        <v>-1</v>
      </c>
      <c r="I26" s="8">
        <f t="shared" ref="I26:I37" si="1">H26+273.15</f>
        <v>272.14999999999998</v>
      </c>
      <c r="J26" s="8">
        <f>EXP(($C$15*(I26-$C$13))/($C$16*I26*$C$13))</f>
        <v>1.5287025716683739E-2</v>
      </c>
      <c r="K26" s="8">
        <f>$B$26/12</f>
        <v>119.21204166666666</v>
      </c>
      <c r="L26" s="8">
        <f>K26*$B$27/100</f>
        <v>40.532094166666667</v>
      </c>
      <c r="M26" s="1" t="s">
        <v>83</v>
      </c>
      <c r="O26" s="8">
        <f>L26</f>
        <v>40.532094166666667</v>
      </c>
      <c r="P26" s="8">
        <f t="shared" ref="P26:P37" si="2">O26*J26</f>
        <v>0.61961516587688037</v>
      </c>
      <c r="Q26" s="12">
        <f>P26*$B$28</f>
        <v>6.1961516587688038E-2</v>
      </c>
      <c r="R26" s="8">
        <f>L26*$B$28</f>
        <v>4.0532094166666672</v>
      </c>
      <c r="S26" s="13">
        <f t="shared" ref="S26:S37" si="3">Q26/R26</f>
        <v>1.5287025716683739E-2</v>
      </c>
      <c r="T26" s="2">
        <f>$B$27/100</f>
        <v>0.34</v>
      </c>
      <c r="U26" s="14">
        <f>S26*T26</f>
        <v>5.1975887436724721E-3</v>
      </c>
      <c r="V26" s="13"/>
      <c r="W26" s="2"/>
      <c r="X26" s="14"/>
      <c r="Y26" s="2">
        <v>0.02</v>
      </c>
      <c r="Z26" s="2">
        <v>0.63</v>
      </c>
      <c r="AA26" s="2">
        <f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>AO26*AN26</f>
        <v>2.9999999999999997E-4</v>
      </c>
      <c r="AQ26" s="1">
        <f>(AP26+AM26+AD26+AA26+U26+X26+AG26+AJ26)</f>
        <v>1.8097588743672472E-2</v>
      </c>
      <c r="AR26" s="8">
        <f>$B$26/12</f>
        <v>119.21204166666666</v>
      </c>
      <c r="AS26" s="1">
        <f>$B$28</f>
        <v>0.1</v>
      </c>
      <c r="AT26" s="1">
        <f>$E$2/12</f>
        <v>0</v>
      </c>
      <c r="AU26" s="1">
        <f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-2.8119146820645202</v>
      </c>
      <c r="E27" s="9">
        <f t="shared" ref="E27:E38" si="4">D26</f>
        <v>-1</v>
      </c>
      <c r="F27" s="7" t="s">
        <v>83</v>
      </c>
      <c r="G27" s="1">
        <v>2</v>
      </c>
      <c r="H27" s="8">
        <f t="shared" si="0"/>
        <v>-2.8119146820645202</v>
      </c>
      <c r="I27" s="8">
        <f t="shared" si="1"/>
        <v>270.33808531793545</v>
      </c>
      <c r="J27" s="8">
        <f t="shared" ref="J27:J37" si="5">EXP(($C$15*(I27-$C$13))/($C$16*I27*$C$13))</f>
        <v>1.2027680283385149E-2</v>
      </c>
      <c r="K27" s="8">
        <f t="shared" ref="K27:K37" si="6">$B$26/12</f>
        <v>119.21204166666666</v>
      </c>
      <c r="L27" s="8">
        <f t="shared" ref="L27:L37" si="7">K27*$B$27/100</f>
        <v>40.532094166666667</v>
      </c>
      <c r="M27" s="1" t="s">
        <v>83</v>
      </c>
      <c r="O27" s="8">
        <f t="shared" ref="O27:O37" si="8">L27+O26-P26-N27</f>
        <v>80.444573167456454</v>
      </c>
      <c r="P27" s="8">
        <f t="shared" si="2"/>
        <v>0.96756160659154999</v>
      </c>
      <c r="Q27" s="12">
        <f t="shared" ref="Q27:Q37" si="9">P27*$B$28</f>
        <v>9.6756160659155002E-2</v>
      </c>
      <c r="R27" s="8">
        <f t="shared" ref="R27:R37" si="10">L27*$B$28</f>
        <v>4.0532094166666672</v>
      </c>
      <c r="S27" s="13">
        <f t="shared" si="3"/>
        <v>2.3871493108966135E-2</v>
      </c>
      <c r="T27" s="2">
        <f t="shared" ref="T27:T37" si="11">$B$27/100</f>
        <v>0.34</v>
      </c>
      <c r="U27" s="14">
        <f t="shared" ref="U27:U37" si="12">S27*T27</f>
        <v>8.1163076570484865E-3</v>
      </c>
      <c r="V27" s="13"/>
      <c r="W27" s="2"/>
      <c r="X27" s="14"/>
      <c r="Y27" s="2">
        <v>0.02</v>
      </c>
      <c r="Z27" s="2">
        <v>0.63</v>
      </c>
      <c r="AA27" s="2">
        <f t="shared" ref="AA27:AA37" si="13">Y27*Z27</f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ref="AP27:AP37" si="14">AO27*AN27</f>
        <v>2.9999999999999997E-4</v>
      </c>
      <c r="AQ27" s="1">
        <f t="shared" ref="AQ27:AQ37" si="15">(AP27+AM27+AD27+AA27+U27+X27+AG27+AJ27)</f>
        <v>2.1016307657048486E-2</v>
      </c>
      <c r="AR27" s="8">
        <f t="shared" ref="AR27:AR37" si="16">$B$26/12</f>
        <v>119.21204166666666</v>
      </c>
      <c r="AS27" s="1">
        <f t="shared" ref="AS27:AS37" si="17">$B$28</f>
        <v>0.1</v>
      </c>
      <c r="AT27" s="1">
        <f t="shared" ref="AT27:AT37" si="18">$E$2/12</f>
        <v>0</v>
      </c>
      <c r="AU27" s="1">
        <f t="shared" ref="AU27:AU37" si="19">AT27*10000*AS27*0.67*AR27*AQ27</f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-1.7360986495714299</v>
      </c>
      <c r="E28" s="9">
        <f t="shared" si="4"/>
        <v>-2.8119146820645202</v>
      </c>
      <c r="F28" s="7" t="s">
        <v>83</v>
      </c>
      <c r="G28" s="1">
        <v>3</v>
      </c>
      <c r="H28" s="8">
        <f t="shared" si="0"/>
        <v>-1.7360986495714299</v>
      </c>
      <c r="I28" s="8">
        <f t="shared" si="1"/>
        <v>271.41390135042855</v>
      </c>
      <c r="J28" s="8">
        <f t="shared" si="5"/>
        <v>1.3873399282270323E-2</v>
      </c>
      <c r="K28" s="8">
        <f t="shared" si="6"/>
        <v>119.21204166666666</v>
      </c>
      <c r="L28" s="8">
        <f t="shared" si="7"/>
        <v>40.532094166666667</v>
      </c>
      <c r="M28" s="1" t="s">
        <v>83</v>
      </c>
      <c r="O28" s="8">
        <f t="shared" si="8"/>
        <v>120.00910572753158</v>
      </c>
      <c r="P28" s="8">
        <f t="shared" si="2"/>
        <v>1.66493424126624</v>
      </c>
      <c r="Q28" s="12">
        <f t="shared" si="9"/>
        <v>0.16649342412662402</v>
      </c>
      <c r="R28" s="8">
        <f t="shared" si="10"/>
        <v>4.0532094166666672</v>
      </c>
      <c r="S28" s="13">
        <f t="shared" si="3"/>
        <v>4.1076936079840434E-2</v>
      </c>
      <c r="T28" s="2">
        <f t="shared" si="11"/>
        <v>0.34</v>
      </c>
      <c r="U28" s="14">
        <f t="shared" si="12"/>
        <v>1.3966158267145749E-2</v>
      </c>
      <c r="V28" s="13"/>
      <c r="W28" s="2"/>
      <c r="X28" s="14"/>
      <c r="Y28" s="2">
        <v>0.02</v>
      </c>
      <c r="Z28" s="2">
        <v>0.63</v>
      </c>
      <c r="AA28" s="2">
        <f t="shared" si="13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4"/>
        <v>2.9999999999999997E-4</v>
      </c>
      <c r="AQ28" s="1">
        <f t="shared" si="15"/>
        <v>2.6866158267145751E-2</v>
      </c>
      <c r="AR28" s="8">
        <f t="shared" si="16"/>
        <v>119.21204166666666</v>
      </c>
      <c r="AS28" s="1">
        <f t="shared" si="17"/>
        <v>0.1</v>
      </c>
      <c r="AT28" s="1">
        <f t="shared" si="18"/>
        <v>0</v>
      </c>
      <c r="AU28" s="1">
        <f t="shared" si="19"/>
        <v>0</v>
      </c>
    </row>
    <row r="29" spans="1:47" x14ac:dyDescent="0.15">
      <c r="C29" s="7">
        <v>3</v>
      </c>
      <c r="D29" s="7">
        <v>3.12010471732258</v>
      </c>
      <c r="E29" s="9">
        <f t="shared" si="4"/>
        <v>-1.7360986495714299</v>
      </c>
      <c r="F29" s="7" t="s">
        <v>83</v>
      </c>
      <c r="G29" s="1">
        <v>4</v>
      </c>
      <c r="H29" s="8">
        <f t="shared" si="0"/>
        <v>3.12010471732258</v>
      </c>
      <c r="I29" s="8">
        <f t="shared" si="1"/>
        <v>276.27010471732257</v>
      </c>
      <c r="J29" s="8">
        <f t="shared" si="5"/>
        <v>2.606419837493984E-2</v>
      </c>
      <c r="K29" s="8">
        <f t="shared" si="6"/>
        <v>119.21204166666666</v>
      </c>
      <c r="L29" s="8">
        <f t="shared" si="7"/>
        <v>40.532094166666667</v>
      </c>
      <c r="M29" s="1" t="s">
        <v>83</v>
      </c>
      <c r="O29" s="8">
        <f t="shared" si="8"/>
        <v>158.87626565293201</v>
      </c>
      <c r="P29" s="8">
        <f t="shared" si="2"/>
        <v>4.1409825050476607</v>
      </c>
      <c r="Q29" s="12">
        <f t="shared" si="9"/>
        <v>0.41409825050476612</v>
      </c>
      <c r="R29" s="8">
        <f t="shared" si="10"/>
        <v>4.0532094166666672</v>
      </c>
      <c r="S29" s="13">
        <f t="shared" si="3"/>
        <v>0.10216552068639913</v>
      </c>
      <c r="T29" s="2">
        <f t="shared" si="11"/>
        <v>0.34</v>
      </c>
      <c r="U29" s="14">
        <f t="shared" si="12"/>
        <v>3.4736277033375708E-2</v>
      </c>
      <c r="V29" s="13"/>
      <c r="W29" s="2"/>
      <c r="X29" s="14"/>
      <c r="Y29" s="2">
        <v>0.02</v>
      </c>
      <c r="Z29" s="2">
        <v>0.63</v>
      </c>
      <c r="AA29" s="2">
        <f t="shared" si="13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4"/>
        <v>2.9999999999999997E-4</v>
      </c>
      <c r="AQ29" s="1">
        <f t="shared" si="15"/>
        <v>4.763627703337571E-2</v>
      </c>
      <c r="AR29" s="8">
        <f t="shared" si="16"/>
        <v>119.21204166666666</v>
      </c>
      <c r="AS29" s="1">
        <f t="shared" si="17"/>
        <v>0.1</v>
      </c>
      <c r="AT29" s="1">
        <f t="shared" si="18"/>
        <v>0</v>
      </c>
      <c r="AU29" s="1">
        <f t="shared" si="19"/>
        <v>0</v>
      </c>
    </row>
    <row r="30" spans="1:47" x14ac:dyDescent="0.15">
      <c r="C30" s="7">
        <v>4</v>
      </c>
      <c r="D30" s="7">
        <v>9.1212730859333302</v>
      </c>
      <c r="E30" s="9">
        <f t="shared" si="4"/>
        <v>3.12010471732258</v>
      </c>
      <c r="F30" s="7" t="s">
        <v>83</v>
      </c>
      <c r="G30" s="1">
        <v>5</v>
      </c>
      <c r="H30" s="8">
        <f t="shared" si="0"/>
        <v>9.1212730859333302</v>
      </c>
      <c r="I30" s="8">
        <f t="shared" si="1"/>
        <v>282.27127308593333</v>
      </c>
      <c r="J30" s="8">
        <f t="shared" si="5"/>
        <v>5.5138847314696954E-2</v>
      </c>
      <c r="K30" s="8">
        <f t="shared" si="6"/>
        <v>119.21204166666666</v>
      </c>
      <c r="L30" s="8">
        <f t="shared" si="7"/>
        <v>40.532094166666667</v>
      </c>
      <c r="M30" s="1" t="s">
        <v>85</v>
      </c>
      <c r="N30" s="8">
        <f>(O29-P29)*C21/100</f>
        <v>146.99851899049011</v>
      </c>
      <c r="O30" s="8">
        <f t="shared" si="8"/>
        <v>48.268858324060886</v>
      </c>
      <c r="P30" s="8">
        <f t="shared" si="2"/>
        <v>2.6614892091851323</v>
      </c>
      <c r="Q30" s="12">
        <f t="shared" si="9"/>
        <v>0.26614892091851322</v>
      </c>
      <c r="R30" s="8">
        <f t="shared" si="10"/>
        <v>4.0532094166666672</v>
      </c>
      <c r="S30" s="13">
        <f t="shared" si="3"/>
        <v>6.5663747800475694E-2</v>
      </c>
      <c r="T30" s="2">
        <f t="shared" si="11"/>
        <v>0.34</v>
      </c>
      <c r="U30" s="14">
        <f t="shared" si="12"/>
        <v>2.2325674252161736E-2</v>
      </c>
      <c r="V30" s="13"/>
      <c r="W30" s="2"/>
      <c r="X30" s="14"/>
      <c r="Y30" s="2">
        <v>0.02</v>
      </c>
      <c r="Z30" s="2">
        <v>0.63</v>
      </c>
      <c r="AA30" s="2">
        <f t="shared" si="13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4"/>
        <v>2.9999999999999997E-4</v>
      </c>
      <c r="AQ30" s="1">
        <f t="shared" si="15"/>
        <v>3.5225674252161734E-2</v>
      </c>
      <c r="AR30" s="8">
        <f t="shared" si="16"/>
        <v>119.21204166666666</v>
      </c>
      <c r="AS30" s="1">
        <f t="shared" si="17"/>
        <v>0.1</v>
      </c>
      <c r="AT30" s="1">
        <f t="shared" si="18"/>
        <v>0</v>
      </c>
      <c r="AU30" s="1">
        <f t="shared" si="19"/>
        <v>0</v>
      </c>
    </row>
    <row r="31" spans="1:47" x14ac:dyDescent="0.15">
      <c r="C31" s="7">
        <v>5</v>
      </c>
      <c r="D31" s="7">
        <v>11.9538098262258</v>
      </c>
      <c r="E31" s="9">
        <f t="shared" si="4"/>
        <v>9.1212730859333302</v>
      </c>
      <c r="F31" s="7" t="s">
        <v>85</v>
      </c>
      <c r="G31" s="1">
        <v>6</v>
      </c>
      <c r="H31" s="8">
        <f t="shared" si="0"/>
        <v>11.9538098262258</v>
      </c>
      <c r="I31" s="8">
        <f t="shared" si="1"/>
        <v>285.10380982622576</v>
      </c>
      <c r="J31" s="8">
        <f t="shared" si="5"/>
        <v>7.7677094985637546E-2</v>
      </c>
      <c r="K31" s="8">
        <f t="shared" si="6"/>
        <v>119.21204166666666</v>
      </c>
      <c r="L31" s="8">
        <f t="shared" si="7"/>
        <v>40.532094166666667</v>
      </c>
      <c r="M31" s="1" t="s">
        <v>83</v>
      </c>
      <c r="O31" s="8">
        <f t="shared" si="8"/>
        <v>86.139463281542419</v>
      </c>
      <c r="P31" s="8">
        <f t="shared" si="2"/>
        <v>6.691063271332208</v>
      </c>
      <c r="Q31" s="12">
        <f t="shared" si="9"/>
        <v>0.66910632713322082</v>
      </c>
      <c r="R31" s="8">
        <f t="shared" si="10"/>
        <v>4.0532094166666672</v>
      </c>
      <c r="S31" s="13">
        <f t="shared" si="3"/>
        <v>0.16508062089806588</v>
      </c>
      <c r="T31" s="2">
        <f t="shared" si="11"/>
        <v>0.34</v>
      </c>
      <c r="U31" s="14">
        <f t="shared" si="12"/>
        <v>5.6127411105342404E-2</v>
      </c>
      <c r="V31" s="13"/>
      <c r="W31" s="2"/>
      <c r="X31" s="14"/>
      <c r="Y31" s="2">
        <v>0.02</v>
      </c>
      <c r="Z31" s="2">
        <v>0.63</v>
      </c>
      <c r="AA31" s="2">
        <f t="shared" si="13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4"/>
        <v>2.9999999999999997E-4</v>
      </c>
      <c r="AQ31" s="1">
        <f t="shared" si="15"/>
        <v>6.9027411105342398E-2</v>
      </c>
      <c r="AR31" s="8">
        <f t="shared" si="16"/>
        <v>119.21204166666666</v>
      </c>
      <c r="AS31" s="1">
        <f t="shared" si="17"/>
        <v>0.1</v>
      </c>
      <c r="AT31" s="1">
        <f t="shared" si="18"/>
        <v>0</v>
      </c>
      <c r="AU31" s="1">
        <f t="shared" si="19"/>
        <v>0</v>
      </c>
    </row>
    <row r="32" spans="1:47" x14ac:dyDescent="0.15">
      <c r="C32" s="7">
        <v>6</v>
      </c>
      <c r="D32" s="7">
        <v>14.994076766533301</v>
      </c>
      <c r="E32" s="9">
        <f t="shared" si="4"/>
        <v>11.9538098262258</v>
      </c>
      <c r="F32" s="7" t="s">
        <v>83</v>
      </c>
      <c r="G32" s="1">
        <v>7</v>
      </c>
      <c r="H32" s="8">
        <f t="shared" si="0"/>
        <v>14.994076766533301</v>
      </c>
      <c r="I32" s="8">
        <f t="shared" si="1"/>
        <v>288.14407676653326</v>
      </c>
      <c r="J32" s="8">
        <f t="shared" si="5"/>
        <v>0.11137493768078011</v>
      </c>
      <c r="K32" s="8">
        <f t="shared" si="6"/>
        <v>119.21204166666666</v>
      </c>
      <c r="L32" s="8">
        <f t="shared" si="7"/>
        <v>40.532094166666667</v>
      </c>
      <c r="M32" s="1" t="s">
        <v>83</v>
      </c>
      <c r="O32" s="8">
        <f t="shared" si="8"/>
        <v>119.98049417687687</v>
      </c>
      <c r="P32" s="8">
        <f t="shared" si="2"/>
        <v>13.362820061858862</v>
      </c>
      <c r="Q32" s="12">
        <f t="shared" si="9"/>
        <v>1.3362820061858862</v>
      </c>
      <c r="R32" s="8">
        <f t="shared" si="10"/>
        <v>4.0532094166666672</v>
      </c>
      <c r="S32" s="13">
        <f t="shared" si="3"/>
        <v>0.32968491603003225</v>
      </c>
      <c r="T32" s="2">
        <f t="shared" si="11"/>
        <v>0.34</v>
      </c>
      <c r="U32" s="14">
        <f t="shared" si="12"/>
        <v>0.11209287145021098</v>
      </c>
      <c r="V32" s="13"/>
      <c r="W32" s="2"/>
      <c r="X32" s="14"/>
      <c r="Y32" s="2">
        <v>0.04</v>
      </c>
      <c r="Z32" s="2">
        <v>0.63</v>
      </c>
      <c r="AA32" s="2">
        <f t="shared" si="13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4"/>
        <v>4.4999999999999999E-4</v>
      </c>
      <c r="AQ32" s="1">
        <f t="shared" si="15"/>
        <v>0.13774287145021097</v>
      </c>
      <c r="AR32" s="8">
        <f t="shared" si="16"/>
        <v>119.21204166666666</v>
      </c>
      <c r="AS32" s="1">
        <f t="shared" si="17"/>
        <v>0.1</v>
      </c>
      <c r="AT32" s="1">
        <f t="shared" si="18"/>
        <v>0</v>
      </c>
      <c r="AU32" s="1">
        <f t="shared" si="19"/>
        <v>0</v>
      </c>
    </row>
    <row r="33" spans="1:48" x14ac:dyDescent="0.15">
      <c r="C33" s="7">
        <v>7</v>
      </c>
      <c r="D33" s="7">
        <v>14.9106181653548</v>
      </c>
      <c r="E33" s="9">
        <f t="shared" si="4"/>
        <v>14.994076766533301</v>
      </c>
      <c r="F33" s="7" t="s">
        <v>83</v>
      </c>
      <c r="G33" s="1">
        <v>8</v>
      </c>
      <c r="H33" s="8">
        <f t="shared" si="0"/>
        <v>14.9106181653548</v>
      </c>
      <c r="I33" s="8">
        <f t="shared" si="1"/>
        <v>288.06061816535475</v>
      </c>
      <c r="J33" s="8">
        <f t="shared" si="5"/>
        <v>0.11028987065387859</v>
      </c>
      <c r="K33" s="8">
        <f t="shared" si="6"/>
        <v>119.21204166666666</v>
      </c>
      <c r="L33" s="8">
        <f t="shared" si="7"/>
        <v>40.532094166666667</v>
      </c>
      <c r="M33" s="1" t="s">
        <v>83</v>
      </c>
      <c r="O33" s="8">
        <f t="shared" si="8"/>
        <v>147.14976828168469</v>
      </c>
      <c r="P33" s="8">
        <f t="shared" si="2"/>
        <v>16.229128910535209</v>
      </c>
      <c r="Q33" s="12">
        <f t="shared" si="9"/>
        <v>1.6229128910535211</v>
      </c>
      <c r="R33" s="8">
        <f t="shared" si="10"/>
        <v>4.0532094166666672</v>
      </c>
      <c r="S33" s="13">
        <f t="shared" si="3"/>
        <v>0.40040193442267141</v>
      </c>
      <c r="T33" s="2">
        <f t="shared" si="11"/>
        <v>0.34</v>
      </c>
      <c r="U33" s="14">
        <f t="shared" si="12"/>
        <v>0.13613665770370828</v>
      </c>
      <c r="V33" s="13"/>
      <c r="W33" s="2"/>
      <c r="X33" s="14"/>
      <c r="Y33" s="2">
        <v>0.04</v>
      </c>
      <c r="Z33" s="2">
        <v>0.63</v>
      </c>
      <c r="AA33" s="2">
        <f t="shared" si="13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4"/>
        <v>4.4999999999999999E-4</v>
      </c>
      <c r="AQ33" s="1">
        <f t="shared" si="15"/>
        <v>0.16178665770370829</v>
      </c>
      <c r="AR33" s="8">
        <f t="shared" si="16"/>
        <v>119.21204166666666</v>
      </c>
      <c r="AS33" s="1">
        <f t="shared" si="17"/>
        <v>0.1</v>
      </c>
      <c r="AT33" s="1">
        <f t="shared" si="18"/>
        <v>0</v>
      </c>
      <c r="AU33" s="1">
        <f t="shared" si="19"/>
        <v>0</v>
      </c>
    </row>
    <row r="34" spans="1:48" x14ac:dyDescent="0.15">
      <c r="C34" s="7">
        <v>8</v>
      </c>
      <c r="D34" s="7">
        <v>17.198769810322599</v>
      </c>
      <c r="E34" s="9">
        <f t="shared" si="4"/>
        <v>14.9106181653548</v>
      </c>
      <c r="F34" s="7" t="s">
        <v>83</v>
      </c>
      <c r="G34" s="1">
        <v>9</v>
      </c>
      <c r="H34" s="8">
        <f t="shared" si="0"/>
        <v>17.198769810322599</v>
      </c>
      <c r="I34" s="8">
        <f t="shared" si="1"/>
        <v>290.34876981032255</v>
      </c>
      <c r="J34" s="8">
        <f t="shared" si="5"/>
        <v>0.1439533180266642</v>
      </c>
      <c r="K34" s="8">
        <f t="shared" si="6"/>
        <v>119.21204166666666</v>
      </c>
      <c r="L34" s="8">
        <f t="shared" si="7"/>
        <v>40.532094166666667</v>
      </c>
      <c r="M34" s="1" t="s">
        <v>83</v>
      </c>
      <c r="O34" s="8">
        <f t="shared" si="8"/>
        <v>171.45273353781613</v>
      </c>
      <c r="P34" s="8">
        <f t="shared" si="2"/>
        <v>24.68118987751016</v>
      </c>
      <c r="Q34" s="12">
        <f t="shared" si="9"/>
        <v>2.4681189877510161</v>
      </c>
      <c r="R34" s="8">
        <f t="shared" si="10"/>
        <v>4.0532094166666672</v>
      </c>
      <c r="S34" s="13">
        <f t="shared" si="3"/>
        <v>0.6089295503958394</v>
      </c>
      <c r="T34" s="2">
        <f t="shared" si="11"/>
        <v>0.34</v>
      </c>
      <c r="U34" s="14">
        <f t="shared" si="12"/>
        <v>0.2070360471345854</v>
      </c>
      <c r="V34" s="13"/>
      <c r="W34" s="2"/>
      <c r="X34" s="14"/>
      <c r="Y34" s="2">
        <v>0.04</v>
      </c>
      <c r="Z34" s="2">
        <v>0.63</v>
      </c>
      <c r="AA34" s="2">
        <f t="shared" si="13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4"/>
        <v>4.4999999999999999E-4</v>
      </c>
      <c r="AQ34" s="1">
        <f t="shared" si="15"/>
        <v>0.23268604713458541</v>
      </c>
      <c r="AR34" s="8">
        <f t="shared" si="16"/>
        <v>119.21204166666666</v>
      </c>
      <c r="AS34" s="1">
        <f t="shared" si="17"/>
        <v>0.1</v>
      </c>
      <c r="AT34" s="1">
        <f t="shared" si="18"/>
        <v>0</v>
      </c>
      <c r="AU34" s="1">
        <f t="shared" si="19"/>
        <v>0</v>
      </c>
    </row>
    <row r="35" spans="1:48" x14ac:dyDescent="0.15">
      <c r="C35" s="7">
        <v>9</v>
      </c>
      <c r="D35" s="7">
        <v>14.160313276566701</v>
      </c>
      <c r="E35" s="9">
        <f t="shared" si="4"/>
        <v>17.198769810322599</v>
      </c>
      <c r="F35" s="7" t="s">
        <v>83</v>
      </c>
      <c r="G35" s="1">
        <v>10</v>
      </c>
      <c r="H35" s="8">
        <f t="shared" si="0"/>
        <v>14.160313276566701</v>
      </c>
      <c r="I35" s="8">
        <f t="shared" si="1"/>
        <v>287.31031327656666</v>
      </c>
      <c r="J35" s="8">
        <f t="shared" si="5"/>
        <v>0.10097177357670138</v>
      </c>
      <c r="K35" s="8">
        <f t="shared" si="6"/>
        <v>119.21204166666666</v>
      </c>
      <c r="L35" s="8">
        <f t="shared" si="7"/>
        <v>40.532094166666667</v>
      </c>
      <c r="M35" s="1" t="s">
        <v>83</v>
      </c>
      <c r="O35" s="8">
        <f t="shared" si="8"/>
        <v>187.30363782697265</v>
      </c>
      <c r="P35" s="8">
        <f t="shared" si="2"/>
        <v>18.912380508757561</v>
      </c>
      <c r="Q35" s="12">
        <f t="shared" si="9"/>
        <v>1.8912380508757562</v>
      </c>
      <c r="R35" s="8">
        <f t="shared" si="10"/>
        <v>4.0532094166666672</v>
      </c>
      <c r="S35" s="13">
        <f t="shared" si="3"/>
        <v>0.46660259968287005</v>
      </c>
      <c r="T35" s="2">
        <f t="shared" si="11"/>
        <v>0.34</v>
      </c>
      <c r="U35" s="14">
        <f t="shared" si="12"/>
        <v>0.15864488389217582</v>
      </c>
      <c r="V35" s="13"/>
      <c r="W35" s="2"/>
      <c r="X35" s="14"/>
      <c r="Y35" s="2">
        <v>0.04</v>
      </c>
      <c r="Z35" s="2">
        <v>0.63</v>
      </c>
      <c r="AA35" s="2">
        <f t="shared" si="13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4"/>
        <v>4.4999999999999999E-4</v>
      </c>
      <c r="AQ35" s="1">
        <f t="shared" si="15"/>
        <v>0.18429488389217583</v>
      </c>
      <c r="AR35" s="8">
        <f t="shared" si="16"/>
        <v>119.21204166666666</v>
      </c>
      <c r="AS35" s="1">
        <f t="shared" si="17"/>
        <v>0.1</v>
      </c>
      <c r="AT35" s="1">
        <f t="shared" si="18"/>
        <v>0</v>
      </c>
      <c r="AU35" s="1">
        <f t="shared" si="19"/>
        <v>0</v>
      </c>
    </row>
    <row r="36" spans="1:48" x14ac:dyDescent="0.15">
      <c r="C36" s="7">
        <v>10</v>
      </c>
      <c r="D36" s="7">
        <v>6.7664616069354802</v>
      </c>
      <c r="E36" s="9">
        <f t="shared" si="4"/>
        <v>14.160313276566701</v>
      </c>
      <c r="F36" s="7" t="s">
        <v>83</v>
      </c>
      <c r="G36" s="1">
        <v>11</v>
      </c>
      <c r="H36" s="8">
        <f t="shared" si="0"/>
        <v>6.7664616069354802</v>
      </c>
      <c r="I36" s="8">
        <f t="shared" si="1"/>
        <v>279.91646160693546</v>
      </c>
      <c r="J36" s="8">
        <f t="shared" si="5"/>
        <v>4.1250708133248083E-2</v>
      </c>
      <c r="K36" s="8">
        <f t="shared" si="6"/>
        <v>119.21204166666666</v>
      </c>
      <c r="L36" s="8">
        <f t="shared" si="7"/>
        <v>40.532094166666667</v>
      </c>
      <c r="M36" s="1" t="s">
        <v>85</v>
      </c>
      <c r="N36" s="8">
        <f>(O35-P35)*C21/100</f>
        <v>159.97169445230432</v>
      </c>
      <c r="O36" s="8">
        <f t="shared" si="8"/>
        <v>48.95165703257743</v>
      </c>
      <c r="P36" s="8">
        <f t="shared" si="2"/>
        <v>2.0192905168897126</v>
      </c>
      <c r="Q36" s="12">
        <f t="shared" si="9"/>
        <v>0.20192905168897127</v>
      </c>
      <c r="R36" s="8">
        <f t="shared" si="10"/>
        <v>4.0532094166666672</v>
      </c>
      <c r="S36" s="13">
        <f t="shared" si="3"/>
        <v>4.9819545681169468E-2</v>
      </c>
      <c r="T36" s="2">
        <f t="shared" si="11"/>
        <v>0.34</v>
      </c>
      <c r="U36" s="14">
        <f t="shared" si="12"/>
        <v>1.6938645531597619E-2</v>
      </c>
      <c r="V36" s="13"/>
      <c r="W36" s="2"/>
      <c r="X36" s="14"/>
      <c r="Y36" s="2">
        <v>0.02</v>
      </c>
      <c r="Z36" s="2">
        <v>0.63</v>
      </c>
      <c r="AA36" s="2">
        <f t="shared" si="13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4"/>
        <v>2.9999999999999997E-4</v>
      </c>
      <c r="AQ36" s="1">
        <f t="shared" si="15"/>
        <v>2.9838645531597617E-2</v>
      </c>
      <c r="AR36" s="8">
        <f t="shared" si="16"/>
        <v>119.21204166666666</v>
      </c>
      <c r="AS36" s="1">
        <f t="shared" si="17"/>
        <v>0.1</v>
      </c>
      <c r="AT36" s="1">
        <f t="shared" si="18"/>
        <v>0</v>
      </c>
      <c r="AU36" s="1">
        <f t="shared" si="19"/>
        <v>0</v>
      </c>
    </row>
    <row r="37" spans="1:48" x14ac:dyDescent="0.15">
      <c r="C37" s="7">
        <v>11</v>
      </c>
      <c r="D37" s="7">
        <v>2.3088246822333298</v>
      </c>
      <c r="E37" s="9">
        <f t="shared" si="4"/>
        <v>6.7664616069354802</v>
      </c>
      <c r="F37" s="7" t="s">
        <v>85</v>
      </c>
      <c r="G37" s="1">
        <v>12</v>
      </c>
      <c r="H37" s="8">
        <f t="shared" si="0"/>
        <v>2.3088246822333298</v>
      </c>
      <c r="I37" s="8">
        <f t="shared" si="1"/>
        <v>275.45882468223328</v>
      </c>
      <c r="J37" s="8">
        <f t="shared" si="5"/>
        <v>2.3494421110778877E-2</v>
      </c>
      <c r="K37" s="8">
        <f t="shared" si="6"/>
        <v>119.21204166666666</v>
      </c>
      <c r="L37" s="8">
        <f t="shared" si="7"/>
        <v>40.532094166666667</v>
      </c>
      <c r="M37" s="1" t="s">
        <v>83</v>
      </c>
      <c r="O37" s="8">
        <f t="shared" si="8"/>
        <v>87.464460682354385</v>
      </c>
      <c r="P37" s="8">
        <f t="shared" si="2"/>
        <v>2.0549268714983961</v>
      </c>
      <c r="Q37" s="12">
        <f t="shared" si="9"/>
        <v>0.20549268714983962</v>
      </c>
      <c r="R37" s="8">
        <f t="shared" si="10"/>
        <v>4.0532094166666672</v>
      </c>
      <c r="S37" s="13">
        <f t="shared" si="3"/>
        <v>5.0698758940226546E-2</v>
      </c>
      <c r="T37" s="2">
        <f t="shared" si="11"/>
        <v>0.34</v>
      </c>
      <c r="U37" s="14">
        <f t="shared" si="12"/>
        <v>1.7237578039677025E-2</v>
      </c>
      <c r="V37" s="13"/>
      <c r="W37" s="2"/>
      <c r="X37" s="14"/>
      <c r="Y37" s="2">
        <v>0.02</v>
      </c>
      <c r="Z37" s="2">
        <v>0.63</v>
      </c>
      <c r="AA37" s="2">
        <f t="shared" si="13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4"/>
        <v>2.9999999999999997E-4</v>
      </c>
      <c r="AQ37" s="1">
        <f t="shared" si="15"/>
        <v>3.0137578039677024E-2</v>
      </c>
      <c r="AR37" s="8">
        <f t="shared" si="16"/>
        <v>119.21204166666666</v>
      </c>
      <c r="AS37" s="1">
        <f t="shared" si="17"/>
        <v>0.1</v>
      </c>
      <c r="AT37" s="1">
        <f t="shared" si="18"/>
        <v>0</v>
      </c>
      <c r="AU37" s="1">
        <f t="shared" si="19"/>
        <v>0</v>
      </c>
      <c r="AV37" s="1">
        <f>SUM(AU26:AU37)</f>
        <v>0</v>
      </c>
    </row>
    <row r="38" spans="1:48" x14ac:dyDescent="0.3">
      <c r="C38" s="7">
        <v>12</v>
      </c>
      <c r="D38" s="10">
        <v>-0.280124886645161</v>
      </c>
      <c r="E38" s="9">
        <f t="shared" si="4"/>
        <v>2.3088246822333298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-1</v>
      </c>
      <c r="E42" s="7"/>
      <c r="F42" s="7"/>
      <c r="G42" s="1">
        <v>1</v>
      </c>
      <c r="H42" s="8">
        <f t="shared" ref="H42:H53" si="20">E43</f>
        <v>-1</v>
      </c>
      <c r="I42" s="8">
        <f t="shared" ref="I42:I53" si="21">H42+273.15</f>
        <v>272.14999999999998</v>
      </c>
      <c r="J42" s="8">
        <f t="shared" ref="J42:J53" si="22">EXP(($C$15*(I42-$C$13))/($C$16*I42*$C$13))</f>
        <v>1.5287025716683739E-2</v>
      </c>
      <c r="K42" s="8">
        <f>$B$42/12</f>
        <v>136.875</v>
      </c>
      <c r="L42" s="8">
        <f>K42*$B$43/100</f>
        <v>58.856250000000003</v>
      </c>
      <c r="M42" s="1" t="s">
        <v>83</v>
      </c>
      <c r="O42" s="8">
        <f>L42</f>
        <v>58.856250000000003</v>
      </c>
      <c r="P42" s="8">
        <f t="shared" ref="P42:P53" si="23">O42*J42</f>
        <v>0.89973700733756734</v>
      </c>
      <c r="Q42" s="12">
        <f>P42*$B$44</f>
        <v>0.21593688176101616</v>
      </c>
      <c r="R42" s="8">
        <f>L42*$B$44</f>
        <v>14.125500000000001</v>
      </c>
      <c r="S42" s="13">
        <f t="shared" ref="S42:S53" si="24">Q42/R42</f>
        <v>1.5287025716683739E-2</v>
      </c>
      <c r="T42" s="2">
        <f>$B$43/100</f>
        <v>0.43</v>
      </c>
      <c r="U42" s="14">
        <f t="shared" ref="U42:U53" si="25">S42*T42</f>
        <v>6.5734210581740076E-3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26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27">AO42*AN42</f>
        <v>2.6000000000000003E-3</v>
      </c>
      <c r="AQ42" s="1">
        <f>(AP42+AM42+AD42+AA42+U42+X42+AG42+AJ42)</f>
        <v>1.4993421058174007E-2</v>
      </c>
      <c r="AR42" s="8">
        <f>$B$42/12</f>
        <v>136.875</v>
      </c>
      <c r="AS42" s="1">
        <f>$B$44</f>
        <v>0.24</v>
      </c>
      <c r="AT42" s="1">
        <f>$E$3/12</f>
        <v>167773.41666666666</v>
      </c>
      <c r="AU42" s="1">
        <f t="shared" ref="AU42:AU53" si="28">AT42*10000*AS42*0.67*AR42*AQ42</f>
        <v>553648417.5198493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-2.8119146820645202</v>
      </c>
      <c r="E43" s="9">
        <f t="shared" ref="E43:E54" si="29">D42</f>
        <v>-1</v>
      </c>
      <c r="F43" s="7" t="s">
        <v>83</v>
      </c>
      <c r="G43" s="1">
        <v>2</v>
      </c>
      <c r="H43" s="8">
        <f t="shared" si="20"/>
        <v>-2.8119146820645202</v>
      </c>
      <c r="I43" s="8">
        <f t="shared" si="21"/>
        <v>270.33808531793545</v>
      </c>
      <c r="J43" s="8">
        <f t="shared" si="22"/>
        <v>1.2027680283385149E-2</v>
      </c>
      <c r="K43" s="8">
        <f t="shared" ref="K43:K53" si="30">$B$42/12</f>
        <v>136.875</v>
      </c>
      <c r="L43" s="8">
        <f t="shared" ref="L43:L53" si="31">K43*$B$43/100</f>
        <v>58.856250000000003</v>
      </c>
      <c r="M43" s="1" t="s">
        <v>83</v>
      </c>
      <c r="O43" s="8">
        <f t="shared" ref="O43:O53" si="32">L43+O42-P42-N43</f>
        <v>116.81276299266244</v>
      </c>
      <c r="P43" s="8">
        <f t="shared" si="23"/>
        <v>1.4049865662945884</v>
      </c>
      <c r="Q43" s="12">
        <f t="shared" ref="Q43:Q53" si="33">P43*$B$44</f>
        <v>0.33719677591070119</v>
      </c>
      <c r="R43" s="8">
        <f>L43*$B$44</f>
        <v>14.125500000000001</v>
      </c>
      <c r="S43" s="13">
        <f t="shared" si="24"/>
        <v>2.3871493108966139E-2</v>
      </c>
      <c r="T43" s="2">
        <f t="shared" ref="T43:T53" si="34">$B$43/100</f>
        <v>0.43</v>
      </c>
      <c r="U43" s="14">
        <f t="shared" si="25"/>
        <v>1.0264742036855439E-2</v>
      </c>
      <c r="V43" s="13"/>
      <c r="W43" s="2"/>
      <c r="X43" s="14"/>
      <c r="Y43" s="2">
        <v>0.02</v>
      </c>
      <c r="Z43" s="2">
        <v>0.28999999999999998</v>
      </c>
      <c r="AA43" s="2">
        <f t="shared" si="26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ref="AG43:AG53" si="35">AE43*AF43</f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27"/>
        <v>2.6000000000000003E-3</v>
      </c>
      <c r="AQ43" s="1">
        <f t="shared" ref="AQ43:AQ53" si="36">(AP43+AM43+AD43+AA43+U43+X43+AG43+AJ43)</f>
        <v>1.868474203685544E-2</v>
      </c>
      <c r="AR43" s="8">
        <f t="shared" ref="AR43:AR53" si="37">$B$42/12</f>
        <v>136.875</v>
      </c>
      <c r="AS43" s="1">
        <f t="shared" ref="AS43:AS53" si="38">$B$44</f>
        <v>0.24</v>
      </c>
      <c r="AT43" s="1">
        <f t="shared" ref="AT43:AT53" si="39">$E$3/12</f>
        <v>167773.41666666666</v>
      </c>
      <c r="AU43" s="1">
        <f t="shared" si="28"/>
        <v>689954468.71892715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-1.7360986495714299</v>
      </c>
      <c r="E44" s="9">
        <f t="shared" si="29"/>
        <v>-2.8119146820645202</v>
      </c>
      <c r="F44" s="7" t="s">
        <v>83</v>
      </c>
      <c r="G44" s="1">
        <v>3</v>
      </c>
      <c r="H44" s="8">
        <f t="shared" si="20"/>
        <v>-1.7360986495714299</v>
      </c>
      <c r="I44" s="8">
        <f t="shared" si="21"/>
        <v>271.41390135042855</v>
      </c>
      <c r="J44" s="8">
        <f t="shared" si="22"/>
        <v>1.3873399282270323E-2</v>
      </c>
      <c r="K44" s="8">
        <f t="shared" si="30"/>
        <v>136.875</v>
      </c>
      <c r="L44" s="8">
        <f t="shared" si="31"/>
        <v>58.856250000000003</v>
      </c>
      <c r="M44" s="1" t="s">
        <v>83</v>
      </c>
      <c r="O44" s="8">
        <f t="shared" si="32"/>
        <v>174.26402642636785</v>
      </c>
      <c r="P44" s="8">
        <f t="shared" si="23"/>
        <v>2.4176344191491084</v>
      </c>
      <c r="Q44" s="12">
        <f t="shared" si="33"/>
        <v>0.58023226059578603</v>
      </c>
      <c r="R44" s="8">
        <f t="shared" ref="R44:R53" si="40">L44*$B$44</f>
        <v>14.125500000000001</v>
      </c>
      <c r="S44" s="13">
        <f t="shared" si="24"/>
        <v>4.1076936079840434E-2</v>
      </c>
      <c r="T44" s="2">
        <f t="shared" si="34"/>
        <v>0.43</v>
      </c>
      <c r="U44" s="14">
        <f t="shared" si="25"/>
        <v>1.7663082514331387E-2</v>
      </c>
      <c r="V44" s="13"/>
      <c r="W44" s="2"/>
      <c r="X44" s="14"/>
      <c r="Y44" s="2">
        <v>0.02</v>
      </c>
      <c r="Z44" s="2">
        <v>0.28999999999999998</v>
      </c>
      <c r="AA44" s="2">
        <f t="shared" si="26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5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27"/>
        <v>2.6000000000000003E-3</v>
      </c>
      <c r="AQ44" s="1">
        <f t="shared" si="36"/>
        <v>2.6083082514331384E-2</v>
      </c>
      <c r="AR44" s="8">
        <f t="shared" si="37"/>
        <v>136.875</v>
      </c>
      <c r="AS44" s="1">
        <f t="shared" si="38"/>
        <v>0.24</v>
      </c>
      <c r="AT44" s="1">
        <f t="shared" si="39"/>
        <v>167773.41666666666</v>
      </c>
      <c r="AU44" s="1">
        <f t="shared" si="28"/>
        <v>963146256.0858624</v>
      </c>
    </row>
    <row r="45" spans="1:48" x14ac:dyDescent="0.15">
      <c r="C45" s="7">
        <v>3</v>
      </c>
      <c r="D45" s="7">
        <v>3.12010471732258</v>
      </c>
      <c r="E45" s="9">
        <f t="shared" si="29"/>
        <v>-1.7360986495714299</v>
      </c>
      <c r="F45" s="7" t="s">
        <v>83</v>
      </c>
      <c r="G45" s="1">
        <v>4</v>
      </c>
      <c r="H45" s="8">
        <f t="shared" si="20"/>
        <v>3.12010471732258</v>
      </c>
      <c r="I45" s="8">
        <f t="shared" si="21"/>
        <v>276.27010471732257</v>
      </c>
      <c r="J45" s="8">
        <f t="shared" si="22"/>
        <v>2.606419837493984E-2</v>
      </c>
      <c r="K45" s="8">
        <f t="shared" si="30"/>
        <v>136.875</v>
      </c>
      <c r="L45" s="8">
        <f t="shared" si="31"/>
        <v>58.856250000000003</v>
      </c>
      <c r="M45" s="1" t="s">
        <v>83</v>
      </c>
      <c r="O45" s="8">
        <f t="shared" si="32"/>
        <v>230.70264200721877</v>
      </c>
      <c r="P45" s="8">
        <f t="shared" si="23"/>
        <v>6.0130794268988792</v>
      </c>
      <c r="Q45" s="12">
        <f t="shared" si="33"/>
        <v>1.443139062455731</v>
      </c>
      <c r="R45" s="8">
        <f t="shared" si="40"/>
        <v>14.125500000000001</v>
      </c>
      <c r="S45" s="13">
        <f t="shared" si="24"/>
        <v>0.10216552068639913</v>
      </c>
      <c r="T45" s="2">
        <f t="shared" si="34"/>
        <v>0.43</v>
      </c>
      <c r="U45" s="14">
        <f t="shared" si="25"/>
        <v>4.3931173895151623E-2</v>
      </c>
      <c r="V45" s="13"/>
      <c r="W45" s="2"/>
      <c r="X45" s="14"/>
      <c r="Y45" s="2">
        <v>0.02</v>
      </c>
      <c r="Z45" s="2">
        <v>0.28999999999999998</v>
      </c>
      <c r="AA45" s="2">
        <f t="shared" si="26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5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27"/>
        <v>2.6000000000000003E-3</v>
      </c>
      <c r="AQ45" s="1">
        <f t="shared" si="36"/>
        <v>5.235117389515162E-2</v>
      </c>
      <c r="AR45" s="8">
        <f t="shared" si="37"/>
        <v>136.875</v>
      </c>
      <c r="AS45" s="1">
        <f t="shared" si="38"/>
        <v>0.24</v>
      </c>
      <c r="AT45" s="1">
        <f t="shared" si="39"/>
        <v>167773.41666666666</v>
      </c>
      <c r="AU45" s="1">
        <f t="shared" si="28"/>
        <v>1933124166.2526226</v>
      </c>
    </row>
    <row r="46" spans="1:48" x14ac:dyDescent="0.15">
      <c r="C46" s="7">
        <v>4</v>
      </c>
      <c r="D46" s="7">
        <v>9.1212730859333302</v>
      </c>
      <c r="E46" s="9">
        <f t="shared" si="29"/>
        <v>3.12010471732258</v>
      </c>
      <c r="F46" s="7" t="s">
        <v>83</v>
      </c>
      <c r="G46" s="1">
        <v>5</v>
      </c>
      <c r="H46" s="8">
        <f t="shared" si="20"/>
        <v>9.1212730859333302</v>
      </c>
      <c r="I46" s="8">
        <f t="shared" si="21"/>
        <v>282.27127308593333</v>
      </c>
      <c r="J46" s="8">
        <f t="shared" si="22"/>
        <v>5.5138847314696954E-2</v>
      </c>
      <c r="K46" s="8">
        <f t="shared" si="30"/>
        <v>136.875</v>
      </c>
      <c r="L46" s="8">
        <f t="shared" si="31"/>
        <v>58.856250000000003</v>
      </c>
      <c r="M46" s="1" t="s">
        <v>85</v>
      </c>
      <c r="N46" s="8">
        <f>(O45-P45)*$C$21/100</f>
        <v>213.45508445130389</v>
      </c>
      <c r="O46" s="8">
        <f t="shared" si="32"/>
        <v>70.090728129016043</v>
      </c>
      <c r="P46" s="8">
        <f t="shared" si="23"/>
        <v>3.8647219564817505</v>
      </c>
      <c r="Q46" s="12">
        <f t="shared" si="33"/>
        <v>0.9275332695556201</v>
      </c>
      <c r="R46" s="8">
        <f t="shared" si="40"/>
        <v>14.125500000000001</v>
      </c>
      <c r="S46" s="13">
        <f t="shared" si="24"/>
        <v>6.5663747800475736E-2</v>
      </c>
      <c r="T46" s="2">
        <f t="shared" si="34"/>
        <v>0.43</v>
      </c>
      <c r="U46" s="14">
        <f t="shared" si="25"/>
        <v>2.8235411554204566E-2</v>
      </c>
      <c r="V46" s="13"/>
      <c r="W46" s="2"/>
      <c r="X46" s="14"/>
      <c r="Y46" s="2">
        <v>0.02</v>
      </c>
      <c r="Z46" s="2">
        <v>0.28999999999999998</v>
      </c>
      <c r="AA46" s="2">
        <f t="shared" si="26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5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27"/>
        <v>2.6000000000000003E-3</v>
      </c>
      <c r="AQ46" s="1">
        <f t="shared" si="36"/>
        <v>3.6655411554204563E-2</v>
      </c>
      <c r="AR46" s="8">
        <f t="shared" si="37"/>
        <v>136.875</v>
      </c>
      <c r="AS46" s="1">
        <f t="shared" si="38"/>
        <v>0.24</v>
      </c>
      <c r="AT46" s="1">
        <f t="shared" si="39"/>
        <v>167773.41666666666</v>
      </c>
      <c r="AU46" s="1">
        <f t="shared" si="28"/>
        <v>1353541031.2151744</v>
      </c>
    </row>
    <row r="47" spans="1:48" x14ac:dyDescent="0.15">
      <c r="C47" s="7">
        <v>5</v>
      </c>
      <c r="D47" s="7">
        <v>11.9538098262258</v>
      </c>
      <c r="E47" s="9">
        <f t="shared" si="29"/>
        <v>9.1212730859333302</v>
      </c>
      <c r="F47" s="7" t="s">
        <v>85</v>
      </c>
      <c r="G47" s="1">
        <v>6</v>
      </c>
      <c r="H47" s="8">
        <f t="shared" si="20"/>
        <v>11.9538098262258</v>
      </c>
      <c r="I47" s="8">
        <f t="shared" si="21"/>
        <v>285.10380982622576</v>
      </c>
      <c r="J47" s="8">
        <f t="shared" si="22"/>
        <v>7.7677094985637546E-2</v>
      </c>
      <c r="K47" s="8">
        <f t="shared" si="30"/>
        <v>136.875</v>
      </c>
      <c r="L47" s="8">
        <f t="shared" si="31"/>
        <v>58.856250000000003</v>
      </c>
      <c r="M47" s="1" t="s">
        <v>83</v>
      </c>
      <c r="O47" s="8">
        <f t="shared" si="32"/>
        <v>125.08225617253429</v>
      </c>
      <c r="P47" s="8">
        <f t="shared" si="23"/>
        <v>9.7160262937317938</v>
      </c>
      <c r="Q47" s="12">
        <f t="shared" si="33"/>
        <v>2.3318463104956306</v>
      </c>
      <c r="R47" s="8">
        <f t="shared" si="40"/>
        <v>14.125500000000001</v>
      </c>
      <c r="S47" s="13">
        <f t="shared" si="24"/>
        <v>0.16508062089806594</v>
      </c>
      <c r="T47" s="2">
        <f t="shared" si="34"/>
        <v>0.43</v>
      </c>
      <c r="U47" s="14">
        <f t="shared" si="25"/>
        <v>7.0984666986168357E-2</v>
      </c>
      <c r="V47" s="13"/>
      <c r="W47" s="2"/>
      <c r="X47" s="14"/>
      <c r="Y47" s="2">
        <v>0.02</v>
      </c>
      <c r="Z47" s="2">
        <v>0.28999999999999998</v>
      </c>
      <c r="AA47" s="2">
        <f t="shared" si="26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5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27"/>
        <v>2.6000000000000003E-3</v>
      </c>
      <c r="AQ47" s="1">
        <f t="shared" si="36"/>
        <v>7.9404666986168368E-2</v>
      </c>
      <c r="AR47" s="8">
        <f t="shared" si="37"/>
        <v>136.875</v>
      </c>
      <c r="AS47" s="1">
        <f t="shared" si="38"/>
        <v>0.24</v>
      </c>
      <c r="AT47" s="1">
        <f t="shared" si="39"/>
        <v>167773.41666666666</v>
      </c>
      <c r="AU47" s="1">
        <f t="shared" si="28"/>
        <v>2932103890.7671909</v>
      </c>
    </row>
    <row r="48" spans="1:48" x14ac:dyDescent="0.15">
      <c r="C48" s="7">
        <v>6</v>
      </c>
      <c r="D48" s="7">
        <v>14.994076766533301</v>
      </c>
      <c r="E48" s="9">
        <f t="shared" si="29"/>
        <v>11.9538098262258</v>
      </c>
      <c r="F48" s="7" t="s">
        <v>83</v>
      </c>
      <c r="G48" s="1">
        <v>7</v>
      </c>
      <c r="H48" s="8">
        <f t="shared" si="20"/>
        <v>14.994076766533301</v>
      </c>
      <c r="I48" s="8">
        <f t="shared" si="21"/>
        <v>288.14407676653326</v>
      </c>
      <c r="J48" s="8">
        <f t="shared" si="22"/>
        <v>0.11137493768078011</v>
      </c>
      <c r="K48" s="8">
        <f t="shared" si="30"/>
        <v>136.875</v>
      </c>
      <c r="L48" s="8">
        <f t="shared" si="31"/>
        <v>58.856250000000003</v>
      </c>
      <c r="M48" s="1" t="s">
        <v>83</v>
      </c>
      <c r="O48" s="8">
        <f t="shared" si="32"/>
        <v>174.22247987880249</v>
      </c>
      <c r="P48" s="8">
        <f t="shared" si="23"/>
        <v>19.404017839092592</v>
      </c>
      <c r="Q48" s="12">
        <f t="shared" si="33"/>
        <v>4.6569642813822218</v>
      </c>
      <c r="R48" s="8">
        <f t="shared" si="40"/>
        <v>14.125500000000001</v>
      </c>
      <c r="S48" s="13">
        <f t="shared" si="24"/>
        <v>0.3296849160300323</v>
      </c>
      <c r="T48" s="2">
        <f t="shared" si="34"/>
        <v>0.43</v>
      </c>
      <c r="U48" s="14">
        <f t="shared" si="25"/>
        <v>0.14176451389291389</v>
      </c>
      <c r="V48" s="13"/>
      <c r="W48" s="2"/>
      <c r="X48" s="14"/>
      <c r="Y48" s="2">
        <v>0.04</v>
      </c>
      <c r="Z48" s="2">
        <v>0.28999999999999998</v>
      </c>
      <c r="AA48" s="2">
        <f t="shared" si="26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5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27"/>
        <v>3.8999999999999998E-3</v>
      </c>
      <c r="AQ48" s="1">
        <f t="shared" si="36"/>
        <v>0.15736451389291389</v>
      </c>
      <c r="AR48" s="8">
        <f t="shared" si="37"/>
        <v>136.875</v>
      </c>
      <c r="AS48" s="1">
        <f t="shared" si="38"/>
        <v>0.24</v>
      </c>
      <c r="AT48" s="1">
        <f t="shared" si="39"/>
        <v>167773.41666666666</v>
      </c>
      <c r="AU48" s="1">
        <f t="shared" si="28"/>
        <v>5810856225.043726</v>
      </c>
    </row>
    <row r="49" spans="1:48" x14ac:dyDescent="0.15">
      <c r="C49" s="7">
        <v>7</v>
      </c>
      <c r="D49" s="7">
        <v>14.9106181653548</v>
      </c>
      <c r="E49" s="9">
        <f t="shared" si="29"/>
        <v>14.994076766533301</v>
      </c>
      <c r="F49" s="7" t="s">
        <v>83</v>
      </c>
      <c r="G49" s="1">
        <v>8</v>
      </c>
      <c r="H49" s="8">
        <f t="shared" si="20"/>
        <v>14.9106181653548</v>
      </c>
      <c r="I49" s="8">
        <f t="shared" si="21"/>
        <v>288.06061816535475</v>
      </c>
      <c r="J49" s="8">
        <f t="shared" si="22"/>
        <v>0.11028987065387859</v>
      </c>
      <c r="K49" s="8">
        <f t="shared" si="30"/>
        <v>136.875</v>
      </c>
      <c r="L49" s="8">
        <f t="shared" si="31"/>
        <v>58.856250000000003</v>
      </c>
      <c r="M49" s="1" t="s">
        <v>83</v>
      </c>
      <c r="O49" s="8">
        <f t="shared" si="32"/>
        <v>213.6747120397099</v>
      </c>
      <c r="P49" s="8">
        <f t="shared" si="23"/>
        <v>23.566156352864358</v>
      </c>
      <c r="Q49" s="12">
        <f t="shared" si="33"/>
        <v>5.6558775246874458</v>
      </c>
      <c r="R49" s="8">
        <f t="shared" si="40"/>
        <v>14.125500000000001</v>
      </c>
      <c r="S49" s="13">
        <f t="shared" si="24"/>
        <v>0.40040193442267147</v>
      </c>
      <c r="T49" s="2">
        <f t="shared" si="34"/>
        <v>0.43</v>
      </c>
      <c r="U49" s="14">
        <f t="shared" si="25"/>
        <v>0.17217283180174872</v>
      </c>
      <c r="V49" s="13"/>
      <c r="W49" s="2"/>
      <c r="X49" s="14"/>
      <c r="Y49" s="2">
        <v>0.04</v>
      </c>
      <c r="Z49" s="2">
        <v>0.28999999999999998</v>
      </c>
      <c r="AA49" s="2">
        <f t="shared" si="26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5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27"/>
        <v>3.8999999999999998E-3</v>
      </c>
      <c r="AQ49" s="1">
        <f t="shared" si="36"/>
        <v>0.1877728318017487</v>
      </c>
      <c r="AR49" s="8">
        <f t="shared" si="37"/>
        <v>136.875</v>
      </c>
      <c r="AS49" s="1">
        <f t="shared" si="38"/>
        <v>0.24</v>
      </c>
      <c r="AT49" s="1">
        <f t="shared" si="39"/>
        <v>167773.41666666666</v>
      </c>
      <c r="AU49" s="1">
        <f t="shared" si="28"/>
        <v>6933716513.189147</v>
      </c>
    </row>
    <row r="50" spans="1:48" x14ac:dyDescent="0.15">
      <c r="C50" s="7">
        <v>8</v>
      </c>
      <c r="D50" s="7">
        <v>17.198769810322599</v>
      </c>
      <c r="E50" s="9">
        <f t="shared" si="29"/>
        <v>14.9106181653548</v>
      </c>
      <c r="F50" s="7" t="s">
        <v>83</v>
      </c>
      <c r="G50" s="1">
        <v>9</v>
      </c>
      <c r="H50" s="8">
        <f t="shared" si="20"/>
        <v>17.198769810322599</v>
      </c>
      <c r="I50" s="8">
        <f t="shared" si="21"/>
        <v>290.34876981032255</v>
      </c>
      <c r="J50" s="8">
        <f t="shared" si="22"/>
        <v>0.1439533180266642</v>
      </c>
      <c r="K50" s="8">
        <f t="shared" si="30"/>
        <v>136.875</v>
      </c>
      <c r="L50" s="8">
        <f t="shared" si="31"/>
        <v>58.856250000000003</v>
      </c>
      <c r="M50" s="1" t="s">
        <v>83</v>
      </c>
      <c r="O50" s="8">
        <f t="shared" si="32"/>
        <v>248.96480568684552</v>
      </c>
      <c r="P50" s="8">
        <f t="shared" si="23"/>
        <v>35.83930985048513</v>
      </c>
      <c r="Q50" s="12">
        <f t="shared" si="33"/>
        <v>8.6014343641164306</v>
      </c>
      <c r="R50" s="8">
        <f t="shared" si="40"/>
        <v>14.125500000000001</v>
      </c>
      <c r="S50" s="13">
        <f t="shared" si="24"/>
        <v>0.6089295503958394</v>
      </c>
      <c r="T50" s="2">
        <f t="shared" si="34"/>
        <v>0.43</v>
      </c>
      <c r="U50" s="14">
        <f t="shared" si="25"/>
        <v>0.26183970667021095</v>
      </c>
      <c r="V50" s="13"/>
      <c r="W50" s="2"/>
      <c r="X50" s="14"/>
      <c r="Y50" s="2">
        <v>0.04</v>
      </c>
      <c r="Z50" s="2">
        <v>0.28999999999999998</v>
      </c>
      <c r="AA50" s="2">
        <f t="shared" si="26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5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27"/>
        <v>3.8999999999999998E-3</v>
      </c>
      <c r="AQ50" s="1">
        <f t="shared" si="36"/>
        <v>0.27743970667021095</v>
      </c>
      <c r="AR50" s="8">
        <f t="shared" si="37"/>
        <v>136.875</v>
      </c>
      <c r="AS50" s="1">
        <f t="shared" si="38"/>
        <v>0.24</v>
      </c>
      <c r="AT50" s="1">
        <f t="shared" si="39"/>
        <v>167773.41666666666</v>
      </c>
      <c r="AU50" s="1">
        <f t="shared" si="28"/>
        <v>10244763617.266169</v>
      </c>
    </row>
    <row r="51" spans="1:48" x14ac:dyDescent="0.15">
      <c r="C51" s="7">
        <v>9</v>
      </c>
      <c r="D51" s="7">
        <v>14.160313276566701</v>
      </c>
      <c r="E51" s="9">
        <f t="shared" si="29"/>
        <v>17.198769810322599</v>
      </c>
      <c r="F51" s="7" t="s">
        <v>83</v>
      </c>
      <c r="G51" s="1">
        <v>10</v>
      </c>
      <c r="H51" s="8">
        <f t="shared" si="20"/>
        <v>14.160313276566701</v>
      </c>
      <c r="I51" s="8">
        <f t="shared" si="21"/>
        <v>287.31031327656666</v>
      </c>
      <c r="J51" s="8">
        <f t="shared" si="22"/>
        <v>0.10097177357670138</v>
      </c>
      <c r="K51" s="8">
        <f t="shared" si="30"/>
        <v>136.875</v>
      </c>
      <c r="L51" s="8">
        <f t="shared" si="31"/>
        <v>58.856250000000003</v>
      </c>
      <c r="M51" s="1" t="s">
        <v>83</v>
      </c>
      <c r="O51" s="8">
        <f t="shared" si="32"/>
        <v>271.9817458363604</v>
      </c>
      <c r="P51" s="8">
        <f t="shared" si="23"/>
        <v>27.462479257584928</v>
      </c>
      <c r="Q51" s="12">
        <f t="shared" si="33"/>
        <v>6.5909950218203823</v>
      </c>
      <c r="R51" s="8">
        <f t="shared" si="40"/>
        <v>14.125500000000001</v>
      </c>
      <c r="S51" s="13">
        <f t="shared" si="24"/>
        <v>0.46660259968287016</v>
      </c>
      <c r="T51" s="2">
        <f t="shared" si="34"/>
        <v>0.43</v>
      </c>
      <c r="U51" s="14">
        <f t="shared" si="25"/>
        <v>0.20063911786363417</v>
      </c>
      <c r="V51" s="13"/>
      <c r="W51" s="2"/>
      <c r="X51" s="14"/>
      <c r="Y51" s="2">
        <v>0.04</v>
      </c>
      <c r="Z51" s="2">
        <v>0.28999999999999998</v>
      </c>
      <c r="AA51" s="2">
        <f t="shared" si="26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5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27"/>
        <v>3.8999999999999998E-3</v>
      </c>
      <c r="AQ51" s="1">
        <f t="shared" si="36"/>
        <v>0.21623911786363414</v>
      </c>
      <c r="AR51" s="8">
        <f t="shared" si="37"/>
        <v>136.875</v>
      </c>
      <c r="AS51" s="1">
        <f t="shared" si="38"/>
        <v>0.24</v>
      </c>
      <c r="AT51" s="1">
        <f t="shared" si="39"/>
        <v>167773.41666666666</v>
      </c>
      <c r="AU51" s="1">
        <f t="shared" si="28"/>
        <v>7984865158.2969379</v>
      </c>
    </row>
    <row r="52" spans="1:48" x14ac:dyDescent="0.15">
      <c r="C52" s="7">
        <v>10</v>
      </c>
      <c r="D52" s="7">
        <v>6.7664616069354802</v>
      </c>
      <c r="E52" s="9">
        <f t="shared" si="29"/>
        <v>14.160313276566701</v>
      </c>
      <c r="F52" s="7" t="s">
        <v>83</v>
      </c>
      <c r="G52" s="1">
        <v>11</v>
      </c>
      <c r="H52" s="8">
        <f t="shared" si="20"/>
        <v>6.7664616069354802</v>
      </c>
      <c r="I52" s="8">
        <f t="shared" si="21"/>
        <v>279.91646160693546</v>
      </c>
      <c r="J52" s="8">
        <f t="shared" si="22"/>
        <v>4.1250708133248083E-2</v>
      </c>
      <c r="K52" s="8">
        <f t="shared" si="30"/>
        <v>136.875</v>
      </c>
      <c r="L52" s="8">
        <f t="shared" si="31"/>
        <v>58.856250000000003</v>
      </c>
      <c r="M52" s="1" t="s">
        <v>85</v>
      </c>
      <c r="N52" s="8">
        <f>(O51-P51)*$C$21/100</f>
        <v>232.29330324983667</v>
      </c>
      <c r="O52" s="8">
        <f t="shared" si="32"/>
        <v>71.08221332893882</v>
      </c>
      <c r="P52" s="8">
        <f t="shared" si="23"/>
        <v>2.9321916354973321</v>
      </c>
      <c r="Q52" s="12">
        <f t="shared" si="33"/>
        <v>0.70372599251935963</v>
      </c>
      <c r="R52" s="8">
        <f t="shared" si="40"/>
        <v>14.125500000000001</v>
      </c>
      <c r="S52" s="13">
        <f t="shared" si="24"/>
        <v>4.9819545681169489E-2</v>
      </c>
      <c r="T52" s="2">
        <f t="shared" si="34"/>
        <v>0.43</v>
      </c>
      <c r="U52" s="14">
        <f t="shared" si="25"/>
        <v>2.1422404642902879E-2</v>
      </c>
      <c r="V52" s="13"/>
      <c r="W52" s="2"/>
      <c r="X52" s="14"/>
      <c r="Y52" s="2">
        <v>0.02</v>
      </c>
      <c r="Z52" s="2">
        <v>0.28999999999999998</v>
      </c>
      <c r="AA52" s="2">
        <f t="shared" si="26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5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27"/>
        <v>2.6000000000000003E-3</v>
      </c>
      <c r="AQ52" s="1">
        <f t="shared" si="36"/>
        <v>2.984240464290288E-2</v>
      </c>
      <c r="AR52" s="8">
        <f t="shared" si="37"/>
        <v>136.875</v>
      </c>
      <c r="AS52" s="1">
        <f t="shared" si="38"/>
        <v>0.24</v>
      </c>
      <c r="AT52" s="1">
        <f t="shared" si="39"/>
        <v>167773.41666666666</v>
      </c>
      <c r="AU52" s="1">
        <f t="shared" si="28"/>
        <v>1101963323.8754892</v>
      </c>
    </row>
    <row r="53" spans="1:48" x14ac:dyDescent="0.15">
      <c r="C53" s="7">
        <v>11</v>
      </c>
      <c r="D53" s="7">
        <v>2.3088246822333298</v>
      </c>
      <c r="E53" s="9">
        <f t="shared" si="29"/>
        <v>6.7664616069354802</v>
      </c>
      <c r="F53" s="7" t="s">
        <v>85</v>
      </c>
      <c r="G53" s="1">
        <v>12</v>
      </c>
      <c r="H53" s="8">
        <f t="shared" si="20"/>
        <v>2.3088246822333298</v>
      </c>
      <c r="I53" s="8">
        <f t="shared" si="21"/>
        <v>275.45882468223328</v>
      </c>
      <c r="J53" s="8">
        <f t="shared" si="22"/>
        <v>2.3494421110778877E-2</v>
      </c>
      <c r="K53" s="8">
        <f t="shared" si="30"/>
        <v>136.875</v>
      </c>
      <c r="L53" s="8">
        <f t="shared" si="31"/>
        <v>58.856250000000003</v>
      </c>
      <c r="M53" s="1" t="s">
        <v>83</v>
      </c>
      <c r="O53" s="8">
        <f t="shared" si="32"/>
        <v>127.00627169344151</v>
      </c>
      <c r="P53" s="8">
        <f t="shared" si="23"/>
        <v>2.9839388308757098</v>
      </c>
      <c r="Q53" s="12">
        <f t="shared" si="33"/>
        <v>0.71614531941017034</v>
      </c>
      <c r="R53" s="8">
        <f t="shared" si="40"/>
        <v>14.125500000000001</v>
      </c>
      <c r="S53" s="13">
        <f t="shared" si="24"/>
        <v>5.069875894022656E-2</v>
      </c>
      <c r="T53" s="2">
        <f t="shared" si="34"/>
        <v>0.43</v>
      </c>
      <c r="U53" s="14">
        <f t="shared" si="25"/>
        <v>2.1800466344297421E-2</v>
      </c>
      <c r="V53" s="13"/>
      <c r="W53" s="2"/>
      <c r="X53" s="14"/>
      <c r="Y53" s="2">
        <v>0.02</v>
      </c>
      <c r="Z53" s="2">
        <v>0.28999999999999998</v>
      </c>
      <c r="AA53" s="2">
        <f t="shared" si="26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5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27"/>
        <v>2.6000000000000003E-3</v>
      </c>
      <c r="AQ53" s="1">
        <f t="shared" si="36"/>
        <v>3.0220466344297418E-2</v>
      </c>
      <c r="AR53" s="8">
        <f t="shared" si="37"/>
        <v>136.875</v>
      </c>
      <c r="AS53" s="1">
        <f t="shared" si="38"/>
        <v>0.24</v>
      </c>
      <c r="AT53" s="1">
        <f t="shared" si="39"/>
        <v>167773.41666666666</v>
      </c>
      <c r="AU53" s="1">
        <f t="shared" si="28"/>
        <v>1115923664.3401384</v>
      </c>
      <c r="AV53" s="1">
        <f>SUM(AU42:AU53)</f>
        <v>41617606732.571236</v>
      </c>
    </row>
    <row r="54" spans="1:48" x14ac:dyDescent="0.3">
      <c r="C54" s="7">
        <v>12</v>
      </c>
      <c r="D54" s="10">
        <v>-0.280124886645161</v>
      </c>
      <c r="E54" s="9">
        <f t="shared" si="29"/>
        <v>2.3088246822333298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-1</v>
      </c>
      <c r="E58" s="7"/>
      <c r="F58" s="7"/>
      <c r="G58" s="1">
        <v>1</v>
      </c>
      <c r="H58" s="8">
        <f t="shared" ref="H58:H69" si="41">E59</f>
        <v>-1</v>
      </c>
      <c r="I58" s="8">
        <f t="shared" ref="I58:I69" si="42">H58+273.15</f>
        <v>272.14999999999998</v>
      </c>
      <c r="J58" s="8">
        <f t="shared" ref="J58:J69" si="43">EXP(($C$15*(I58-$C$13))/($C$16*I58*$C$13))</f>
        <v>1.5287025716683739E-2</v>
      </c>
      <c r="K58" s="8">
        <f>$B$58/12</f>
        <v>9.9766666666666666</v>
      </c>
      <c r="L58" s="8">
        <f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4">O58*J58</f>
        <v>1.5251355990011479E-3</v>
      </c>
      <c r="Q58" s="12">
        <f>P58*$B$60</f>
        <v>2.8977576381021813E-4</v>
      </c>
      <c r="R58" s="8">
        <f>L58*$B$60</f>
        <v>1.8955666666666669E-2</v>
      </c>
      <c r="S58" s="13">
        <f t="shared" ref="S58:S69" si="45">Q58/R58</f>
        <v>1.5287025716683741E-2</v>
      </c>
      <c r="T58" s="2">
        <f>$B$59/100</f>
        <v>0.01</v>
      </c>
      <c r="U58" s="14">
        <f t="shared" ref="U58:U69" si="46">S58*T58</f>
        <v>1.528702571668374E-4</v>
      </c>
      <c r="V58" s="13"/>
      <c r="W58" s="2"/>
      <c r="X58" s="14"/>
      <c r="Y58" s="2">
        <v>0.02</v>
      </c>
      <c r="Z58" s="2">
        <v>0.21</v>
      </c>
      <c r="AA58" s="2">
        <f t="shared" ref="AA58:AA69" si="47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48">AO58*AN58</f>
        <v>7.8000000000000005E-3</v>
      </c>
      <c r="AQ58" s="1">
        <f>(AP58+AM58+AD58+AA58+U58+X58+AG58+AJ58)</f>
        <v>1.2152870257166838E-2</v>
      </c>
      <c r="AR58" s="8">
        <f>$B$58/12</f>
        <v>9.9766666666666666</v>
      </c>
      <c r="AS58" s="1">
        <f>$B$60</f>
        <v>0.19</v>
      </c>
      <c r="AT58" s="1">
        <f>$E$5/12</f>
        <v>29867.916666666668</v>
      </c>
      <c r="AU58" s="1">
        <f t="shared" ref="AU58:AU69" si="49">AT58*10000*AS58*0.67*AR58*AQ58</f>
        <v>4609965.3188322065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-2.8119146820645202</v>
      </c>
      <c r="E59" s="9">
        <f t="shared" ref="E59:E70" si="50">D58</f>
        <v>-1</v>
      </c>
      <c r="F59" s="7" t="s">
        <v>83</v>
      </c>
      <c r="G59" s="1">
        <v>2</v>
      </c>
      <c r="H59" s="8">
        <f t="shared" si="41"/>
        <v>-2.8119146820645202</v>
      </c>
      <c r="I59" s="8">
        <f t="shared" si="42"/>
        <v>270.33808531793545</v>
      </c>
      <c r="J59" s="8">
        <f t="shared" si="43"/>
        <v>1.2027680283385149E-2</v>
      </c>
      <c r="K59" s="8">
        <f t="shared" ref="K59:K69" si="51">$B$58/12</f>
        <v>9.9766666666666666</v>
      </c>
      <c r="L59" s="8">
        <f t="shared" ref="L59:L69" si="52">K59*$B$59/100</f>
        <v>9.976666666666667E-2</v>
      </c>
      <c r="M59" s="1" t="s">
        <v>83</v>
      </c>
      <c r="O59" s="8">
        <f t="shared" ref="O59:O69" si="53">L59+O58-P58-N59</f>
        <v>0.1980081977343322</v>
      </c>
      <c r="P59" s="8">
        <f t="shared" si="44"/>
        <v>2.3815792958378555E-3</v>
      </c>
      <c r="Q59" s="12">
        <f t="shared" ref="Q59:Q69" si="54">P59*$B$60</f>
        <v>4.5250006620919253E-4</v>
      </c>
      <c r="R59" s="8">
        <f t="shared" ref="R59:R69" si="55">L59*$B$60</f>
        <v>1.8955666666666669E-2</v>
      </c>
      <c r="S59" s="13">
        <f t="shared" si="45"/>
        <v>2.3871493108966139E-2</v>
      </c>
      <c r="T59" s="2">
        <f t="shared" ref="T59:T69" si="56">$B$59/100</f>
        <v>0.01</v>
      </c>
      <c r="U59" s="14">
        <f t="shared" si="46"/>
        <v>2.387149310896614E-4</v>
      </c>
      <c r="V59" s="13"/>
      <c r="W59" s="2"/>
      <c r="X59" s="14"/>
      <c r="Y59" s="2">
        <v>0.02</v>
      </c>
      <c r="Z59" s="2">
        <v>0.21</v>
      </c>
      <c r="AA59" s="2">
        <f t="shared" si="47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48"/>
        <v>7.8000000000000005E-3</v>
      </c>
      <c r="AQ59" s="1">
        <f t="shared" ref="AQ59:AQ69" si="57">(AP59+AM59+AD59+AA59+U59+X59+AG59+AJ59)</f>
        <v>1.2238714931089661E-2</v>
      </c>
      <c r="AR59" s="8">
        <f t="shared" ref="AR59:AR69" si="58">$B$58/12</f>
        <v>9.9766666666666666</v>
      </c>
      <c r="AS59" s="1">
        <f t="shared" ref="AS59:AS69" si="59">$B$60</f>
        <v>0.19</v>
      </c>
      <c r="AT59" s="1">
        <f t="shared" ref="AT59:AT69" si="60">$E$5/12</f>
        <v>29867.916666666668</v>
      </c>
      <c r="AU59" s="1">
        <f t="shared" si="49"/>
        <v>4642528.8993869564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-1.7360986495714299</v>
      </c>
      <c r="E60" s="9">
        <f t="shared" si="50"/>
        <v>-2.8119146820645202</v>
      </c>
      <c r="F60" s="7" t="s">
        <v>83</v>
      </c>
      <c r="G60" s="1">
        <v>3</v>
      </c>
      <c r="H60" s="8">
        <f t="shared" si="41"/>
        <v>-1.7360986495714299</v>
      </c>
      <c r="I60" s="8">
        <f t="shared" si="42"/>
        <v>271.41390135042855</v>
      </c>
      <c r="J60" s="8">
        <f t="shared" si="43"/>
        <v>1.3873399282270323E-2</v>
      </c>
      <c r="K60" s="8">
        <f t="shared" si="51"/>
        <v>9.9766666666666666</v>
      </c>
      <c r="L60" s="8">
        <f t="shared" si="52"/>
        <v>9.976666666666667E-2</v>
      </c>
      <c r="M60" s="1" t="s">
        <v>83</v>
      </c>
      <c r="O60" s="8">
        <f t="shared" si="53"/>
        <v>0.295393285105161</v>
      </c>
      <c r="P60" s="8">
        <f t="shared" si="44"/>
        <v>4.0981089895654136E-3</v>
      </c>
      <c r="Q60" s="12">
        <f t="shared" si="54"/>
        <v>7.7864070801742858E-4</v>
      </c>
      <c r="R60" s="8">
        <f t="shared" si="55"/>
        <v>1.8955666666666669E-2</v>
      </c>
      <c r="S60" s="13">
        <f t="shared" si="45"/>
        <v>4.1076936079840427E-2</v>
      </c>
      <c r="T60" s="2">
        <f t="shared" si="56"/>
        <v>0.01</v>
      </c>
      <c r="U60" s="14">
        <f t="shared" si="46"/>
        <v>4.1076936079840429E-4</v>
      </c>
      <c r="V60" s="13"/>
      <c r="W60" s="2"/>
      <c r="X60" s="14"/>
      <c r="Y60" s="2">
        <v>0.02</v>
      </c>
      <c r="Z60" s="2">
        <v>0.21</v>
      </c>
      <c r="AA60" s="2">
        <f t="shared" si="47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48"/>
        <v>7.8000000000000005E-3</v>
      </c>
      <c r="AQ60" s="1">
        <f t="shared" si="57"/>
        <v>1.2410769360798405E-2</v>
      </c>
      <c r="AR60" s="8">
        <f t="shared" si="58"/>
        <v>9.9766666666666666</v>
      </c>
      <c r="AS60" s="1">
        <f t="shared" si="59"/>
        <v>0.19</v>
      </c>
      <c r="AT60" s="1">
        <f t="shared" si="60"/>
        <v>29867.916666666668</v>
      </c>
      <c r="AU60" s="1">
        <f t="shared" si="49"/>
        <v>4707794.5475116046</v>
      </c>
    </row>
    <row r="61" spans="1:48" x14ac:dyDescent="0.15">
      <c r="C61" s="7">
        <v>3</v>
      </c>
      <c r="D61" s="7">
        <v>3.12010471732258</v>
      </c>
      <c r="E61" s="9">
        <f t="shared" si="50"/>
        <v>-1.7360986495714299</v>
      </c>
      <c r="F61" s="7" t="s">
        <v>83</v>
      </c>
      <c r="G61" s="1">
        <v>4</v>
      </c>
      <c r="H61" s="8">
        <f t="shared" si="41"/>
        <v>3.12010471732258</v>
      </c>
      <c r="I61" s="8">
        <f t="shared" si="42"/>
        <v>276.27010471732257</v>
      </c>
      <c r="J61" s="8">
        <f t="shared" si="43"/>
        <v>2.606419837493984E-2</v>
      </c>
      <c r="K61" s="8">
        <f t="shared" si="51"/>
        <v>9.9766666666666666</v>
      </c>
      <c r="L61" s="8">
        <f t="shared" si="52"/>
        <v>9.976666666666667E-2</v>
      </c>
      <c r="M61" s="1" t="s">
        <v>83</v>
      </c>
      <c r="O61" s="8">
        <f t="shared" si="53"/>
        <v>0.39106184278226225</v>
      </c>
      <c r="P61" s="8">
        <f t="shared" si="44"/>
        <v>1.019271344714642E-2</v>
      </c>
      <c r="Q61" s="12">
        <f t="shared" si="54"/>
        <v>1.9366155549578198E-3</v>
      </c>
      <c r="R61" s="8">
        <f t="shared" si="55"/>
        <v>1.8955666666666669E-2</v>
      </c>
      <c r="S61" s="13">
        <f t="shared" si="45"/>
        <v>0.10216552068639911</v>
      </c>
      <c r="T61" s="2">
        <f t="shared" si="56"/>
        <v>0.01</v>
      </c>
      <c r="U61" s="14">
        <f t="shared" si="46"/>
        <v>1.0216552068639912E-3</v>
      </c>
      <c r="V61" s="13"/>
      <c r="W61" s="2"/>
      <c r="X61" s="14"/>
      <c r="Y61" s="2">
        <v>0.02</v>
      </c>
      <c r="Z61" s="2">
        <v>0.21</v>
      </c>
      <c r="AA61" s="2">
        <f t="shared" si="47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48"/>
        <v>7.8000000000000005E-3</v>
      </c>
      <c r="AQ61" s="1">
        <f t="shared" si="57"/>
        <v>1.3021655206863991E-2</v>
      </c>
      <c r="AR61" s="8">
        <f t="shared" si="58"/>
        <v>9.9766666666666666</v>
      </c>
      <c r="AS61" s="1">
        <f t="shared" si="59"/>
        <v>0.19</v>
      </c>
      <c r="AT61" s="1">
        <f t="shared" si="60"/>
        <v>29867.916666666668</v>
      </c>
      <c r="AU61" s="1">
        <f t="shared" si="49"/>
        <v>4939522.7322560325</v>
      </c>
    </row>
    <row r="62" spans="1:48" x14ac:dyDescent="0.15">
      <c r="C62" s="7">
        <v>4</v>
      </c>
      <c r="D62" s="7">
        <v>9.1212730859333302</v>
      </c>
      <c r="E62" s="9">
        <f t="shared" si="50"/>
        <v>3.12010471732258</v>
      </c>
      <c r="F62" s="7" t="s">
        <v>83</v>
      </c>
      <c r="G62" s="1">
        <v>5</v>
      </c>
      <c r="H62" s="8">
        <f t="shared" si="41"/>
        <v>9.1212730859333302</v>
      </c>
      <c r="I62" s="8">
        <f t="shared" si="42"/>
        <v>282.27127308593333</v>
      </c>
      <c r="J62" s="8">
        <f t="shared" si="43"/>
        <v>5.5138847314696954E-2</v>
      </c>
      <c r="K62" s="8">
        <f t="shared" si="51"/>
        <v>9.9766666666666666</v>
      </c>
      <c r="L62" s="8">
        <f t="shared" si="52"/>
        <v>9.976666666666667E-2</v>
      </c>
      <c r="M62" s="1" t="s">
        <v>85</v>
      </c>
      <c r="N62" s="8">
        <f>(O61-P61)*$C$21/100</f>
        <v>0.36182567286836004</v>
      </c>
      <c r="O62" s="8">
        <f t="shared" si="53"/>
        <v>0.11881012313342248</v>
      </c>
      <c r="P62" s="8">
        <f t="shared" si="44"/>
        <v>6.551053238894127E-3</v>
      </c>
      <c r="Q62" s="12">
        <f t="shared" si="54"/>
        <v>1.2447001153898841E-3</v>
      </c>
      <c r="R62" s="8">
        <f t="shared" si="55"/>
        <v>1.8955666666666669E-2</v>
      </c>
      <c r="S62" s="13">
        <f t="shared" si="45"/>
        <v>6.5663747800475708E-2</v>
      </c>
      <c r="T62" s="2">
        <f t="shared" si="56"/>
        <v>0.01</v>
      </c>
      <c r="U62" s="14">
        <f t="shared" si="46"/>
        <v>6.5663747800475704E-4</v>
      </c>
      <c r="V62" s="13"/>
      <c r="W62" s="2"/>
      <c r="X62" s="14"/>
      <c r="Y62" s="2">
        <v>0.02</v>
      </c>
      <c r="Z62" s="2">
        <v>0.21</v>
      </c>
      <c r="AA62" s="2">
        <f t="shared" si="47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48"/>
        <v>7.8000000000000005E-3</v>
      </c>
      <c r="AQ62" s="1">
        <f t="shared" si="57"/>
        <v>1.2656637478004757E-2</v>
      </c>
      <c r="AR62" s="8">
        <f t="shared" si="58"/>
        <v>9.9766666666666666</v>
      </c>
      <c r="AS62" s="1">
        <f t="shared" si="59"/>
        <v>0.19</v>
      </c>
      <c r="AT62" s="1">
        <f t="shared" si="60"/>
        <v>29867.916666666668</v>
      </c>
      <c r="AU62" s="1">
        <f t="shared" si="49"/>
        <v>4801060.0452370858</v>
      </c>
    </row>
    <row r="63" spans="1:48" x14ac:dyDescent="0.15">
      <c r="C63" s="7">
        <v>5</v>
      </c>
      <c r="D63" s="7">
        <v>11.9538098262258</v>
      </c>
      <c r="E63" s="9">
        <f t="shared" si="50"/>
        <v>9.1212730859333302</v>
      </c>
      <c r="F63" s="7" t="s">
        <v>85</v>
      </c>
      <c r="G63" s="1">
        <v>6</v>
      </c>
      <c r="H63" s="8">
        <f t="shared" si="41"/>
        <v>11.9538098262258</v>
      </c>
      <c r="I63" s="8">
        <f t="shared" si="42"/>
        <v>285.10380982622576</v>
      </c>
      <c r="J63" s="8">
        <f t="shared" si="43"/>
        <v>7.7677094985637546E-2</v>
      </c>
      <c r="K63" s="8">
        <f t="shared" si="51"/>
        <v>9.9766666666666666</v>
      </c>
      <c r="L63" s="8">
        <f t="shared" si="52"/>
        <v>9.976666666666667E-2</v>
      </c>
      <c r="M63" s="1" t="s">
        <v>83</v>
      </c>
      <c r="O63" s="8">
        <f t="shared" si="53"/>
        <v>0.21202573656119503</v>
      </c>
      <c r="P63" s="8">
        <f t="shared" si="44"/>
        <v>1.646954327826371E-2</v>
      </c>
      <c r="Q63" s="12">
        <f t="shared" si="54"/>
        <v>3.1292132228701048E-3</v>
      </c>
      <c r="R63" s="8">
        <f t="shared" si="55"/>
        <v>1.8955666666666669E-2</v>
      </c>
      <c r="S63" s="13">
        <f t="shared" si="45"/>
        <v>0.16508062089806588</v>
      </c>
      <c r="T63" s="2">
        <f t="shared" si="56"/>
        <v>0.01</v>
      </c>
      <c r="U63" s="14">
        <f t="shared" si="46"/>
        <v>1.6508062089806588E-3</v>
      </c>
      <c r="V63" s="13"/>
      <c r="W63" s="2"/>
      <c r="X63" s="14"/>
      <c r="Y63" s="2">
        <v>0.02</v>
      </c>
      <c r="Z63" s="2">
        <v>0.21</v>
      </c>
      <c r="AA63" s="2">
        <f t="shared" si="47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48"/>
        <v>7.8000000000000005E-3</v>
      </c>
      <c r="AQ63" s="1">
        <f t="shared" si="57"/>
        <v>1.3650806208980659E-2</v>
      </c>
      <c r="AR63" s="8">
        <f t="shared" si="58"/>
        <v>9.9766666666666666</v>
      </c>
      <c r="AS63" s="1">
        <f t="shared" si="59"/>
        <v>0.19</v>
      </c>
      <c r="AT63" s="1">
        <f t="shared" si="60"/>
        <v>29867.916666666668</v>
      </c>
      <c r="AU63" s="1">
        <f t="shared" si="49"/>
        <v>5178179.464261869</v>
      </c>
    </row>
    <row r="64" spans="1:48" x14ac:dyDescent="0.15">
      <c r="C64" s="7">
        <v>6</v>
      </c>
      <c r="D64" s="7">
        <v>14.994076766533301</v>
      </c>
      <c r="E64" s="9">
        <f t="shared" si="50"/>
        <v>11.9538098262258</v>
      </c>
      <c r="F64" s="7" t="s">
        <v>83</v>
      </c>
      <c r="G64" s="1">
        <v>7</v>
      </c>
      <c r="H64" s="8">
        <f t="shared" si="41"/>
        <v>14.994076766533301</v>
      </c>
      <c r="I64" s="8">
        <f t="shared" si="42"/>
        <v>288.14407676653326</v>
      </c>
      <c r="J64" s="8">
        <f t="shared" si="43"/>
        <v>0.11137493768078011</v>
      </c>
      <c r="K64" s="8">
        <f t="shared" si="51"/>
        <v>9.9766666666666666</v>
      </c>
      <c r="L64" s="8">
        <f t="shared" si="52"/>
        <v>9.976666666666667E-2</v>
      </c>
      <c r="M64" s="1" t="s">
        <v>83</v>
      </c>
      <c r="O64" s="8">
        <f t="shared" si="53"/>
        <v>0.295322859949598</v>
      </c>
      <c r="P64" s="8">
        <f t="shared" si="44"/>
        <v>3.2891565122596229E-2</v>
      </c>
      <c r="Q64" s="12">
        <f t="shared" si="54"/>
        <v>6.2493973732932837E-3</v>
      </c>
      <c r="R64" s="8">
        <f t="shared" si="55"/>
        <v>1.8955666666666669E-2</v>
      </c>
      <c r="S64" s="13">
        <f t="shared" si="45"/>
        <v>0.3296849160300323</v>
      </c>
      <c r="T64" s="2">
        <f t="shared" si="56"/>
        <v>0.01</v>
      </c>
      <c r="U64" s="14">
        <f t="shared" si="46"/>
        <v>3.2968491603003231E-3</v>
      </c>
      <c r="V64" s="13"/>
      <c r="W64" s="2"/>
      <c r="X64" s="14"/>
      <c r="Y64" s="2">
        <v>0.04</v>
      </c>
      <c r="Z64" s="2">
        <v>0.21</v>
      </c>
      <c r="AA64" s="2">
        <f t="shared" si="47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48"/>
        <v>1.17E-2</v>
      </c>
      <c r="AQ64" s="1">
        <f t="shared" si="57"/>
        <v>2.3396849160300322E-2</v>
      </c>
      <c r="AR64" s="8">
        <f t="shared" si="58"/>
        <v>9.9766666666666666</v>
      </c>
      <c r="AS64" s="1">
        <f t="shared" si="59"/>
        <v>0.19</v>
      </c>
      <c r="AT64" s="1">
        <f t="shared" si="60"/>
        <v>29867.916666666668</v>
      </c>
      <c r="AU64" s="1">
        <f t="shared" si="49"/>
        <v>8875159.6056352276</v>
      </c>
    </row>
    <row r="65" spans="1:48" x14ac:dyDescent="0.15">
      <c r="C65" s="7">
        <v>7</v>
      </c>
      <c r="D65" s="7">
        <v>14.9106181653548</v>
      </c>
      <c r="E65" s="9">
        <f t="shared" si="50"/>
        <v>14.994076766533301</v>
      </c>
      <c r="F65" s="7" t="s">
        <v>83</v>
      </c>
      <c r="G65" s="1">
        <v>8</v>
      </c>
      <c r="H65" s="8">
        <f t="shared" si="41"/>
        <v>14.9106181653548</v>
      </c>
      <c r="I65" s="8">
        <f t="shared" si="42"/>
        <v>288.06061816535475</v>
      </c>
      <c r="J65" s="8">
        <f t="shared" si="43"/>
        <v>0.11028987065387859</v>
      </c>
      <c r="K65" s="8">
        <f t="shared" si="51"/>
        <v>9.9766666666666666</v>
      </c>
      <c r="L65" s="8">
        <f t="shared" si="52"/>
        <v>9.976666666666667E-2</v>
      </c>
      <c r="M65" s="1" t="s">
        <v>83</v>
      </c>
      <c r="O65" s="8">
        <f t="shared" si="53"/>
        <v>0.36219796149366845</v>
      </c>
      <c r="P65" s="8">
        <f t="shared" si="44"/>
        <v>3.9946766324235189E-2</v>
      </c>
      <c r="Q65" s="12">
        <f t="shared" si="54"/>
        <v>7.5898856016046864E-3</v>
      </c>
      <c r="R65" s="8">
        <f t="shared" si="55"/>
        <v>1.8955666666666669E-2</v>
      </c>
      <c r="S65" s="13">
        <f t="shared" si="45"/>
        <v>0.40040193442267141</v>
      </c>
      <c r="T65" s="2">
        <f t="shared" si="56"/>
        <v>0.01</v>
      </c>
      <c r="U65" s="14">
        <f t="shared" si="46"/>
        <v>4.0040193442267141E-3</v>
      </c>
      <c r="V65" s="13"/>
      <c r="W65" s="2"/>
      <c r="X65" s="14"/>
      <c r="Y65" s="2">
        <v>0.04</v>
      </c>
      <c r="Z65" s="2">
        <v>0.21</v>
      </c>
      <c r="AA65" s="2">
        <f t="shared" si="47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48"/>
        <v>1.17E-2</v>
      </c>
      <c r="AQ65" s="1">
        <f t="shared" si="57"/>
        <v>2.4104019344226714E-2</v>
      </c>
      <c r="AR65" s="8">
        <f t="shared" si="58"/>
        <v>9.9766666666666666</v>
      </c>
      <c r="AS65" s="1">
        <f t="shared" si="59"/>
        <v>0.19</v>
      </c>
      <c r="AT65" s="1">
        <f t="shared" si="60"/>
        <v>29867.916666666668</v>
      </c>
      <c r="AU65" s="1">
        <f t="shared" si="49"/>
        <v>9143411.4632974397</v>
      </c>
    </row>
    <row r="66" spans="1:48" x14ac:dyDescent="0.15">
      <c r="C66" s="7">
        <v>8</v>
      </c>
      <c r="D66" s="7">
        <v>17.198769810322599</v>
      </c>
      <c r="E66" s="9">
        <f t="shared" si="50"/>
        <v>14.9106181653548</v>
      </c>
      <c r="F66" s="7" t="s">
        <v>83</v>
      </c>
      <c r="G66" s="1">
        <v>9</v>
      </c>
      <c r="H66" s="8">
        <f t="shared" si="41"/>
        <v>17.198769810322599</v>
      </c>
      <c r="I66" s="8">
        <f t="shared" si="42"/>
        <v>290.34876981032255</v>
      </c>
      <c r="J66" s="8">
        <f t="shared" si="43"/>
        <v>0.1439533180266642</v>
      </c>
      <c r="K66" s="8">
        <f t="shared" si="51"/>
        <v>9.9766666666666666</v>
      </c>
      <c r="L66" s="8">
        <f t="shared" si="52"/>
        <v>9.976666666666667E-2</v>
      </c>
      <c r="M66" s="1" t="s">
        <v>83</v>
      </c>
      <c r="O66" s="8">
        <f t="shared" si="53"/>
        <v>0.42201786183609991</v>
      </c>
      <c r="P66" s="8">
        <f t="shared" si="44"/>
        <v>6.0750871477824923E-2</v>
      </c>
      <c r="Q66" s="12">
        <f t="shared" si="54"/>
        <v>1.1542665580786735E-2</v>
      </c>
      <c r="R66" s="8">
        <f t="shared" si="55"/>
        <v>1.8955666666666669E-2</v>
      </c>
      <c r="S66" s="13">
        <f t="shared" si="45"/>
        <v>0.6089295503958394</v>
      </c>
      <c r="T66" s="2">
        <f t="shared" si="56"/>
        <v>0.01</v>
      </c>
      <c r="U66" s="14">
        <f t="shared" si="46"/>
        <v>6.0892955039583939E-3</v>
      </c>
      <c r="V66" s="13"/>
      <c r="W66" s="2"/>
      <c r="X66" s="14"/>
      <c r="Y66" s="2">
        <v>0.04</v>
      </c>
      <c r="Z66" s="2">
        <v>0.21</v>
      </c>
      <c r="AA66" s="2">
        <f t="shared" si="47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48"/>
        <v>1.17E-2</v>
      </c>
      <c r="AQ66" s="1">
        <f t="shared" si="57"/>
        <v>2.6189295503958394E-2</v>
      </c>
      <c r="AR66" s="8">
        <f t="shared" si="58"/>
        <v>9.9766666666666666</v>
      </c>
      <c r="AS66" s="1">
        <f t="shared" si="59"/>
        <v>0.19</v>
      </c>
      <c r="AT66" s="1">
        <f t="shared" si="60"/>
        <v>29867.916666666668</v>
      </c>
      <c r="AU66" s="1">
        <f t="shared" si="49"/>
        <v>9934422.193530621</v>
      </c>
    </row>
    <row r="67" spans="1:48" x14ac:dyDescent="0.15">
      <c r="C67" s="7">
        <v>9</v>
      </c>
      <c r="D67" s="7">
        <v>14.160313276566701</v>
      </c>
      <c r="E67" s="9">
        <f t="shared" si="50"/>
        <v>17.198769810322599</v>
      </c>
      <c r="F67" s="7" t="s">
        <v>83</v>
      </c>
      <c r="G67" s="1">
        <v>10</v>
      </c>
      <c r="H67" s="8">
        <f t="shared" si="41"/>
        <v>14.160313276566701</v>
      </c>
      <c r="I67" s="8">
        <f t="shared" si="42"/>
        <v>287.31031327656666</v>
      </c>
      <c r="J67" s="8">
        <f t="shared" si="43"/>
        <v>0.10097177357670138</v>
      </c>
      <c r="K67" s="8">
        <f t="shared" si="51"/>
        <v>9.9766666666666666</v>
      </c>
      <c r="L67" s="8">
        <f t="shared" si="52"/>
        <v>9.976666666666667E-2</v>
      </c>
      <c r="M67" s="1" t="s">
        <v>83</v>
      </c>
      <c r="O67" s="8">
        <f t="shared" si="53"/>
        <v>0.46103365702494165</v>
      </c>
      <c r="P67" s="8">
        <f t="shared" si="44"/>
        <v>4.6551386028361008E-2</v>
      </c>
      <c r="Q67" s="12">
        <f t="shared" si="54"/>
        <v>8.8447633453885913E-3</v>
      </c>
      <c r="R67" s="8">
        <f t="shared" si="55"/>
        <v>1.8955666666666669E-2</v>
      </c>
      <c r="S67" s="13">
        <f t="shared" si="45"/>
        <v>0.46660259968287005</v>
      </c>
      <c r="T67" s="2">
        <f t="shared" si="56"/>
        <v>0.01</v>
      </c>
      <c r="U67" s="14">
        <f t="shared" si="46"/>
        <v>4.6660259968287002E-3</v>
      </c>
      <c r="V67" s="13"/>
      <c r="W67" s="2"/>
      <c r="X67" s="14"/>
      <c r="Y67" s="2">
        <v>0.04</v>
      </c>
      <c r="Z67" s="2">
        <v>0.21</v>
      </c>
      <c r="AA67" s="2">
        <f t="shared" si="47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48"/>
        <v>1.17E-2</v>
      </c>
      <c r="AQ67" s="1">
        <f t="shared" si="57"/>
        <v>2.47660259968287E-2</v>
      </c>
      <c r="AR67" s="8">
        <f t="shared" si="58"/>
        <v>9.9766666666666666</v>
      </c>
      <c r="AS67" s="1">
        <f t="shared" si="59"/>
        <v>0.19</v>
      </c>
      <c r="AT67" s="1">
        <f t="shared" si="60"/>
        <v>29867.916666666668</v>
      </c>
      <c r="AU67" s="1">
        <f t="shared" si="49"/>
        <v>9394531.3752813283</v>
      </c>
    </row>
    <row r="68" spans="1:48" x14ac:dyDescent="0.15">
      <c r="C68" s="7">
        <v>10</v>
      </c>
      <c r="D68" s="7">
        <v>6.7664616069354802</v>
      </c>
      <c r="E68" s="9">
        <f t="shared" si="50"/>
        <v>14.160313276566701</v>
      </c>
      <c r="F68" s="7" t="s">
        <v>83</v>
      </c>
      <c r="G68" s="1">
        <v>11</v>
      </c>
      <c r="H68" s="8">
        <f t="shared" si="41"/>
        <v>6.7664616069354802</v>
      </c>
      <c r="I68" s="8">
        <f t="shared" si="42"/>
        <v>279.91646160693546</v>
      </c>
      <c r="J68" s="8">
        <f t="shared" si="43"/>
        <v>4.1250708133248083E-2</v>
      </c>
      <c r="K68" s="8">
        <f t="shared" si="51"/>
        <v>9.9766666666666666</v>
      </c>
      <c r="L68" s="8">
        <f t="shared" si="52"/>
        <v>9.976666666666667E-2</v>
      </c>
      <c r="M68" s="1" t="s">
        <v>85</v>
      </c>
      <c r="N68" s="8">
        <f>(O67-P67)*$C$21/100</f>
        <v>0.39375815744675158</v>
      </c>
      <c r="O68" s="8">
        <f t="shared" si="53"/>
        <v>0.12049078021649573</v>
      </c>
      <c r="P68" s="8">
        <f t="shared" si="44"/>
        <v>4.9703300074580075E-3</v>
      </c>
      <c r="Q68" s="12">
        <f t="shared" si="54"/>
        <v>9.4436270141702149E-4</v>
      </c>
      <c r="R68" s="8">
        <f t="shared" si="55"/>
        <v>1.8955666666666669E-2</v>
      </c>
      <c r="S68" s="13">
        <f t="shared" si="45"/>
        <v>4.9819545681169468E-2</v>
      </c>
      <c r="T68" s="2">
        <f t="shared" si="56"/>
        <v>0.01</v>
      </c>
      <c r="U68" s="14">
        <f t="shared" si="46"/>
        <v>4.981954568116947E-4</v>
      </c>
      <c r="V68" s="13"/>
      <c r="W68" s="2"/>
      <c r="X68" s="14"/>
      <c r="Y68" s="2">
        <v>0.02</v>
      </c>
      <c r="Z68" s="2">
        <v>0.21</v>
      </c>
      <c r="AA68" s="2">
        <f t="shared" si="47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48"/>
        <v>7.8000000000000005E-3</v>
      </c>
      <c r="AQ68" s="1">
        <f t="shared" si="57"/>
        <v>1.2498195456811695E-2</v>
      </c>
      <c r="AR68" s="8">
        <f t="shared" si="58"/>
        <v>9.9766666666666666</v>
      </c>
      <c r="AS68" s="1">
        <f t="shared" si="59"/>
        <v>0.19</v>
      </c>
      <c r="AT68" s="1">
        <f t="shared" si="60"/>
        <v>29867.916666666668</v>
      </c>
      <c r="AU68" s="1">
        <f t="shared" si="49"/>
        <v>4740958.0111258468</v>
      </c>
    </row>
    <row r="69" spans="1:48" x14ac:dyDescent="0.15">
      <c r="C69" s="7">
        <v>11</v>
      </c>
      <c r="D69" s="7">
        <v>2.3088246822333298</v>
      </c>
      <c r="E69" s="9">
        <f t="shared" si="50"/>
        <v>6.7664616069354802</v>
      </c>
      <c r="F69" s="7" t="s">
        <v>85</v>
      </c>
      <c r="G69" s="1">
        <v>12</v>
      </c>
      <c r="H69" s="8">
        <f t="shared" si="41"/>
        <v>2.3088246822333298</v>
      </c>
      <c r="I69" s="8">
        <f t="shared" si="42"/>
        <v>275.45882468223328</v>
      </c>
      <c r="J69" s="8">
        <f t="shared" si="43"/>
        <v>2.3494421110778877E-2</v>
      </c>
      <c r="K69" s="8">
        <f t="shared" si="51"/>
        <v>9.9766666666666666</v>
      </c>
      <c r="L69" s="8">
        <f t="shared" si="52"/>
        <v>9.976666666666667E-2</v>
      </c>
      <c r="M69" s="1" t="s">
        <v>83</v>
      </c>
      <c r="O69" s="8">
        <f t="shared" si="53"/>
        <v>0.2152871168757044</v>
      </c>
      <c r="P69" s="8">
        <f t="shared" si="44"/>
        <v>5.0580461836032689E-3</v>
      </c>
      <c r="Q69" s="12">
        <f t="shared" si="54"/>
        <v>9.6102877488462115E-4</v>
      </c>
      <c r="R69" s="8">
        <f t="shared" si="55"/>
        <v>1.8955666666666669E-2</v>
      </c>
      <c r="S69" s="13">
        <f t="shared" si="45"/>
        <v>5.0698758940226546E-2</v>
      </c>
      <c r="T69" s="2">
        <f t="shared" si="56"/>
        <v>0.01</v>
      </c>
      <c r="U69" s="14">
        <f t="shared" si="46"/>
        <v>5.0698758940226547E-4</v>
      </c>
      <c r="V69" s="13"/>
      <c r="W69" s="2"/>
      <c r="X69" s="14"/>
      <c r="Y69" s="2">
        <v>0.02</v>
      </c>
      <c r="Z69" s="2">
        <v>0.21</v>
      </c>
      <c r="AA69" s="2">
        <f t="shared" si="47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48"/>
        <v>7.8000000000000005E-3</v>
      </c>
      <c r="AQ69" s="1">
        <f t="shared" si="57"/>
        <v>1.2506987589402266E-2</v>
      </c>
      <c r="AR69" s="8">
        <f t="shared" si="58"/>
        <v>9.9766666666666666</v>
      </c>
      <c r="AS69" s="1">
        <f t="shared" si="59"/>
        <v>0.19</v>
      </c>
      <c r="AT69" s="1">
        <f t="shared" si="60"/>
        <v>29867.916666666668</v>
      </c>
      <c r="AU69" s="1">
        <f t="shared" si="49"/>
        <v>4744293.1431122357</v>
      </c>
      <c r="AV69" s="1">
        <f>SUM(AU58:AU69)</f>
        <v>75711826.799468458</v>
      </c>
    </row>
    <row r="70" spans="1:48" x14ac:dyDescent="0.3">
      <c r="C70" s="7">
        <v>12</v>
      </c>
      <c r="D70" s="10">
        <v>-0.280124886645161</v>
      </c>
      <c r="E70" s="9">
        <f t="shared" si="50"/>
        <v>2.3088246822333298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-1</v>
      </c>
      <c r="E73" s="7"/>
      <c r="F73" s="7"/>
      <c r="G73" s="1">
        <v>1</v>
      </c>
      <c r="H73" s="8">
        <f t="shared" ref="H73:H84" si="61">E74</f>
        <v>-1</v>
      </c>
      <c r="I73" s="8">
        <f t="shared" ref="I73:I84" si="62">H73+273.15</f>
        <v>272.14999999999998</v>
      </c>
      <c r="J73" s="8">
        <f t="shared" ref="J73:J84" si="63">EXP(($C$15*(I73-$C$13))/($C$16*I73*$C$13))</f>
        <v>1.5287025716683739E-2</v>
      </c>
      <c r="K73" s="8">
        <f>$B$73/12</f>
        <v>10.950000000000001</v>
      </c>
      <c r="L73" s="8">
        <f>K73*$B$74/100</f>
        <v>0.10950000000000001</v>
      </c>
      <c r="M73" s="1" t="s">
        <v>83</v>
      </c>
      <c r="O73" s="8">
        <f>L73</f>
        <v>0.10950000000000001</v>
      </c>
      <c r="P73" s="8">
        <f t="shared" ref="P73:P84" si="64">O73*J73</f>
        <v>1.6739293159768697E-3</v>
      </c>
      <c r="Q73" s="12">
        <f>P73*$B$75</f>
        <v>3.0130727687583656E-4</v>
      </c>
      <c r="R73" s="8">
        <f>L73*$B$75</f>
        <v>1.9710000000000002E-2</v>
      </c>
      <c r="S73" s="13">
        <f t="shared" ref="S73:S84" si="65">Q73/R73</f>
        <v>1.5287025716683741E-2</v>
      </c>
      <c r="T73" s="2">
        <f>$B$74/100</f>
        <v>0.01</v>
      </c>
      <c r="U73" s="14">
        <f t="shared" ref="U73:U84" si="66">S73*T73</f>
        <v>1.528702571668374E-4</v>
      </c>
      <c r="V73" s="13"/>
      <c r="W73" s="2"/>
      <c r="X73" s="14"/>
      <c r="Y73" s="2">
        <v>0.02</v>
      </c>
      <c r="Z73" s="2">
        <v>0.27</v>
      </c>
      <c r="AA73" s="2">
        <f t="shared" ref="AA73:AA84" si="67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68">AO73*AN73</f>
        <v>7.1999999999999998E-3</v>
      </c>
      <c r="AQ73" s="1">
        <f>(AP73+AM73+AD73+AA73+U73+X73+AG73+AJ73)</f>
        <v>1.2752870257166838E-2</v>
      </c>
      <c r="AR73" s="8">
        <f>$B$73/12</f>
        <v>10.950000000000001</v>
      </c>
      <c r="AS73" s="1">
        <f>$B$75</f>
        <v>0.18</v>
      </c>
      <c r="AT73" s="1">
        <f t="shared" ref="AT73:AT84" si="69">$E$4/12</f>
        <v>5980.666666666667</v>
      </c>
      <c r="AU73" s="1">
        <f t="shared" ref="AU73:AU84" si="70">AT73*10000*AS73*0.67*AR73*AQ73</f>
        <v>1007207.5346744775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-2.8119146820645202</v>
      </c>
      <c r="E74" s="9">
        <f t="shared" ref="E74:E85" si="71">D73</f>
        <v>-1</v>
      </c>
      <c r="F74" s="7" t="s">
        <v>83</v>
      </c>
      <c r="G74" s="1">
        <v>2</v>
      </c>
      <c r="H74" s="8">
        <f t="shared" si="61"/>
        <v>-2.8119146820645202</v>
      </c>
      <c r="I74" s="8">
        <f t="shared" si="62"/>
        <v>270.33808531793545</v>
      </c>
      <c r="J74" s="8">
        <f t="shared" si="63"/>
        <v>1.2027680283385149E-2</v>
      </c>
      <c r="K74" s="8">
        <f t="shared" ref="K74:K84" si="72">$B$73/12</f>
        <v>10.950000000000001</v>
      </c>
      <c r="L74" s="8">
        <f t="shared" ref="L74:L84" si="73">K74*$B$74/100</f>
        <v>0.10950000000000001</v>
      </c>
      <c r="M74" s="1" t="s">
        <v>83</v>
      </c>
      <c r="O74" s="8">
        <f t="shared" ref="O74:O84" si="74">L74+O73-P73-N74</f>
        <v>0.21732607068402315</v>
      </c>
      <c r="P74" s="8">
        <f t="shared" si="64"/>
        <v>2.6139284954317926E-3</v>
      </c>
      <c r="Q74" s="12">
        <f t="shared" ref="Q74:Q84" si="75">P74*$B$75</f>
        <v>4.7050712917772266E-4</v>
      </c>
      <c r="R74" s="8">
        <f t="shared" ref="R74:R84" si="76">L74*$B$75</f>
        <v>1.9710000000000002E-2</v>
      </c>
      <c r="S74" s="13">
        <f t="shared" si="65"/>
        <v>2.3871493108966139E-2</v>
      </c>
      <c r="T74" s="2">
        <f t="shared" ref="T74:T84" si="77">$B$74/100</f>
        <v>0.01</v>
      </c>
      <c r="U74" s="14">
        <f t="shared" si="66"/>
        <v>2.387149310896614E-4</v>
      </c>
      <c r="V74" s="13"/>
      <c r="W74" s="2"/>
      <c r="X74" s="14"/>
      <c r="Y74" s="2">
        <v>0.02</v>
      </c>
      <c r="Z74" s="2">
        <v>0.27</v>
      </c>
      <c r="AA74" s="2">
        <f t="shared" si="67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68"/>
        <v>7.1999999999999998E-3</v>
      </c>
      <c r="AQ74" s="1">
        <f t="shared" ref="AQ74:AQ84" si="78">(AP74+AM74+AD74+AA74+U74+X74+AG74+AJ74)</f>
        <v>1.2838714931089661E-2</v>
      </c>
      <c r="AR74" s="8">
        <f t="shared" ref="AR74:AR84" si="79">$B$73/12</f>
        <v>10.950000000000001</v>
      </c>
      <c r="AS74" s="1">
        <f t="shared" ref="AS74:AS84" si="80">$B$75</f>
        <v>0.18</v>
      </c>
      <c r="AT74" s="1">
        <f t="shared" si="69"/>
        <v>5980.666666666667</v>
      </c>
      <c r="AU74" s="1">
        <f t="shared" si="70"/>
        <v>1013987.4517161452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-1.7360986495714299</v>
      </c>
      <c r="E75" s="9">
        <f t="shared" si="71"/>
        <v>-2.8119146820645202</v>
      </c>
      <c r="F75" s="7" t="s">
        <v>83</v>
      </c>
      <c r="G75" s="1">
        <v>3</v>
      </c>
      <c r="H75" s="8">
        <f t="shared" si="61"/>
        <v>-1.7360986495714299</v>
      </c>
      <c r="I75" s="8">
        <f t="shared" si="62"/>
        <v>271.41390135042855</v>
      </c>
      <c r="J75" s="8">
        <f t="shared" si="63"/>
        <v>1.3873399282270323E-2</v>
      </c>
      <c r="K75" s="8">
        <f t="shared" si="72"/>
        <v>10.950000000000001</v>
      </c>
      <c r="L75" s="8">
        <f t="shared" si="73"/>
        <v>0.10950000000000001</v>
      </c>
      <c r="M75" s="1" t="s">
        <v>83</v>
      </c>
      <c r="O75" s="8">
        <f t="shared" si="74"/>
        <v>0.32421214218859135</v>
      </c>
      <c r="P75" s="8">
        <f t="shared" si="64"/>
        <v>4.4979245007425268E-3</v>
      </c>
      <c r="Q75" s="12">
        <f t="shared" si="75"/>
        <v>8.0962641013365482E-4</v>
      </c>
      <c r="R75" s="8">
        <f t="shared" si="76"/>
        <v>1.9710000000000002E-2</v>
      </c>
      <c r="S75" s="13">
        <f t="shared" si="65"/>
        <v>4.107693607984042E-2</v>
      </c>
      <c r="T75" s="2">
        <f t="shared" si="77"/>
        <v>0.01</v>
      </c>
      <c r="U75" s="14">
        <f t="shared" si="66"/>
        <v>4.1076936079840424E-4</v>
      </c>
      <c r="V75" s="13"/>
      <c r="W75" s="2"/>
      <c r="X75" s="14"/>
      <c r="Y75" s="2">
        <v>0.02</v>
      </c>
      <c r="Z75" s="2">
        <v>0.27</v>
      </c>
      <c r="AA75" s="2">
        <f t="shared" si="67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68"/>
        <v>7.1999999999999998E-3</v>
      </c>
      <c r="AQ75" s="1">
        <f t="shared" si="78"/>
        <v>1.3010769360798403E-2</v>
      </c>
      <c r="AR75" s="8">
        <f t="shared" si="79"/>
        <v>10.950000000000001</v>
      </c>
      <c r="AS75" s="1">
        <f t="shared" si="80"/>
        <v>0.18</v>
      </c>
      <c r="AT75" s="1">
        <f t="shared" si="69"/>
        <v>5980.666666666667</v>
      </c>
      <c r="AU75" s="1">
        <f t="shared" si="70"/>
        <v>1027576.1195597138</v>
      </c>
    </row>
    <row r="76" spans="1:48" x14ac:dyDescent="0.15">
      <c r="C76" s="7">
        <v>3</v>
      </c>
      <c r="D76" s="7">
        <v>3.12010471732258</v>
      </c>
      <c r="E76" s="9">
        <f t="shared" si="71"/>
        <v>-1.7360986495714299</v>
      </c>
      <c r="F76" s="7" t="s">
        <v>83</v>
      </c>
      <c r="G76" s="1">
        <v>4</v>
      </c>
      <c r="H76" s="8">
        <f t="shared" si="61"/>
        <v>3.12010471732258</v>
      </c>
      <c r="I76" s="8">
        <f t="shared" si="62"/>
        <v>276.27010471732257</v>
      </c>
      <c r="J76" s="8">
        <f t="shared" si="63"/>
        <v>2.606419837493984E-2</v>
      </c>
      <c r="K76" s="8">
        <f t="shared" si="72"/>
        <v>10.950000000000001</v>
      </c>
      <c r="L76" s="8">
        <f t="shared" si="73"/>
        <v>0.10950000000000001</v>
      </c>
      <c r="M76" s="1" t="s">
        <v>83</v>
      </c>
      <c r="O76" s="8">
        <f t="shared" si="74"/>
        <v>0.42921421768784879</v>
      </c>
      <c r="P76" s="8">
        <f t="shared" si="64"/>
        <v>1.1187124515160704E-2</v>
      </c>
      <c r="Q76" s="12">
        <f t="shared" si="75"/>
        <v>2.0136824127289267E-3</v>
      </c>
      <c r="R76" s="8">
        <f t="shared" si="76"/>
        <v>1.9710000000000002E-2</v>
      </c>
      <c r="S76" s="13">
        <f t="shared" si="65"/>
        <v>0.10216552068639911</v>
      </c>
      <c r="T76" s="2">
        <f t="shared" si="77"/>
        <v>0.01</v>
      </c>
      <c r="U76" s="14">
        <f t="shared" si="66"/>
        <v>1.0216552068639912E-3</v>
      </c>
      <c r="V76" s="13"/>
      <c r="W76" s="2"/>
      <c r="X76" s="14"/>
      <c r="Y76" s="2">
        <v>0.02</v>
      </c>
      <c r="Z76" s="2">
        <v>0.27</v>
      </c>
      <c r="AA76" s="2">
        <f t="shared" si="67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68"/>
        <v>7.1999999999999998E-3</v>
      </c>
      <c r="AQ76" s="1">
        <f t="shared" si="78"/>
        <v>1.3621655206863991E-2</v>
      </c>
      <c r="AR76" s="8">
        <f t="shared" si="79"/>
        <v>10.950000000000001</v>
      </c>
      <c r="AS76" s="1">
        <f t="shared" si="80"/>
        <v>0.18</v>
      </c>
      <c r="AT76" s="1">
        <f t="shared" si="69"/>
        <v>5980.666666666667</v>
      </c>
      <c r="AU76" s="1">
        <f t="shared" si="70"/>
        <v>1075823.2054765075</v>
      </c>
    </row>
    <row r="77" spans="1:48" x14ac:dyDescent="0.15">
      <c r="C77" s="7">
        <v>4</v>
      </c>
      <c r="D77" s="7">
        <v>9.1212730859333302</v>
      </c>
      <c r="E77" s="9">
        <f t="shared" si="71"/>
        <v>3.12010471732258</v>
      </c>
      <c r="F77" s="7" t="s">
        <v>83</v>
      </c>
      <c r="G77" s="1">
        <v>5</v>
      </c>
      <c r="H77" s="8">
        <f t="shared" si="61"/>
        <v>9.1212730859333302</v>
      </c>
      <c r="I77" s="8">
        <f t="shared" si="62"/>
        <v>282.27127308593333</v>
      </c>
      <c r="J77" s="8">
        <f t="shared" si="63"/>
        <v>5.5138847314696954E-2</v>
      </c>
      <c r="K77" s="8">
        <f t="shared" si="72"/>
        <v>10.950000000000001</v>
      </c>
      <c r="L77" s="8">
        <f t="shared" si="73"/>
        <v>0.10950000000000001</v>
      </c>
      <c r="M77" s="1" t="s">
        <v>85</v>
      </c>
      <c r="N77" s="8">
        <f>(O76-P76)*$C$21/100</f>
        <v>0.39712573851405364</v>
      </c>
      <c r="O77" s="8">
        <f t="shared" si="74"/>
        <v>0.13040135465863445</v>
      </c>
      <c r="P77" s="8">
        <f t="shared" si="64"/>
        <v>7.1901803841520912E-3</v>
      </c>
      <c r="Q77" s="12">
        <f t="shared" si="75"/>
        <v>1.2942324691473763E-3</v>
      </c>
      <c r="R77" s="8">
        <f t="shared" si="76"/>
        <v>1.9710000000000002E-2</v>
      </c>
      <c r="S77" s="13">
        <f t="shared" si="65"/>
        <v>6.5663747800475708E-2</v>
      </c>
      <c r="T77" s="2">
        <f t="shared" si="77"/>
        <v>0.01</v>
      </c>
      <c r="U77" s="14">
        <f t="shared" si="66"/>
        <v>6.5663747800475704E-4</v>
      </c>
      <c r="V77" s="13"/>
      <c r="W77" s="2"/>
      <c r="X77" s="14"/>
      <c r="Y77" s="2">
        <v>0.02</v>
      </c>
      <c r="Z77" s="2">
        <v>0.27</v>
      </c>
      <c r="AA77" s="2">
        <f t="shared" si="67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68"/>
        <v>7.1999999999999998E-3</v>
      </c>
      <c r="AQ77" s="1">
        <f t="shared" si="78"/>
        <v>1.3256637478004757E-2</v>
      </c>
      <c r="AR77" s="8">
        <f t="shared" si="79"/>
        <v>10.950000000000001</v>
      </c>
      <c r="AS77" s="1">
        <f t="shared" si="80"/>
        <v>0.18</v>
      </c>
      <c r="AT77" s="1">
        <f t="shared" si="69"/>
        <v>5980.666666666667</v>
      </c>
      <c r="AU77" s="1">
        <f t="shared" si="70"/>
        <v>1046994.5104938878</v>
      </c>
    </row>
    <row r="78" spans="1:48" x14ac:dyDescent="0.15">
      <c r="C78" s="7">
        <v>5</v>
      </c>
      <c r="D78" s="7">
        <v>11.9538098262258</v>
      </c>
      <c r="E78" s="9">
        <f t="shared" si="71"/>
        <v>9.1212730859333302</v>
      </c>
      <c r="F78" s="7" t="s">
        <v>85</v>
      </c>
      <c r="G78" s="1">
        <v>6</v>
      </c>
      <c r="H78" s="8">
        <f t="shared" si="61"/>
        <v>11.9538098262258</v>
      </c>
      <c r="I78" s="8">
        <f t="shared" si="62"/>
        <v>285.10380982622576</v>
      </c>
      <c r="J78" s="8">
        <f t="shared" si="63"/>
        <v>7.7677094985637546E-2</v>
      </c>
      <c r="K78" s="8">
        <f t="shared" si="72"/>
        <v>10.950000000000001</v>
      </c>
      <c r="L78" s="8">
        <f t="shared" si="73"/>
        <v>0.10950000000000001</v>
      </c>
      <c r="M78" s="1" t="s">
        <v>83</v>
      </c>
      <c r="O78" s="8">
        <f t="shared" si="74"/>
        <v>0.23271117427448237</v>
      </c>
      <c r="P78" s="8">
        <f t="shared" si="64"/>
        <v>1.807632798833822E-2</v>
      </c>
      <c r="Q78" s="12">
        <f t="shared" si="75"/>
        <v>3.2537390379008793E-3</v>
      </c>
      <c r="R78" s="8">
        <f t="shared" si="76"/>
        <v>1.9710000000000002E-2</v>
      </c>
      <c r="S78" s="13">
        <f t="shared" si="65"/>
        <v>0.16508062089806591</v>
      </c>
      <c r="T78" s="2">
        <f t="shared" si="77"/>
        <v>0.01</v>
      </c>
      <c r="U78" s="14">
        <f t="shared" si="66"/>
        <v>1.6508062089806591E-3</v>
      </c>
      <c r="V78" s="13"/>
      <c r="W78" s="2"/>
      <c r="X78" s="14"/>
      <c r="Y78" s="2">
        <v>0.02</v>
      </c>
      <c r="Z78" s="2">
        <v>0.27</v>
      </c>
      <c r="AA78" s="2">
        <f t="shared" si="67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68"/>
        <v>7.1999999999999998E-3</v>
      </c>
      <c r="AQ78" s="1">
        <f t="shared" si="78"/>
        <v>1.4250806208980659E-2</v>
      </c>
      <c r="AR78" s="8">
        <f t="shared" si="79"/>
        <v>10.950000000000001</v>
      </c>
      <c r="AS78" s="1">
        <f t="shared" si="80"/>
        <v>0.18</v>
      </c>
      <c r="AT78" s="1">
        <f t="shared" si="69"/>
        <v>5980.666666666667</v>
      </c>
      <c r="AU78" s="1">
        <f t="shared" si="70"/>
        <v>1125512.8531402394</v>
      </c>
    </row>
    <row r="79" spans="1:48" x14ac:dyDescent="0.15">
      <c r="C79" s="7">
        <v>6</v>
      </c>
      <c r="D79" s="7">
        <v>14.994076766533301</v>
      </c>
      <c r="E79" s="9">
        <f t="shared" si="71"/>
        <v>11.9538098262258</v>
      </c>
      <c r="F79" s="7" t="s">
        <v>83</v>
      </c>
      <c r="G79" s="1">
        <v>7</v>
      </c>
      <c r="H79" s="8">
        <f t="shared" si="61"/>
        <v>14.994076766533301</v>
      </c>
      <c r="I79" s="8">
        <f t="shared" si="62"/>
        <v>288.14407676653326</v>
      </c>
      <c r="J79" s="8">
        <f t="shared" si="63"/>
        <v>0.11137493768078011</v>
      </c>
      <c r="K79" s="8">
        <f t="shared" si="72"/>
        <v>10.950000000000001</v>
      </c>
      <c r="L79" s="8">
        <f t="shared" si="73"/>
        <v>0.10950000000000001</v>
      </c>
      <c r="M79" s="1" t="s">
        <v>83</v>
      </c>
      <c r="O79" s="8">
        <f t="shared" si="74"/>
        <v>0.3241348462861442</v>
      </c>
      <c r="P79" s="8">
        <f t="shared" si="64"/>
        <v>3.6100498305288546E-2</v>
      </c>
      <c r="Q79" s="12">
        <f t="shared" si="75"/>
        <v>6.4980896949519383E-3</v>
      </c>
      <c r="R79" s="8">
        <f t="shared" si="76"/>
        <v>1.9710000000000002E-2</v>
      </c>
      <c r="S79" s="13">
        <f t="shared" si="65"/>
        <v>0.32968491603003236</v>
      </c>
      <c r="T79" s="2">
        <f t="shared" si="77"/>
        <v>0.01</v>
      </c>
      <c r="U79" s="14">
        <f t="shared" si="66"/>
        <v>3.2968491603003235E-3</v>
      </c>
      <c r="V79" s="13"/>
      <c r="W79" s="2"/>
      <c r="X79" s="14"/>
      <c r="Y79" s="2">
        <v>0.04</v>
      </c>
      <c r="Z79" s="2">
        <v>0.27</v>
      </c>
      <c r="AA79" s="2">
        <f t="shared" si="67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68"/>
        <v>1.0799999999999999E-2</v>
      </c>
      <c r="AQ79" s="1">
        <f t="shared" si="78"/>
        <v>2.4896849160300324E-2</v>
      </c>
      <c r="AR79" s="8">
        <f t="shared" si="79"/>
        <v>10.950000000000001</v>
      </c>
      <c r="AS79" s="1">
        <f t="shared" si="80"/>
        <v>0.18</v>
      </c>
      <c r="AT79" s="1">
        <f t="shared" si="69"/>
        <v>5980.666666666667</v>
      </c>
      <c r="AU79" s="1">
        <f t="shared" si="70"/>
        <v>1966325.506198582</v>
      </c>
    </row>
    <row r="80" spans="1:48" x14ac:dyDescent="0.15">
      <c r="C80" s="7">
        <v>7</v>
      </c>
      <c r="D80" s="7">
        <v>14.9106181653548</v>
      </c>
      <c r="E80" s="9">
        <f t="shared" si="71"/>
        <v>14.994076766533301</v>
      </c>
      <c r="F80" s="7" t="s">
        <v>83</v>
      </c>
      <c r="G80" s="1">
        <v>8</v>
      </c>
      <c r="H80" s="8">
        <f t="shared" si="61"/>
        <v>14.9106181653548</v>
      </c>
      <c r="I80" s="8">
        <f t="shared" si="62"/>
        <v>288.06061816535475</v>
      </c>
      <c r="J80" s="8">
        <f t="shared" si="63"/>
        <v>0.11028987065387859</v>
      </c>
      <c r="K80" s="8">
        <f t="shared" si="72"/>
        <v>10.950000000000001</v>
      </c>
      <c r="L80" s="8">
        <f t="shared" si="73"/>
        <v>0.10950000000000001</v>
      </c>
      <c r="M80" s="1" t="s">
        <v>83</v>
      </c>
      <c r="O80" s="8">
        <f t="shared" si="74"/>
        <v>0.39753434798085568</v>
      </c>
      <c r="P80" s="8">
        <f t="shared" si="64"/>
        <v>4.3844011819282533E-2</v>
      </c>
      <c r="Q80" s="12">
        <f t="shared" si="75"/>
        <v>7.8919221274708559E-3</v>
      </c>
      <c r="R80" s="8">
        <f t="shared" si="76"/>
        <v>1.9710000000000002E-2</v>
      </c>
      <c r="S80" s="13">
        <f t="shared" si="65"/>
        <v>0.40040193442267152</v>
      </c>
      <c r="T80" s="2">
        <f t="shared" si="77"/>
        <v>0.01</v>
      </c>
      <c r="U80" s="14">
        <f t="shared" si="66"/>
        <v>4.004019344226715E-3</v>
      </c>
      <c r="V80" s="13"/>
      <c r="W80" s="2"/>
      <c r="X80" s="14"/>
      <c r="Y80" s="2">
        <v>0.04</v>
      </c>
      <c r="Z80" s="2">
        <v>0.27</v>
      </c>
      <c r="AA80" s="2">
        <f t="shared" si="67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68"/>
        <v>1.0799999999999999E-2</v>
      </c>
      <c r="AQ80" s="1">
        <f t="shared" si="78"/>
        <v>2.5604019344226715E-2</v>
      </c>
      <c r="AR80" s="8">
        <f t="shared" si="79"/>
        <v>10.950000000000001</v>
      </c>
      <c r="AS80" s="1">
        <f t="shared" si="80"/>
        <v>0.18</v>
      </c>
      <c r="AT80" s="1">
        <f t="shared" si="69"/>
        <v>5980.666666666667</v>
      </c>
      <c r="AU80" s="1">
        <f t="shared" si="70"/>
        <v>2022177.0222247504</v>
      </c>
    </row>
    <row r="81" spans="1:48" x14ac:dyDescent="0.15">
      <c r="C81" s="7">
        <v>8</v>
      </c>
      <c r="D81" s="7">
        <v>17.198769810322599</v>
      </c>
      <c r="E81" s="9">
        <f t="shared" si="71"/>
        <v>14.9106181653548</v>
      </c>
      <c r="F81" s="7" t="s">
        <v>83</v>
      </c>
      <c r="G81" s="1">
        <v>9</v>
      </c>
      <c r="H81" s="8">
        <f t="shared" si="61"/>
        <v>17.198769810322599</v>
      </c>
      <c r="I81" s="8">
        <f t="shared" si="62"/>
        <v>290.34876981032255</v>
      </c>
      <c r="J81" s="8">
        <f t="shared" si="63"/>
        <v>0.1439533180266642</v>
      </c>
      <c r="K81" s="8">
        <f t="shared" si="72"/>
        <v>10.950000000000001</v>
      </c>
      <c r="L81" s="8">
        <f t="shared" si="73"/>
        <v>0.10950000000000001</v>
      </c>
      <c r="M81" s="1" t="s">
        <v>83</v>
      </c>
      <c r="O81" s="8">
        <f t="shared" si="74"/>
        <v>0.46319033616157312</v>
      </c>
      <c r="P81" s="8">
        <f t="shared" si="64"/>
        <v>6.6677785768344433E-2</v>
      </c>
      <c r="Q81" s="12">
        <f t="shared" si="75"/>
        <v>1.2002001438301997E-2</v>
      </c>
      <c r="R81" s="8">
        <f t="shared" si="76"/>
        <v>1.9710000000000002E-2</v>
      </c>
      <c r="S81" s="13">
        <f t="shared" si="65"/>
        <v>0.60892955039583951</v>
      </c>
      <c r="T81" s="2">
        <f t="shared" si="77"/>
        <v>0.01</v>
      </c>
      <c r="U81" s="14">
        <f t="shared" si="66"/>
        <v>6.0892955039583956E-3</v>
      </c>
      <c r="V81" s="13"/>
      <c r="W81" s="2"/>
      <c r="X81" s="14"/>
      <c r="Y81" s="2">
        <v>0.04</v>
      </c>
      <c r="Z81" s="2">
        <v>0.27</v>
      </c>
      <c r="AA81" s="2">
        <f t="shared" si="67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68"/>
        <v>1.0799999999999999E-2</v>
      </c>
      <c r="AQ81" s="1">
        <f t="shared" si="78"/>
        <v>2.7689295503958399E-2</v>
      </c>
      <c r="AR81" s="8">
        <f t="shared" si="79"/>
        <v>10.950000000000001</v>
      </c>
      <c r="AS81" s="1">
        <f t="shared" si="80"/>
        <v>0.18</v>
      </c>
      <c r="AT81" s="1">
        <f t="shared" si="69"/>
        <v>5980.666666666667</v>
      </c>
      <c r="AU81" s="1">
        <f t="shared" si="70"/>
        <v>2186869.818246766</v>
      </c>
    </row>
    <row r="82" spans="1:48" x14ac:dyDescent="0.15">
      <c r="C82" s="7">
        <v>9</v>
      </c>
      <c r="D82" s="7">
        <v>14.160313276566701</v>
      </c>
      <c r="E82" s="9">
        <f t="shared" si="71"/>
        <v>17.198769810322599</v>
      </c>
      <c r="F82" s="7" t="s">
        <v>83</v>
      </c>
      <c r="G82" s="1">
        <v>10</v>
      </c>
      <c r="H82" s="8">
        <f t="shared" si="61"/>
        <v>14.160313276566701</v>
      </c>
      <c r="I82" s="8">
        <f t="shared" si="62"/>
        <v>287.31031327656666</v>
      </c>
      <c r="J82" s="8">
        <f t="shared" si="63"/>
        <v>0.10097177357670138</v>
      </c>
      <c r="K82" s="8">
        <f t="shared" si="72"/>
        <v>10.950000000000001</v>
      </c>
      <c r="L82" s="8">
        <f t="shared" si="73"/>
        <v>0.10950000000000001</v>
      </c>
      <c r="M82" s="1" t="s">
        <v>83</v>
      </c>
      <c r="O82" s="8">
        <f t="shared" si="74"/>
        <v>0.50601255039322868</v>
      </c>
      <c r="P82" s="8">
        <f t="shared" si="64"/>
        <v>5.1092984665274281E-2</v>
      </c>
      <c r="Q82" s="12">
        <f t="shared" si="75"/>
        <v>9.1967372397493696E-3</v>
      </c>
      <c r="R82" s="8">
        <f t="shared" si="76"/>
        <v>1.9710000000000002E-2</v>
      </c>
      <c r="S82" s="13">
        <f t="shared" si="65"/>
        <v>0.46660259968287005</v>
      </c>
      <c r="T82" s="2">
        <f t="shared" si="77"/>
        <v>0.01</v>
      </c>
      <c r="U82" s="14">
        <f t="shared" si="66"/>
        <v>4.6660259968287002E-3</v>
      </c>
      <c r="V82" s="13"/>
      <c r="W82" s="2"/>
      <c r="X82" s="14"/>
      <c r="Y82" s="2">
        <v>0.04</v>
      </c>
      <c r="Z82" s="2">
        <v>0.27</v>
      </c>
      <c r="AA82" s="2">
        <f t="shared" si="67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68"/>
        <v>1.0799999999999999E-2</v>
      </c>
      <c r="AQ82" s="1">
        <f t="shared" si="78"/>
        <v>2.6266025996828701E-2</v>
      </c>
      <c r="AR82" s="8">
        <f t="shared" si="79"/>
        <v>10.950000000000001</v>
      </c>
      <c r="AS82" s="1">
        <f t="shared" si="80"/>
        <v>0.18</v>
      </c>
      <c r="AT82" s="1">
        <f t="shared" si="69"/>
        <v>5980.666666666667</v>
      </c>
      <c r="AU82" s="1">
        <f t="shared" si="70"/>
        <v>2074461.5726874694</v>
      </c>
    </row>
    <row r="83" spans="1:48" x14ac:dyDescent="0.15">
      <c r="C83" s="7">
        <v>10</v>
      </c>
      <c r="D83" s="7">
        <v>6.7664616069354802</v>
      </c>
      <c r="E83" s="9">
        <f t="shared" si="71"/>
        <v>14.160313276566701</v>
      </c>
      <c r="F83" s="7" t="s">
        <v>83</v>
      </c>
      <c r="G83" s="1">
        <v>11</v>
      </c>
      <c r="H83" s="8">
        <f t="shared" si="61"/>
        <v>6.7664616069354802</v>
      </c>
      <c r="I83" s="8">
        <f t="shared" si="62"/>
        <v>279.91646160693546</v>
      </c>
      <c r="J83" s="8">
        <f t="shared" si="63"/>
        <v>4.1250708133248083E-2</v>
      </c>
      <c r="K83" s="8">
        <f t="shared" si="72"/>
        <v>10.950000000000001</v>
      </c>
      <c r="L83" s="8">
        <f t="shared" si="73"/>
        <v>0.10950000000000001</v>
      </c>
      <c r="M83" s="1" t="s">
        <v>85</v>
      </c>
      <c r="N83" s="8">
        <f>(O82-P82)*$C$21/100</f>
        <v>0.43217358744155665</v>
      </c>
      <c r="O83" s="8">
        <f t="shared" si="74"/>
        <v>0.13224597828639784</v>
      </c>
      <c r="P83" s="8">
        <f t="shared" si="64"/>
        <v>5.4552402520880606E-3</v>
      </c>
      <c r="Q83" s="12">
        <f t="shared" si="75"/>
        <v>9.8194324537585081E-4</v>
      </c>
      <c r="R83" s="8">
        <f t="shared" si="76"/>
        <v>1.9710000000000002E-2</v>
      </c>
      <c r="S83" s="13">
        <f t="shared" si="65"/>
        <v>4.9819545681169496E-2</v>
      </c>
      <c r="T83" s="2">
        <f t="shared" si="77"/>
        <v>0.01</v>
      </c>
      <c r="U83" s="14">
        <f t="shared" si="66"/>
        <v>4.9819545681169491E-4</v>
      </c>
      <c r="V83" s="13"/>
      <c r="W83" s="2"/>
      <c r="X83" s="14"/>
      <c r="Y83" s="2">
        <v>0.02</v>
      </c>
      <c r="Z83" s="2">
        <v>0.27</v>
      </c>
      <c r="AA83" s="2">
        <f t="shared" si="67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68"/>
        <v>7.1999999999999998E-3</v>
      </c>
      <c r="AQ83" s="1">
        <f t="shared" si="78"/>
        <v>1.3098195456811694E-2</v>
      </c>
      <c r="AR83" s="8">
        <f t="shared" si="79"/>
        <v>10.950000000000001</v>
      </c>
      <c r="AS83" s="1">
        <f t="shared" si="80"/>
        <v>0.18</v>
      </c>
      <c r="AT83" s="1">
        <f t="shared" si="69"/>
        <v>5980.666666666667</v>
      </c>
      <c r="AU83" s="1">
        <f t="shared" si="70"/>
        <v>1034480.9355623916</v>
      </c>
    </row>
    <row r="84" spans="1:48" x14ac:dyDescent="0.15">
      <c r="C84" s="7">
        <v>11</v>
      </c>
      <c r="D84" s="7">
        <v>2.3088246822333298</v>
      </c>
      <c r="E84" s="9">
        <f t="shared" si="71"/>
        <v>6.7664616069354802</v>
      </c>
      <c r="F84" s="7" t="s">
        <v>85</v>
      </c>
      <c r="G84" s="1">
        <v>12</v>
      </c>
      <c r="H84" s="8">
        <f t="shared" si="61"/>
        <v>2.3088246822333298</v>
      </c>
      <c r="I84" s="8">
        <f t="shared" si="62"/>
        <v>275.45882468223328</v>
      </c>
      <c r="J84" s="8">
        <f t="shared" si="63"/>
        <v>2.3494421110778877E-2</v>
      </c>
      <c r="K84" s="8">
        <f t="shared" si="72"/>
        <v>10.950000000000001</v>
      </c>
      <c r="L84" s="8">
        <f t="shared" si="73"/>
        <v>0.10950000000000001</v>
      </c>
      <c r="M84" s="1" t="s">
        <v>83</v>
      </c>
      <c r="O84" s="8">
        <f t="shared" si="74"/>
        <v>0.23629073803430978</v>
      </c>
      <c r="P84" s="8">
        <f t="shared" si="64"/>
        <v>5.5515141039548088E-3</v>
      </c>
      <c r="Q84" s="12">
        <f t="shared" si="75"/>
        <v>9.9927253871186553E-4</v>
      </c>
      <c r="R84" s="8">
        <f t="shared" si="76"/>
        <v>1.9710000000000002E-2</v>
      </c>
      <c r="S84" s="13">
        <f t="shared" si="65"/>
        <v>5.069875894022656E-2</v>
      </c>
      <c r="T84" s="2">
        <f t="shared" si="77"/>
        <v>0.01</v>
      </c>
      <c r="U84" s="14">
        <f t="shared" si="66"/>
        <v>5.0698758940226558E-4</v>
      </c>
      <c r="V84" s="13"/>
      <c r="W84" s="2"/>
      <c r="X84" s="14"/>
      <c r="Y84" s="2">
        <v>0.02</v>
      </c>
      <c r="Z84" s="2">
        <v>0.27</v>
      </c>
      <c r="AA84" s="2">
        <f t="shared" si="67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68"/>
        <v>7.1999999999999998E-3</v>
      </c>
      <c r="AQ84" s="1">
        <f t="shared" si="78"/>
        <v>1.3106987589402265E-2</v>
      </c>
      <c r="AR84" s="8">
        <f t="shared" si="79"/>
        <v>10.950000000000001</v>
      </c>
      <c r="AS84" s="1">
        <f t="shared" si="80"/>
        <v>0.18</v>
      </c>
      <c r="AT84" s="1">
        <f t="shared" si="69"/>
        <v>5980.666666666667</v>
      </c>
      <c r="AU84" s="1">
        <f t="shared" si="70"/>
        <v>1035175.3284333693</v>
      </c>
      <c r="AV84" s="1">
        <f>SUM(AU73:AU84)</f>
        <v>16616591.8584143</v>
      </c>
    </row>
    <row r="85" spans="1:48" x14ac:dyDescent="0.3">
      <c r="C85" s="7">
        <v>12</v>
      </c>
      <c r="D85" s="10">
        <v>-0.280124886645161</v>
      </c>
      <c r="E85" s="9">
        <f t="shared" si="71"/>
        <v>2.3088246822333298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-1</v>
      </c>
      <c r="E89" s="7"/>
      <c r="F89" s="7"/>
      <c r="G89" s="1">
        <v>1</v>
      </c>
      <c r="H89" s="8">
        <f t="shared" ref="H89:H100" si="81">E90</f>
        <v>-1</v>
      </c>
      <c r="I89" s="8">
        <f t="shared" ref="I89:I100" si="82">H89+273.15</f>
        <v>272.14999999999998</v>
      </c>
      <c r="J89" s="8">
        <f t="shared" ref="J89:J100" si="83">EXP(($C$15*(I89-$C$13))/($C$16*I89*$C$13))</f>
        <v>1.5287025716683739E-2</v>
      </c>
      <c r="K89" s="8">
        <f>$B$89/12</f>
        <v>10.4025</v>
      </c>
      <c r="L89" s="8">
        <f>K89*$B$90/100</f>
        <v>5.305275</v>
      </c>
      <c r="M89" s="1" t="s">
        <v>83</v>
      </c>
      <c r="O89" s="8">
        <f>L89</f>
        <v>5.305275</v>
      </c>
      <c r="P89" s="8">
        <f t="shared" ref="P89:P100" si="84">O89*J89</f>
        <v>8.1101875359079326E-2</v>
      </c>
      <c r="Q89" s="12">
        <f>P89*$B$91</f>
        <v>3.6495843911585696E-2</v>
      </c>
      <c r="R89" s="8">
        <f>L89*$B$91</f>
        <v>2.3873737500000001</v>
      </c>
      <c r="S89" s="13">
        <f t="shared" ref="S89:S100" si="85">Q89/R89</f>
        <v>1.5287025716683739E-2</v>
      </c>
      <c r="T89" s="2">
        <f>$B$90/100</f>
        <v>0.51</v>
      </c>
      <c r="U89" s="14">
        <f t="shared" ref="U89:U100" si="86">S89*T89</f>
        <v>7.7963831155087072E-3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>U89*0.67*AL89+(V89*W89+X89*Y89+Z89*AA89+AB89*AC89+AD89*AE89+AF89*AG89+AH89*AI89)/1000</f>
        <v>3.2687609509325873E-2</v>
      </c>
      <c r="AK89" s="8">
        <f t="shared" ref="AK89:AK100" si="87">$B$89/12</f>
        <v>10.4025</v>
      </c>
      <c r="AL89" s="1">
        <f t="shared" ref="AL89:AL100" si="88">$B$91</f>
        <v>0.45</v>
      </c>
      <c r="AM89" s="17">
        <f t="shared" ref="AM89:AM100" si="89">$E$6/12</f>
        <v>261179.66666666666</v>
      </c>
      <c r="AN89" s="1">
        <f>AM89*10000*AK89*AJ89</f>
        <v>888096684.8745873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-2.8119146820645202</v>
      </c>
      <c r="E90" s="9">
        <f t="shared" ref="E90:E101" si="90">D89</f>
        <v>-1</v>
      </c>
      <c r="F90" s="7" t="s">
        <v>83</v>
      </c>
      <c r="G90" s="1">
        <v>2</v>
      </c>
      <c r="H90" s="8">
        <f t="shared" si="81"/>
        <v>-2.8119146820645202</v>
      </c>
      <c r="I90" s="8">
        <f t="shared" si="82"/>
        <v>270.33808531793545</v>
      </c>
      <c r="J90" s="8">
        <f t="shared" si="83"/>
        <v>1.2027680283385149E-2</v>
      </c>
      <c r="K90" s="8">
        <f t="shared" ref="K90:K100" si="91">$B$89/12</f>
        <v>10.4025</v>
      </c>
      <c r="L90" s="8">
        <f t="shared" ref="L90:L100" si="92">K90*$B$90/100</f>
        <v>5.305275</v>
      </c>
      <c r="M90" s="1" t="s">
        <v>83</v>
      </c>
      <c r="O90" s="8">
        <f t="shared" ref="O90:O100" si="93">L90+O89-P89-N90</f>
        <v>10.52944812464092</v>
      </c>
      <c r="P90" s="8">
        <f t="shared" si="84"/>
        <v>0.12664483560367032</v>
      </c>
      <c r="Q90" s="12">
        <f t="shared" ref="Q90:Q100" si="94">P90*$B$91</f>
        <v>5.6990176021651642E-2</v>
      </c>
      <c r="R90" s="8">
        <f t="shared" ref="R90:R100" si="95">L90*$B$91</f>
        <v>2.3873737500000001</v>
      </c>
      <c r="S90" s="13">
        <f t="shared" si="85"/>
        <v>2.3871493108966135E-2</v>
      </c>
      <c r="T90" s="2">
        <f t="shared" ref="T90:T100" si="96">$B$90/100</f>
        <v>0.51</v>
      </c>
      <c r="U90" s="14">
        <f t="shared" si="86"/>
        <v>1.2174461485572729E-2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ref="AJ90:AJ100" si="97">U90*0.67*AL90+(V90*W90+X90*Y90+Z90*AA90+AB90*AC90+AD90*AE90+AF90*AG90+AH90*AI90)/1000</f>
        <v>3.4007600137900176E-2</v>
      </c>
      <c r="AK90" s="8">
        <f t="shared" si="87"/>
        <v>10.4025</v>
      </c>
      <c r="AL90" s="1">
        <f t="shared" si="88"/>
        <v>0.45</v>
      </c>
      <c r="AM90" s="17">
        <f t="shared" si="89"/>
        <v>261179.66666666666</v>
      </c>
      <c r="AN90" s="1">
        <f t="shared" ref="AN90:AN100" si="98">AM90*10000*AK90*AJ90</f>
        <v>923959793.82930934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-1.7360986495714299</v>
      </c>
      <c r="E91" s="9">
        <f t="shared" si="90"/>
        <v>-2.8119146820645202</v>
      </c>
      <c r="F91" s="7" t="s">
        <v>83</v>
      </c>
      <c r="G91" s="1">
        <v>3</v>
      </c>
      <c r="H91" s="8">
        <f t="shared" si="81"/>
        <v>-1.7360986495714299</v>
      </c>
      <c r="I91" s="8">
        <f t="shared" si="82"/>
        <v>271.41390135042855</v>
      </c>
      <c r="J91" s="8">
        <f t="shared" si="83"/>
        <v>1.3873399282270323E-2</v>
      </c>
      <c r="K91" s="8">
        <f t="shared" si="91"/>
        <v>10.4025</v>
      </c>
      <c r="L91" s="8">
        <f t="shared" si="92"/>
        <v>5.305275</v>
      </c>
      <c r="M91" s="1" t="s">
        <v>83</v>
      </c>
      <c r="O91" s="8">
        <f t="shared" si="93"/>
        <v>15.70807828903725</v>
      </c>
      <c r="P91" s="8">
        <f t="shared" si="84"/>
        <v>0.21792444206097542</v>
      </c>
      <c r="Q91" s="12">
        <f t="shared" si="94"/>
        <v>9.8065998927438933E-2</v>
      </c>
      <c r="R91" s="8">
        <f t="shared" si="95"/>
        <v>2.3873737500000001</v>
      </c>
      <c r="S91" s="13">
        <f t="shared" si="85"/>
        <v>4.107693607984042E-2</v>
      </c>
      <c r="T91" s="2">
        <f t="shared" si="96"/>
        <v>0.51</v>
      </c>
      <c r="U91" s="14">
        <f t="shared" si="86"/>
        <v>2.0949237400718614E-2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7"/>
        <v>3.6653195076316661E-2</v>
      </c>
      <c r="AK91" s="8">
        <f t="shared" si="87"/>
        <v>10.4025</v>
      </c>
      <c r="AL91" s="1">
        <f t="shared" si="88"/>
        <v>0.45</v>
      </c>
      <c r="AM91" s="17">
        <f t="shared" si="89"/>
        <v>261179.66666666666</v>
      </c>
      <c r="AN91" s="1">
        <f t="shared" si="98"/>
        <v>995838531.05107951</v>
      </c>
    </row>
    <row r="92" spans="1:48" x14ac:dyDescent="0.15">
      <c r="C92" s="7">
        <v>3</v>
      </c>
      <c r="D92" s="7">
        <v>3.12010471732258</v>
      </c>
      <c r="E92" s="9">
        <f t="shared" si="90"/>
        <v>-1.7360986495714299</v>
      </c>
      <c r="F92" s="7" t="s">
        <v>83</v>
      </c>
      <c r="G92" s="1">
        <v>4</v>
      </c>
      <c r="H92" s="8">
        <f t="shared" si="81"/>
        <v>3.12010471732258</v>
      </c>
      <c r="I92" s="8">
        <f t="shared" si="82"/>
        <v>276.27010471732257</v>
      </c>
      <c r="J92" s="8">
        <f t="shared" si="83"/>
        <v>2.606419837493984E-2</v>
      </c>
      <c r="K92" s="8">
        <f t="shared" si="91"/>
        <v>10.4025</v>
      </c>
      <c r="L92" s="8">
        <f t="shared" si="92"/>
        <v>5.305275</v>
      </c>
      <c r="M92" s="1" t="s">
        <v>83</v>
      </c>
      <c r="O92" s="8">
        <f t="shared" si="93"/>
        <v>20.795428846976272</v>
      </c>
      <c r="P92" s="8">
        <f t="shared" si="84"/>
        <v>0.542016182759536</v>
      </c>
      <c r="Q92" s="12">
        <f t="shared" si="94"/>
        <v>0.2439072822417912</v>
      </c>
      <c r="R92" s="8">
        <f t="shared" si="95"/>
        <v>2.3873737500000001</v>
      </c>
      <c r="S92" s="13">
        <f t="shared" si="85"/>
        <v>0.1021655206863991</v>
      </c>
      <c r="T92" s="2">
        <f t="shared" si="96"/>
        <v>0.51</v>
      </c>
      <c r="U92" s="14">
        <f t="shared" si="86"/>
        <v>5.2104415550063544E-2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7"/>
        <v>4.6046481288344154E-2</v>
      </c>
      <c r="AK92" s="8">
        <f t="shared" si="87"/>
        <v>10.4025</v>
      </c>
      <c r="AL92" s="1">
        <f t="shared" si="88"/>
        <v>0.45</v>
      </c>
      <c r="AM92" s="17">
        <f t="shared" si="89"/>
        <v>261179.66666666666</v>
      </c>
      <c r="AN92" s="1">
        <f t="shared" si="98"/>
        <v>1251046742.0583649</v>
      </c>
    </row>
    <row r="93" spans="1:48" x14ac:dyDescent="0.15">
      <c r="C93" s="7">
        <v>4</v>
      </c>
      <c r="D93" s="7">
        <v>9.1212730859333302</v>
      </c>
      <c r="E93" s="9">
        <f t="shared" si="90"/>
        <v>3.12010471732258</v>
      </c>
      <c r="F93" s="7" t="s">
        <v>83</v>
      </c>
      <c r="G93" s="1">
        <v>5</v>
      </c>
      <c r="H93" s="8">
        <f t="shared" si="81"/>
        <v>9.1212730859333302</v>
      </c>
      <c r="I93" s="8">
        <f t="shared" si="82"/>
        <v>282.27127308593333</v>
      </c>
      <c r="J93" s="8">
        <f t="shared" si="83"/>
        <v>5.5138847314696954E-2</v>
      </c>
      <c r="K93" s="8">
        <f t="shared" si="91"/>
        <v>10.4025</v>
      </c>
      <c r="L93" s="8">
        <f t="shared" si="92"/>
        <v>5.305275</v>
      </c>
      <c r="M93" s="1" t="s">
        <v>85</v>
      </c>
      <c r="N93" s="8">
        <f>(O92-P92)*$C$21/100</f>
        <v>19.240742031005901</v>
      </c>
      <c r="O93" s="8">
        <f t="shared" si="93"/>
        <v>6.3179456332108366</v>
      </c>
      <c r="P93" s="8">
        <f t="shared" si="84"/>
        <v>0.34836423961216867</v>
      </c>
      <c r="Q93" s="12">
        <f t="shared" si="94"/>
        <v>0.15676390782547592</v>
      </c>
      <c r="R93" s="8">
        <f t="shared" si="95"/>
        <v>2.3873737500000001</v>
      </c>
      <c r="S93" s="13">
        <f t="shared" si="85"/>
        <v>6.5663747800475694E-2</v>
      </c>
      <c r="T93" s="2">
        <f t="shared" si="96"/>
        <v>0.51</v>
      </c>
      <c r="U93" s="14">
        <f t="shared" si="86"/>
        <v>3.3488511378242602E-2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7"/>
        <v>3.300778618054015E-2</v>
      </c>
      <c r="AK93" s="8">
        <f t="shared" si="87"/>
        <v>10.4025</v>
      </c>
      <c r="AL93" s="1">
        <f t="shared" si="88"/>
        <v>0.45</v>
      </c>
      <c r="AM93" s="17">
        <f t="shared" si="89"/>
        <v>261179.66666666666</v>
      </c>
      <c r="AN93" s="1">
        <f t="shared" si="98"/>
        <v>896795633.63676143</v>
      </c>
    </row>
    <row r="94" spans="1:48" x14ac:dyDescent="0.15">
      <c r="C94" s="7">
        <v>5</v>
      </c>
      <c r="D94" s="7">
        <v>11.9538098262258</v>
      </c>
      <c r="E94" s="9">
        <f t="shared" si="90"/>
        <v>9.1212730859333302</v>
      </c>
      <c r="F94" s="7" t="s">
        <v>85</v>
      </c>
      <c r="G94" s="1">
        <v>6</v>
      </c>
      <c r="H94" s="8">
        <f t="shared" si="81"/>
        <v>11.9538098262258</v>
      </c>
      <c r="I94" s="8">
        <f t="shared" si="82"/>
        <v>285.10380982622576</v>
      </c>
      <c r="J94" s="8">
        <f t="shared" si="83"/>
        <v>7.7677094985637546E-2</v>
      </c>
      <c r="K94" s="8">
        <f t="shared" si="91"/>
        <v>10.4025</v>
      </c>
      <c r="L94" s="8">
        <f t="shared" si="92"/>
        <v>5.305275</v>
      </c>
      <c r="M94" s="1" t="s">
        <v>83</v>
      </c>
      <c r="O94" s="8">
        <f t="shared" si="93"/>
        <v>11.274856393598668</v>
      </c>
      <c r="P94" s="8">
        <f t="shared" si="84"/>
        <v>0.87579809103498651</v>
      </c>
      <c r="Q94" s="12">
        <f t="shared" si="94"/>
        <v>0.39410914096574395</v>
      </c>
      <c r="R94" s="8">
        <f t="shared" si="95"/>
        <v>2.3873737500000001</v>
      </c>
      <c r="S94" s="13">
        <f t="shared" si="85"/>
        <v>0.16508062089806588</v>
      </c>
      <c r="T94" s="2">
        <f t="shared" si="96"/>
        <v>0.51</v>
      </c>
      <c r="U94" s="14">
        <f t="shared" si="86"/>
        <v>8.4191116658013598E-2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7"/>
        <v>5.1512621672391103E-2</v>
      </c>
      <c r="AK94" s="8">
        <f t="shared" si="87"/>
        <v>10.4025</v>
      </c>
      <c r="AL94" s="1">
        <f t="shared" si="88"/>
        <v>0.45</v>
      </c>
      <c r="AM94" s="17">
        <f t="shared" si="89"/>
        <v>261179.66666666666</v>
      </c>
      <c r="AN94" s="1">
        <f t="shared" si="98"/>
        <v>1399557484.4161444</v>
      </c>
    </row>
    <row r="95" spans="1:48" x14ac:dyDescent="0.15">
      <c r="C95" s="7">
        <v>6</v>
      </c>
      <c r="D95" s="7">
        <v>14.994076766533301</v>
      </c>
      <c r="E95" s="9">
        <f t="shared" si="90"/>
        <v>11.9538098262258</v>
      </c>
      <c r="F95" s="7" t="s">
        <v>83</v>
      </c>
      <c r="G95" s="1">
        <v>7</v>
      </c>
      <c r="H95" s="8">
        <f t="shared" si="81"/>
        <v>14.994076766533301</v>
      </c>
      <c r="I95" s="8">
        <f t="shared" si="82"/>
        <v>288.14407676653326</v>
      </c>
      <c r="J95" s="8">
        <f t="shared" si="83"/>
        <v>0.11137493768078011</v>
      </c>
      <c r="K95" s="8">
        <f t="shared" si="91"/>
        <v>10.4025</v>
      </c>
      <c r="L95" s="8">
        <f t="shared" si="92"/>
        <v>5.305275</v>
      </c>
      <c r="M95" s="1" t="s">
        <v>83</v>
      </c>
      <c r="O95" s="8">
        <f t="shared" si="93"/>
        <v>15.704333302563683</v>
      </c>
      <c r="P95" s="8">
        <f t="shared" si="84"/>
        <v>1.7490691428912297</v>
      </c>
      <c r="Q95" s="12">
        <f t="shared" si="94"/>
        <v>0.78708111430105343</v>
      </c>
      <c r="R95" s="8">
        <f t="shared" si="95"/>
        <v>2.3873737500000001</v>
      </c>
      <c r="S95" s="13">
        <f t="shared" si="85"/>
        <v>0.32968491603003236</v>
      </c>
      <c r="T95" s="2">
        <f t="shared" si="96"/>
        <v>0.51</v>
      </c>
      <c r="U95" s="14">
        <f t="shared" si="86"/>
        <v>0.1681393071753165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7"/>
        <v>9.7149001113357919E-2</v>
      </c>
      <c r="AK95" s="8">
        <f t="shared" si="87"/>
        <v>10.4025</v>
      </c>
      <c r="AL95" s="1">
        <f t="shared" si="88"/>
        <v>0.45</v>
      </c>
      <c r="AM95" s="17">
        <f t="shared" si="89"/>
        <v>261179.66666666666</v>
      </c>
      <c r="AN95" s="1">
        <f t="shared" si="98"/>
        <v>2639462081.2829852</v>
      </c>
    </row>
    <row r="96" spans="1:48" x14ac:dyDescent="0.15">
      <c r="C96" s="7">
        <v>7</v>
      </c>
      <c r="D96" s="7">
        <v>14.9106181653548</v>
      </c>
      <c r="E96" s="9">
        <f t="shared" si="90"/>
        <v>14.994076766533301</v>
      </c>
      <c r="F96" s="7" t="s">
        <v>83</v>
      </c>
      <c r="G96" s="1">
        <v>8</v>
      </c>
      <c r="H96" s="8">
        <f t="shared" si="81"/>
        <v>14.9106181653548</v>
      </c>
      <c r="I96" s="8">
        <f t="shared" si="82"/>
        <v>288.06061816535475</v>
      </c>
      <c r="J96" s="8">
        <f t="shared" si="83"/>
        <v>0.11028987065387859</v>
      </c>
      <c r="K96" s="8">
        <f t="shared" si="91"/>
        <v>10.4025</v>
      </c>
      <c r="L96" s="8">
        <f t="shared" si="92"/>
        <v>5.305275</v>
      </c>
      <c r="M96" s="1" t="s">
        <v>83</v>
      </c>
      <c r="O96" s="8">
        <f t="shared" si="93"/>
        <v>19.260539159672454</v>
      </c>
      <c r="P96" s="8">
        <f t="shared" si="84"/>
        <v>2.1242423726442383</v>
      </c>
      <c r="Q96" s="12">
        <f t="shared" si="94"/>
        <v>0.95590906768990724</v>
      </c>
      <c r="R96" s="8">
        <f t="shared" si="95"/>
        <v>2.3873737500000001</v>
      </c>
      <c r="S96" s="13">
        <f t="shared" si="85"/>
        <v>0.40040193442267147</v>
      </c>
      <c r="T96" s="2">
        <f t="shared" si="96"/>
        <v>0.51</v>
      </c>
      <c r="U96" s="14">
        <f t="shared" si="86"/>
        <v>0.20420498655556246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7"/>
        <v>0.10802280344650209</v>
      </c>
      <c r="AK96" s="8">
        <f t="shared" si="87"/>
        <v>10.4025</v>
      </c>
      <c r="AL96" s="1">
        <f t="shared" si="88"/>
        <v>0.45</v>
      </c>
      <c r="AM96" s="17">
        <f t="shared" si="89"/>
        <v>261179.66666666666</v>
      </c>
      <c r="AN96" s="1">
        <f t="shared" si="98"/>
        <v>2934894752.8367653</v>
      </c>
    </row>
    <row r="97" spans="1:50" x14ac:dyDescent="0.15">
      <c r="C97" s="7">
        <v>8</v>
      </c>
      <c r="D97" s="7">
        <v>17.198769810322599</v>
      </c>
      <c r="E97" s="9">
        <f t="shared" si="90"/>
        <v>14.9106181653548</v>
      </c>
      <c r="F97" s="7" t="s">
        <v>83</v>
      </c>
      <c r="G97" s="1">
        <v>9</v>
      </c>
      <c r="H97" s="8">
        <f t="shared" si="81"/>
        <v>17.198769810322599</v>
      </c>
      <c r="I97" s="8">
        <f t="shared" si="82"/>
        <v>290.34876981032255</v>
      </c>
      <c r="J97" s="8">
        <f t="shared" si="83"/>
        <v>0.1439533180266642</v>
      </c>
      <c r="K97" s="8">
        <f t="shared" si="91"/>
        <v>10.4025</v>
      </c>
      <c r="L97" s="8">
        <f t="shared" si="92"/>
        <v>5.305275</v>
      </c>
      <c r="M97" s="1" t="s">
        <v>83</v>
      </c>
      <c r="O97" s="8">
        <f t="shared" si="93"/>
        <v>22.441571787028217</v>
      </c>
      <c r="P97" s="8">
        <f t="shared" si="84"/>
        <v>3.2305387204762877</v>
      </c>
      <c r="Q97" s="12">
        <f t="shared" si="94"/>
        <v>1.4537424242143295</v>
      </c>
      <c r="R97" s="8">
        <f t="shared" si="95"/>
        <v>2.3873737500000001</v>
      </c>
      <c r="S97" s="13">
        <f t="shared" si="85"/>
        <v>0.60892955039583951</v>
      </c>
      <c r="T97" s="2">
        <f t="shared" si="96"/>
        <v>0.51</v>
      </c>
      <c r="U97" s="14">
        <f t="shared" si="86"/>
        <v>0.31055407070187818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7"/>
        <v>0.14008705231661628</v>
      </c>
      <c r="AK97" s="8">
        <f t="shared" si="87"/>
        <v>10.4025</v>
      </c>
      <c r="AL97" s="1">
        <f t="shared" si="88"/>
        <v>0.45</v>
      </c>
      <c r="AM97" s="17">
        <f t="shared" si="89"/>
        <v>261179.66666666666</v>
      </c>
      <c r="AN97" s="1">
        <f t="shared" si="98"/>
        <v>3806055218.5911613</v>
      </c>
    </row>
    <row r="98" spans="1:50" x14ac:dyDescent="0.15">
      <c r="C98" s="7">
        <v>9</v>
      </c>
      <c r="D98" s="7">
        <v>14.160313276566701</v>
      </c>
      <c r="E98" s="9">
        <f t="shared" si="90"/>
        <v>17.198769810322599</v>
      </c>
      <c r="F98" s="7" t="s">
        <v>83</v>
      </c>
      <c r="G98" s="1">
        <v>10</v>
      </c>
      <c r="H98" s="8">
        <f t="shared" si="81"/>
        <v>14.160313276566701</v>
      </c>
      <c r="I98" s="8">
        <f t="shared" si="82"/>
        <v>287.31031327656666</v>
      </c>
      <c r="J98" s="8">
        <f t="shared" si="83"/>
        <v>0.10097177357670138</v>
      </c>
      <c r="K98" s="8">
        <f t="shared" si="91"/>
        <v>10.4025</v>
      </c>
      <c r="L98" s="8">
        <f t="shared" si="92"/>
        <v>5.305275</v>
      </c>
      <c r="M98" s="1" t="s">
        <v>83</v>
      </c>
      <c r="O98" s="8">
        <f t="shared" si="93"/>
        <v>24.516308066551929</v>
      </c>
      <c r="P98" s="8">
        <f t="shared" si="84"/>
        <v>2.475455107032539</v>
      </c>
      <c r="Q98" s="12">
        <f t="shared" si="94"/>
        <v>1.1139547981646425</v>
      </c>
      <c r="R98" s="8">
        <f t="shared" si="95"/>
        <v>2.3873737500000001</v>
      </c>
      <c r="S98" s="13">
        <f t="shared" si="85"/>
        <v>0.4666025996828701</v>
      </c>
      <c r="T98" s="2">
        <f t="shared" si="96"/>
        <v>0.51</v>
      </c>
      <c r="U98" s="14">
        <f t="shared" si="86"/>
        <v>0.23796732583826374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7"/>
        <v>0.11499614874023652</v>
      </c>
      <c r="AK98" s="8">
        <f t="shared" si="87"/>
        <v>10.4025</v>
      </c>
      <c r="AL98" s="1">
        <f t="shared" si="88"/>
        <v>0.45</v>
      </c>
      <c r="AM98" s="17">
        <f t="shared" si="89"/>
        <v>261179.66666666666</v>
      </c>
      <c r="AN98" s="1">
        <f t="shared" si="98"/>
        <v>3124355069.1711388</v>
      </c>
    </row>
    <row r="99" spans="1:50" x14ac:dyDescent="0.15">
      <c r="C99" s="7">
        <v>10</v>
      </c>
      <c r="D99" s="7">
        <v>6.7664616069354802</v>
      </c>
      <c r="E99" s="9">
        <f t="shared" si="90"/>
        <v>14.160313276566701</v>
      </c>
      <c r="F99" s="7" t="s">
        <v>83</v>
      </c>
      <c r="G99" s="1">
        <v>11</v>
      </c>
      <c r="H99" s="8">
        <f t="shared" si="81"/>
        <v>6.7664616069354802</v>
      </c>
      <c r="I99" s="8">
        <f t="shared" si="82"/>
        <v>279.91646160693546</v>
      </c>
      <c r="J99" s="8">
        <f t="shared" si="83"/>
        <v>4.1250708133248083E-2</v>
      </c>
      <c r="K99" s="8">
        <f t="shared" si="91"/>
        <v>10.4025</v>
      </c>
      <c r="L99" s="8">
        <f t="shared" si="92"/>
        <v>5.305275</v>
      </c>
      <c r="M99" s="1" t="s">
        <v>85</v>
      </c>
      <c r="N99" s="8">
        <f>(O98-P98)*$C$21/100</f>
        <v>20.938810311543421</v>
      </c>
      <c r="O99" s="8">
        <f t="shared" si="93"/>
        <v>6.4073176479759724</v>
      </c>
      <c r="P99" s="8">
        <f t="shared" si="84"/>
        <v>0.26430639021366642</v>
      </c>
      <c r="Q99" s="12">
        <f t="shared" si="94"/>
        <v>0.11893787559614989</v>
      </c>
      <c r="R99" s="8">
        <f t="shared" si="95"/>
        <v>2.3873737500000001</v>
      </c>
      <c r="S99" s="13">
        <f t="shared" si="85"/>
        <v>4.9819545681169482E-2</v>
      </c>
      <c r="T99" s="2">
        <f t="shared" si="96"/>
        <v>0.51</v>
      </c>
      <c r="U99" s="14">
        <f t="shared" si="86"/>
        <v>2.5407968297396437E-2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7"/>
        <v>3.7997502441665026E-2</v>
      </c>
      <c r="AK99" s="8">
        <f t="shared" si="87"/>
        <v>10.4025</v>
      </c>
      <c r="AL99" s="1">
        <f t="shared" si="88"/>
        <v>0.45</v>
      </c>
      <c r="AM99" s="17">
        <f t="shared" si="89"/>
        <v>261179.66666666666</v>
      </c>
      <c r="AN99" s="1">
        <f t="shared" si="98"/>
        <v>1032362306.651059</v>
      </c>
    </row>
    <row r="100" spans="1:50" x14ac:dyDescent="0.15">
      <c r="C100" s="7">
        <v>11</v>
      </c>
      <c r="D100" s="7">
        <v>2.3088246822333298</v>
      </c>
      <c r="E100" s="9">
        <f t="shared" si="90"/>
        <v>6.7664616069354802</v>
      </c>
      <c r="F100" s="7" t="s">
        <v>85</v>
      </c>
      <c r="G100" s="1">
        <v>12</v>
      </c>
      <c r="H100" s="8">
        <f t="shared" si="81"/>
        <v>2.3088246822333298</v>
      </c>
      <c r="I100" s="8">
        <f t="shared" si="82"/>
        <v>275.45882468223328</v>
      </c>
      <c r="J100" s="8">
        <f t="shared" si="83"/>
        <v>2.3494421110778877E-2</v>
      </c>
      <c r="K100" s="8">
        <f t="shared" si="91"/>
        <v>10.4025</v>
      </c>
      <c r="L100" s="8">
        <f t="shared" si="92"/>
        <v>5.305275</v>
      </c>
      <c r="M100" s="1" t="s">
        <v>83</v>
      </c>
      <c r="O100" s="8">
        <f t="shared" si="93"/>
        <v>11.448286257762305</v>
      </c>
      <c r="P100" s="8">
        <f t="shared" si="84"/>
        <v>0.26897085833661044</v>
      </c>
      <c r="Q100" s="12">
        <f t="shared" si="94"/>
        <v>0.1210368862514747</v>
      </c>
      <c r="R100" s="8">
        <f t="shared" si="95"/>
        <v>2.3873737500000001</v>
      </c>
      <c r="S100" s="13">
        <f t="shared" si="85"/>
        <v>5.0698758940226553E-2</v>
      </c>
      <c r="T100" s="2">
        <f t="shared" si="96"/>
        <v>0.51</v>
      </c>
      <c r="U100" s="14">
        <f t="shared" si="86"/>
        <v>2.5856367059515543E-2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7"/>
        <v>3.8132694668443934E-2</v>
      </c>
      <c r="AK100" s="8">
        <f t="shared" si="87"/>
        <v>10.4025</v>
      </c>
      <c r="AL100" s="1">
        <f t="shared" si="88"/>
        <v>0.45</v>
      </c>
      <c r="AM100" s="17">
        <f t="shared" si="89"/>
        <v>261179.66666666666</v>
      </c>
      <c r="AN100" s="1">
        <f t="shared" si="98"/>
        <v>1036035373.3030852</v>
      </c>
      <c r="AO100" s="1">
        <f>SUM(AN89:AN100)</f>
        <v>20928459671.702442</v>
      </c>
    </row>
    <row r="101" spans="1:50" x14ac:dyDescent="0.3">
      <c r="C101" s="7">
        <v>12</v>
      </c>
      <c r="D101" s="10">
        <v>-0.280124886645161</v>
      </c>
      <c r="E101" s="9">
        <f t="shared" si="90"/>
        <v>2.3088246822333298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-1</v>
      </c>
      <c r="E105" s="7"/>
      <c r="F105" s="7"/>
      <c r="G105" s="1">
        <v>1</v>
      </c>
      <c r="H105" s="8">
        <f t="shared" ref="H105:H116" si="99">E106</f>
        <v>-1</v>
      </c>
      <c r="I105" s="8">
        <f t="shared" ref="I105:I116" si="100">H105+273.15</f>
        <v>272.14999999999998</v>
      </c>
      <c r="J105" s="8">
        <f t="shared" ref="J105:J116" si="101">EXP(($C$15*(I105-$C$13))/($C$16*I105*$C$13))</f>
        <v>1.5287025716683739E-2</v>
      </c>
      <c r="K105" s="8">
        <f>$B$105/12</f>
        <v>64.789020833333339</v>
      </c>
      <c r="L105" s="8">
        <f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2">O105*J105</f>
        <v>9.9043142763792537E-3</v>
      </c>
      <c r="Q105" s="12">
        <f>P105*$B$107</f>
        <v>2.9712942829137759E-3</v>
      </c>
      <c r="R105" s="8">
        <f>L105*$B$107</f>
        <v>0.19436706250000002</v>
      </c>
      <c r="S105" s="13">
        <f t="shared" ref="S105:S116" si="103">Q105/R105</f>
        <v>1.5287025716683739E-2</v>
      </c>
      <c r="T105" s="2">
        <f>$B$106/100</f>
        <v>0.01</v>
      </c>
      <c r="U105" s="14">
        <f t="shared" ref="U105:U116" si="104">S105*T105</f>
        <v>1.528702571668374E-4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05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06">AR105*AQ105</f>
        <v>5.0000000000000001E-3</v>
      </c>
      <c r="AT105" s="1">
        <f>(AS105+AM105+AD105+AA105+U105+X105+AG105+AJ105+AP105)</f>
        <v>5.6428702571668377E-3</v>
      </c>
      <c r="AU105" s="8">
        <f>$B$105/12</f>
        <v>64.789020833333339</v>
      </c>
      <c r="AV105" s="1">
        <f>$B$107</f>
        <v>0.3</v>
      </c>
      <c r="AW105" s="1">
        <f t="shared" ref="AW105:AW116" si="107">$E$7/12</f>
        <v>7166.666666666667</v>
      </c>
      <c r="AX105" s="1">
        <f t="shared" ref="AX105:AX116" si="108">AW105*10000*AV105*0.67*AU105*AT105</f>
        <v>5266410.9367731186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-2.8119146820645202</v>
      </c>
      <c r="E106" s="9">
        <f t="shared" ref="E106:E117" si="109">D105</f>
        <v>-1</v>
      </c>
      <c r="F106" s="7" t="s">
        <v>83</v>
      </c>
      <c r="G106" s="1">
        <v>2</v>
      </c>
      <c r="H106" s="8">
        <f t="shared" si="99"/>
        <v>-2.8119146820645202</v>
      </c>
      <c r="I106" s="8">
        <f t="shared" si="100"/>
        <v>270.33808531793545</v>
      </c>
      <c r="J106" s="8">
        <f t="shared" si="101"/>
        <v>1.2027680283385149E-2</v>
      </c>
      <c r="K106" s="8">
        <f t="shared" ref="K106:K116" si="110">$B$105/12</f>
        <v>64.789020833333339</v>
      </c>
      <c r="L106" s="8">
        <f t="shared" ref="L106:L116" si="111">K106*$B$106/100</f>
        <v>0.64789020833333344</v>
      </c>
      <c r="M106" s="1" t="s">
        <v>83</v>
      </c>
      <c r="O106" s="8">
        <f t="shared" ref="O106:O116" si="112">L106+O105-P105-N106</f>
        <v>1.2858761023902876</v>
      </c>
      <c r="P106" s="8">
        <f t="shared" si="102"/>
        <v>1.5466106643595805E-2</v>
      </c>
      <c r="Q106" s="12">
        <f t="shared" ref="Q106:Q116" si="113">P106*$B$107</f>
        <v>4.6398319930787413E-3</v>
      </c>
      <c r="R106" s="8">
        <f t="shared" ref="R106:R116" si="114">L106*$B$107</f>
        <v>0.19436706250000002</v>
      </c>
      <c r="S106" s="13">
        <f t="shared" si="103"/>
        <v>2.3871493108966139E-2</v>
      </c>
      <c r="T106" s="2">
        <f t="shared" ref="T106:T116" si="115">$B$106/100</f>
        <v>0.01</v>
      </c>
      <c r="U106" s="14">
        <f t="shared" si="104"/>
        <v>2.387149310896614E-4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05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06"/>
        <v>5.0000000000000001E-3</v>
      </c>
      <c r="AT106" s="1">
        <f t="shared" ref="AT106:AT116" si="116">(AS106+AM106+AD106+AA106+U106+X106+AG106+AJ106+AP106)</f>
        <v>5.7287149310896613E-3</v>
      </c>
      <c r="AU106" s="8">
        <f t="shared" ref="AU106:AU116" si="117">$B$105/12</f>
        <v>64.789020833333339</v>
      </c>
      <c r="AV106" s="1">
        <f t="shared" ref="AV106:AV116" si="118">$B$107</f>
        <v>0.3</v>
      </c>
      <c r="AW106" s="1">
        <f t="shared" si="107"/>
        <v>7166.666666666667</v>
      </c>
      <c r="AX106" s="1">
        <f t="shared" si="108"/>
        <v>5346528.5558228726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-1.7360986495714299</v>
      </c>
      <c r="E107" s="9">
        <f t="shared" si="109"/>
        <v>-2.8119146820645202</v>
      </c>
      <c r="F107" s="7" t="s">
        <v>83</v>
      </c>
      <c r="G107" s="1">
        <v>3</v>
      </c>
      <c r="H107" s="8">
        <f t="shared" si="99"/>
        <v>-1.7360986495714299</v>
      </c>
      <c r="I107" s="8">
        <f t="shared" si="100"/>
        <v>271.41390135042855</v>
      </c>
      <c r="J107" s="8">
        <f t="shared" si="101"/>
        <v>1.3873399282270323E-2</v>
      </c>
      <c r="K107" s="8">
        <f t="shared" si="110"/>
        <v>64.789020833333339</v>
      </c>
      <c r="L107" s="8">
        <f t="shared" si="111"/>
        <v>0.64789020833333344</v>
      </c>
      <c r="M107" s="1" t="s">
        <v>83</v>
      </c>
      <c r="O107" s="8">
        <f t="shared" si="112"/>
        <v>1.9183002040800252</v>
      </c>
      <c r="P107" s="8">
        <f t="shared" si="102"/>
        <v>2.6613344674462837E-2</v>
      </c>
      <c r="Q107" s="12">
        <f t="shared" si="113"/>
        <v>7.9840034023388514E-3</v>
      </c>
      <c r="R107" s="8">
        <f t="shared" si="114"/>
        <v>0.19436706250000002</v>
      </c>
      <c r="S107" s="13">
        <f t="shared" si="103"/>
        <v>4.1076936079840434E-2</v>
      </c>
      <c r="T107" s="2">
        <f t="shared" si="115"/>
        <v>0.01</v>
      </c>
      <c r="U107" s="14">
        <f t="shared" si="104"/>
        <v>4.1076936079840435E-4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05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06"/>
        <v>5.0000000000000001E-3</v>
      </c>
      <c r="AT107" s="1">
        <f t="shared" si="116"/>
        <v>5.9007693607984043E-3</v>
      </c>
      <c r="AU107" s="8">
        <f t="shared" si="117"/>
        <v>64.789020833333339</v>
      </c>
      <c r="AV107" s="1">
        <f t="shared" si="118"/>
        <v>0.3</v>
      </c>
      <c r="AW107" s="1">
        <f t="shared" si="107"/>
        <v>7166.666666666667</v>
      </c>
      <c r="AX107" s="1">
        <f t="shared" si="108"/>
        <v>5507104.5196575122</v>
      </c>
    </row>
    <row r="108" spans="1:50" x14ac:dyDescent="0.15">
      <c r="C108" s="7">
        <v>3</v>
      </c>
      <c r="D108" s="7">
        <v>3.12010471732258</v>
      </c>
      <c r="E108" s="9">
        <f t="shared" si="109"/>
        <v>-1.7360986495714299</v>
      </c>
      <c r="F108" s="7" t="s">
        <v>83</v>
      </c>
      <c r="G108" s="1">
        <v>4</v>
      </c>
      <c r="H108" s="8">
        <f t="shared" si="99"/>
        <v>3.12010471732258</v>
      </c>
      <c r="I108" s="8">
        <f t="shared" si="100"/>
        <v>276.27010471732257</v>
      </c>
      <c r="J108" s="8">
        <f t="shared" si="101"/>
        <v>2.606419837493984E-2</v>
      </c>
      <c r="K108" s="8">
        <f t="shared" si="110"/>
        <v>64.789020833333339</v>
      </c>
      <c r="L108" s="8">
        <f t="shared" si="111"/>
        <v>0.64789020833333344</v>
      </c>
      <c r="M108" s="1" t="s">
        <v>83</v>
      </c>
      <c r="O108" s="8">
        <f t="shared" si="112"/>
        <v>2.5395770677388958</v>
      </c>
      <c r="P108" s="8">
        <f t="shared" si="102"/>
        <v>6.6192040481994605E-2</v>
      </c>
      <c r="Q108" s="12">
        <f t="shared" si="113"/>
        <v>1.9857612144598382E-2</v>
      </c>
      <c r="R108" s="8">
        <f t="shared" si="114"/>
        <v>0.19436706250000002</v>
      </c>
      <c r="S108" s="13">
        <f t="shared" si="103"/>
        <v>0.10216552068639911</v>
      </c>
      <c r="T108" s="2">
        <f t="shared" si="115"/>
        <v>0.01</v>
      </c>
      <c r="U108" s="14">
        <f t="shared" si="104"/>
        <v>1.0216552068639912E-3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05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06"/>
        <v>5.0000000000000001E-3</v>
      </c>
      <c r="AT108" s="1">
        <f t="shared" si="116"/>
        <v>6.5116552068639911E-3</v>
      </c>
      <c r="AU108" s="8">
        <f t="shared" si="117"/>
        <v>64.789020833333339</v>
      </c>
      <c r="AV108" s="1">
        <f t="shared" si="118"/>
        <v>0.3</v>
      </c>
      <c r="AW108" s="1">
        <f t="shared" si="107"/>
        <v>7166.666666666667</v>
      </c>
      <c r="AX108" s="1">
        <f t="shared" si="108"/>
        <v>6077235.6327650072</v>
      </c>
    </row>
    <row r="109" spans="1:50" x14ac:dyDescent="0.15">
      <c r="C109" s="7">
        <v>4</v>
      </c>
      <c r="D109" s="7">
        <v>9.1212730859333302</v>
      </c>
      <c r="E109" s="9">
        <f t="shared" si="109"/>
        <v>3.12010471732258</v>
      </c>
      <c r="F109" s="7" t="s">
        <v>83</v>
      </c>
      <c r="G109" s="1">
        <v>5</v>
      </c>
      <c r="H109" s="8">
        <f t="shared" si="99"/>
        <v>9.1212730859333302</v>
      </c>
      <c r="I109" s="8">
        <f t="shared" si="100"/>
        <v>282.27127308593333</v>
      </c>
      <c r="J109" s="8">
        <f t="shared" si="101"/>
        <v>5.5138847314696954E-2</v>
      </c>
      <c r="K109" s="8">
        <f t="shared" si="110"/>
        <v>64.789020833333339</v>
      </c>
      <c r="L109" s="8">
        <f t="shared" si="111"/>
        <v>0.64789020833333344</v>
      </c>
      <c r="M109" s="1" t="s">
        <v>85</v>
      </c>
      <c r="N109" s="8">
        <f>(O108-P108)*$C$21/100</f>
        <v>2.3497157758940559</v>
      </c>
      <c r="O109" s="8">
        <f t="shared" si="112"/>
        <v>0.77155945969617878</v>
      </c>
      <c r="P109" s="8">
        <f t="shared" si="102"/>
        <v>4.254289924239768E-2</v>
      </c>
      <c r="Q109" s="12">
        <f t="shared" si="113"/>
        <v>1.2762869772719303E-2</v>
      </c>
      <c r="R109" s="8">
        <f t="shared" si="114"/>
        <v>0.19436706250000002</v>
      </c>
      <c r="S109" s="13">
        <f t="shared" si="103"/>
        <v>6.5663747800475722E-2</v>
      </c>
      <c r="T109" s="2">
        <f t="shared" si="115"/>
        <v>0.01</v>
      </c>
      <c r="U109" s="14">
        <f t="shared" si="104"/>
        <v>6.5663747800475726E-4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05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06"/>
        <v>5.0000000000000001E-3</v>
      </c>
      <c r="AT109" s="1">
        <f t="shared" si="116"/>
        <v>6.1466374780047572E-3</v>
      </c>
      <c r="AU109" s="8">
        <f t="shared" si="117"/>
        <v>64.789020833333339</v>
      </c>
      <c r="AV109" s="1">
        <f t="shared" si="118"/>
        <v>0.3</v>
      </c>
      <c r="AW109" s="1">
        <f t="shared" si="107"/>
        <v>7166.666666666667</v>
      </c>
      <c r="AX109" s="1">
        <f t="shared" si="108"/>
        <v>5736569.753208614</v>
      </c>
    </row>
    <row r="110" spans="1:50" x14ac:dyDescent="0.15">
      <c r="C110" s="7">
        <v>5</v>
      </c>
      <c r="D110" s="7">
        <v>11.9538098262258</v>
      </c>
      <c r="E110" s="9">
        <f t="shared" si="109"/>
        <v>9.1212730859333302</v>
      </c>
      <c r="F110" s="7" t="s">
        <v>85</v>
      </c>
      <c r="G110" s="1">
        <v>6</v>
      </c>
      <c r="H110" s="8">
        <f t="shared" si="99"/>
        <v>11.9538098262258</v>
      </c>
      <c r="I110" s="8">
        <f t="shared" si="100"/>
        <v>285.10380982622576</v>
      </c>
      <c r="J110" s="8">
        <f t="shared" si="101"/>
        <v>7.7677094985637546E-2</v>
      </c>
      <c r="K110" s="8">
        <f t="shared" si="110"/>
        <v>64.789020833333339</v>
      </c>
      <c r="L110" s="8">
        <f t="shared" si="111"/>
        <v>0.64789020833333344</v>
      </c>
      <c r="M110" s="1" t="s">
        <v>83</v>
      </c>
      <c r="O110" s="8">
        <f t="shared" si="112"/>
        <v>1.3769067687871146</v>
      </c>
      <c r="P110" s="8">
        <f t="shared" si="102"/>
        <v>0.10695411786544398</v>
      </c>
      <c r="Q110" s="12">
        <f t="shared" si="113"/>
        <v>3.2086235359633196E-2</v>
      </c>
      <c r="R110" s="8">
        <f t="shared" si="114"/>
        <v>0.19436706250000002</v>
      </c>
      <c r="S110" s="13">
        <f t="shared" si="103"/>
        <v>0.16508062089806597</v>
      </c>
      <c r="T110" s="2">
        <f t="shared" si="115"/>
        <v>0.01</v>
      </c>
      <c r="U110" s="14">
        <f t="shared" si="104"/>
        <v>1.6508062089806597E-3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05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06"/>
        <v>5.0000000000000001E-3</v>
      </c>
      <c r="AT110" s="1">
        <f t="shared" si="116"/>
        <v>7.1408062089806596E-3</v>
      </c>
      <c r="AU110" s="8">
        <f t="shared" si="117"/>
        <v>64.789020833333339</v>
      </c>
      <c r="AV110" s="1">
        <f t="shared" si="118"/>
        <v>0.3</v>
      </c>
      <c r="AW110" s="1">
        <f t="shared" si="107"/>
        <v>7166.666666666667</v>
      </c>
      <c r="AX110" s="1">
        <f t="shared" si="108"/>
        <v>6664413.357473596</v>
      </c>
    </row>
    <row r="111" spans="1:50" x14ac:dyDescent="0.15">
      <c r="C111" s="7">
        <v>6</v>
      </c>
      <c r="D111" s="7">
        <v>14.994076766533301</v>
      </c>
      <c r="E111" s="9">
        <f t="shared" si="109"/>
        <v>11.9538098262258</v>
      </c>
      <c r="F111" s="7" t="s">
        <v>83</v>
      </c>
      <c r="G111" s="1">
        <v>7</v>
      </c>
      <c r="H111" s="8">
        <f t="shared" si="99"/>
        <v>14.994076766533301</v>
      </c>
      <c r="I111" s="8">
        <f t="shared" si="100"/>
        <v>288.14407676653326</v>
      </c>
      <c r="J111" s="8">
        <f t="shared" si="101"/>
        <v>0.11137493768078011</v>
      </c>
      <c r="K111" s="8">
        <f t="shared" si="110"/>
        <v>64.789020833333339</v>
      </c>
      <c r="L111" s="8">
        <f t="shared" si="111"/>
        <v>0.64789020833333344</v>
      </c>
      <c r="M111" s="1" t="s">
        <v>83</v>
      </c>
      <c r="O111" s="8">
        <f t="shared" si="112"/>
        <v>1.9178428592550039</v>
      </c>
      <c r="P111" s="8">
        <f t="shared" si="102"/>
        <v>0.21359962893105519</v>
      </c>
      <c r="Q111" s="12">
        <f t="shared" si="113"/>
        <v>6.4079888679316549E-2</v>
      </c>
      <c r="R111" s="8">
        <f t="shared" si="114"/>
        <v>0.19436706250000002</v>
      </c>
      <c r="S111" s="13">
        <f t="shared" si="103"/>
        <v>0.3296849160300323</v>
      </c>
      <c r="T111" s="2">
        <f t="shared" si="115"/>
        <v>0.01</v>
      </c>
      <c r="U111" s="14">
        <f t="shared" si="104"/>
        <v>3.2968491603003231E-3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05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06"/>
        <v>7.4999999999999997E-3</v>
      </c>
      <c r="AT111" s="1">
        <f t="shared" si="116"/>
        <v>1.3246849160300323E-2</v>
      </c>
      <c r="AU111" s="8">
        <f t="shared" si="117"/>
        <v>64.789020833333339</v>
      </c>
      <c r="AV111" s="1">
        <f t="shared" si="118"/>
        <v>0.3</v>
      </c>
      <c r="AW111" s="1">
        <f t="shared" si="107"/>
        <v>7166.666666666667</v>
      </c>
      <c r="AX111" s="1">
        <f t="shared" si="108"/>
        <v>12363096.813538309</v>
      </c>
    </row>
    <row r="112" spans="1:50" x14ac:dyDescent="0.15">
      <c r="C112" s="7">
        <v>7</v>
      </c>
      <c r="D112" s="7">
        <v>14.9106181653548</v>
      </c>
      <c r="E112" s="9">
        <f t="shared" si="109"/>
        <v>14.994076766533301</v>
      </c>
      <c r="F112" s="7" t="s">
        <v>83</v>
      </c>
      <c r="G112" s="1">
        <v>8</v>
      </c>
      <c r="H112" s="8">
        <f t="shared" si="99"/>
        <v>14.9106181653548</v>
      </c>
      <c r="I112" s="8">
        <f t="shared" si="100"/>
        <v>288.06061816535475</v>
      </c>
      <c r="J112" s="8">
        <f t="shared" si="101"/>
        <v>0.11028987065387859</v>
      </c>
      <c r="K112" s="8">
        <f t="shared" si="110"/>
        <v>64.789020833333339</v>
      </c>
      <c r="L112" s="8">
        <f t="shared" si="111"/>
        <v>0.64789020833333344</v>
      </c>
      <c r="M112" s="1" t="s">
        <v>83</v>
      </c>
      <c r="O112" s="8">
        <f t="shared" si="112"/>
        <v>2.3521334386572823</v>
      </c>
      <c r="P112" s="8">
        <f t="shared" si="102"/>
        <v>0.25941649271017431</v>
      </c>
      <c r="Q112" s="12">
        <f t="shared" si="113"/>
        <v>7.7824947813052284E-2</v>
      </c>
      <c r="R112" s="8">
        <f t="shared" si="114"/>
        <v>0.19436706250000002</v>
      </c>
      <c r="S112" s="13">
        <f t="shared" si="103"/>
        <v>0.40040193442267141</v>
      </c>
      <c r="T112" s="2">
        <f t="shared" si="115"/>
        <v>0.01</v>
      </c>
      <c r="U112" s="14">
        <f t="shared" si="104"/>
        <v>4.0040193442267141E-3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05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06"/>
        <v>7.4999999999999997E-3</v>
      </c>
      <c r="AT112" s="1">
        <f t="shared" si="116"/>
        <v>1.3954019344226715E-2</v>
      </c>
      <c r="AU112" s="8">
        <f t="shared" si="117"/>
        <v>64.789020833333339</v>
      </c>
      <c r="AV112" s="1">
        <f t="shared" si="118"/>
        <v>0.3</v>
      </c>
      <c r="AW112" s="1">
        <f t="shared" si="107"/>
        <v>7166.666666666667</v>
      </c>
      <c r="AX112" s="1">
        <f t="shared" si="108"/>
        <v>13023088.73627652</v>
      </c>
    </row>
    <row r="113" spans="1:53" x14ac:dyDescent="0.15">
      <c r="C113" s="7">
        <v>8</v>
      </c>
      <c r="D113" s="7">
        <v>17.198769810322599</v>
      </c>
      <c r="E113" s="9">
        <f t="shared" si="109"/>
        <v>14.9106181653548</v>
      </c>
      <c r="F113" s="7" t="s">
        <v>83</v>
      </c>
      <c r="G113" s="1">
        <v>9</v>
      </c>
      <c r="H113" s="8">
        <f t="shared" si="99"/>
        <v>17.198769810322599</v>
      </c>
      <c r="I113" s="8">
        <f t="shared" si="100"/>
        <v>290.34876981032255</v>
      </c>
      <c r="J113" s="8">
        <f t="shared" si="101"/>
        <v>0.1439533180266642</v>
      </c>
      <c r="K113" s="8">
        <f t="shared" si="110"/>
        <v>64.789020833333339</v>
      </c>
      <c r="L113" s="8">
        <f t="shared" si="111"/>
        <v>0.64789020833333344</v>
      </c>
      <c r="M113" s="1" t="s">
        <v>83</v>
      </c>
      <c r="O113" s="8">
        <f t="shared" si="112"/>
        <v>2.7406071542804415</v>
      </c>
      <c r="P113" s="8">
        <f t="shared" si="102"/>
        <v>0.39451949326628355</v>
      </c>
      <c r="Q113" s="12">
        <f t="shared" si="113"/>
        <v>0.11835584797988506</v>
      </c>
      <c r="R113" s="8">
        <f t="shared" si="114"/>
        <v>0.19436706250000002</v>
      </c>
      <c r="S113" s="13">
        <f t="shared" si="103"/>
        <v>0.60892955039583962</v>
      </c>
      <c r="T113" s="2">
        <f t="shared" si="115"/>
        <v>0.01</v>
      </c>
      <c r="U113" s="14">
        <f t="shared" si="104"/>
        <v>6.0892955039583965E-3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05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06"/>
        <v>7.4999999999999997E-3</v>
      </c>
      <c r="AT113" s="1">
        <f t="shared" si="116"/>
        <v>1.6039295503958398E-2</v>
      </c>
      <c r="AU113" s="8">
        <f t="shared" si="117"/>
        <v>64.789020833333339</v>
      </c>
      <c r="AV113" s="1">
        <f t="shared" si="118"/>
        <v>0.3</v>
      </c>
      <c r="AW113" s="1">
        <f t="shared" si="107"/>
        <v>7166.666666666667</v>
      </c>
      <c r="AX113" s="1">
        <f t="shared" si="108"/>
        <v>14969247.459287275</v>
      </c>
    </row>
    <row r="114" spans="1:53" x14ac:dyDescent="0.15">
      <c r="C114" s="7">
        <v>9</v>
      </c>
      <c r="D114" s="7">
        <v>14.160313276566701</v>
      </c>
      <c r="E114" s="9">
        <f t="shared" si="109"/>
        <v>17.198769810322599</v>
      </c>
      <c r="F114" s="7" t="s">
        <v>83</v>
      </c>
      <c r="G114" s="1">
        <v>10</v>
      </c>
      <c r="H114" s="8">
        <f t="shared" si="99"/>
        <v>14.160313276566701</v>
      </c>
      <c r="I114" s="8">
        <f t="shared" si="100"/>
        <v>287.31031327656666</v>
      </c>
      <c r="J114" s="8">
        <f t="shared" si="101"/>
        <v>0.10097177357670138</v>
      </c>
      <c r="K114" s="8">
        <f t="shared" si="110"/>
        <v>64.789020833333339</v>
      </c>
      <c r="L114" s="8">
        <f t="shared" si="111"/>
        <v>0.64789020833333344</v>
      </c>
      <c r="M114" s="1" t="s">
        <v>83</v>
      </c>
      <c r="O114" s="8">
        <f t="shared" si="112"/>
        <v>2.9939778693474914</v>
      </c>
      <c r="P114" s="8">
        <f t="shared" si="102"/>
        <v>0.30230725551740972</v>
      </c>
      <c r="Q114" s="12">
        <f t="shared" si="113"/>
        <v>9.0692176655222917E-2</v>
      </c>
      <c r="R114" s="8">
        <f t="shared" si="114"/>
        <v>0.19436706250000002</v>
      </c>
      <c r="S114" s="13">
        <f t="shared" si="103"/>
        <v>0.46660259968287016</v>
      </c>
      <c r="T114" s="2">
        <f t="shared" si="115"/>
        <v>0.01</v>
      </c>
      <c r="U114" s="14">
        <f t="shared" si="104"/>
        <v>4.6660259968287019E-3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05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06"/>
        <v>7.4999999999999997E-3</v>
      </c>
      <c r="AT114" s="1">
        <f t="shared" si="116"/>
        <v>1.4616025996828701E-2</v>
      </c>
      <c r="AU114" s="8">
        <f t="shared" si="117"/>
        <v>64.789020833333339</v>
      </c>
      <c r="AV114" s="1">
        <f t="shared" si="118"/>
        <v>0.3</v>
      </c>
      <c r="AW114" s="1">
        <f t="shared" si="107"/>
        <v>7166.666666666667</v>
      </c>
      <c r="AX114" s="1">
        <f t="shared" si="108"/>
        <v>13640930.174514744</v>
      </c>
    </row>
    <row r="115" spans="1:53" x14ac:dyDescent="0.15">
      <c r="C115" s="7">
        <v>10</v>
      </c>
      <c r="D115" s="7">
        <v>6.7664616069354802</v>
      </c>
      <c r="E115" s="9">
        <f t="shared" si="109"/>
        <v>14.160313276566701</v>
      </c>
      <c r="F115" s="7" t="s">
        <v>83</v>
      </c>
      <c r="G115" s="1">
        <v>11</v>
      </c>
      <c r="H115" s="8">
        <f t="shared" si="99"/>
        <v>6.7664616069354802</v>
      </c>
      <c r="I115" s="8">
        <f t="shared" si="100"/>
        <v>279.91646160693546</v>
      </c>
      <c r="J115" s="8">
        <f t="shared" si="101"/>
        <v>4.1250708133248083E-2</v>
      </c>
      <c r="K115" s="8">
        <f t="shared" si="110"/>
        <v>64.789020833333339</v>
      </c>
      <c r="L115" s="8">
        <f t="shared" si="111"/>
        <v>0.64789020833333344</v>
      </c>
      <c r="M115" s="1" t="s">
        <v>85</v>
      </c>
      <c r="N115" s="8">
        <f>(O114-P114)*$C$21/100</f>
        <v>2.5570870831385775</v>
      </c>
      <c r="O115" s="8">
        <f t="shared" si="112"/>
        <v>0.78247373902483774</v>
      </c>
      <c r="P115" s="8">
        <f t="shared" si="102"/>
        <v>3.2277595830444913E-2</v>
      </c>
      <c r="Q115" s="12">
        <f t="shared" si="113"/>
        <v>9.683278749133474E-3</v>
      </c>
      <c r="R115" s="8">
        <f t="shared" si="114"/>
        <v>0.19436706250000002</v>
      </c>
      <c r="S115" s="13">
        <f t="shared" si="103"/>
        <v>4.9819545681169475E-2</v>
      </c>
      <c r="T115" s="2">
        <f t="shared" si="115"/>
        <v>0.01</v>
      </c>
      <c r="U115" s="14">
        <f t="shared" si="104"/>
        <v>4.981954568116948E-4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05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06"/>
        <v>5.0000000000000001E-3</v>
      </c>
      <c r="AT115" s="1">
        <f t="shared" si="116"/>
        <v>5.9881954568116952E-3</v>
      </c>
      <c r="AU115" s="8">
        <f t="shared" si="117"/>
        <v>64.789020833333339</v>
      </c>
      <c r="AV115" s="1">
        <f t="shared" si="118"/>
        <v>0.3</v>
      </c>
      <c r="AW115" s="1">
        <f t="shared" si="107"/>
        <v>7166.666666666667</v>
      </c>
      <c r="AX115" s="1">
        <f t="shared" si="108"/>
        <v>5588698.0575594353</v>
      </c>
    </row>
    <row r="116" spans="1:53" x14ac:dyDescent="0.15">
      <c r="C116" s="7">
        <v>11</v>
      </c>
      <c r="D116" s="7">
        <v>2.3088246822333298</v>
      </c>
      <c r="E116" s="9">
        <f t="shared" si="109"/>
        <v>6.7664616069354802</v>
      </c>
      <c r="F116" s="7" t="s">
        <v>85</v>
      </c>
      <c r="G116" s="1">
        <v>12</v>
      </c>
      <c r="H116" s="8">
        <f t="shared" si="99"/>
        <v>2.3088246822333298</v>
      </c>
      <c r="I116" s="8">
        <f t="shared" si="100"/>
        <v>275.45882468223328</v>
      </c>
      <c r="J116" s="8">
        <f t="shared" si="101"/>
        <v>2.3494421110778877E-2</v>
      </c>
      <c r="K116" s="8">
        <f t="shared" si="110"/>
        <v>64.789020833333339</v>
      </c>
      <c r="L116" s="8">
        <f t="shared" si="111"/>
        <v>0.64789020833333344</v>
      </c>
      <c r="M116" s="1" t="s">
        <v>83</v>
      </c>
      <c r="O116" s="8">
        <f t="shared" si="112"/>
        <v>1.3980863515277264</v>
      </c>
      <c r="P116" s="8">
        <f t="shared" si="102"/>
        <v>3.2847229492024836E-2</v>
      </c>
      <c r="Q116" s="12">
        <f t="shared" si="113"/>
        <v>9.8541688476074512E-3</v>
      </c>
      <c r="R116" s="8">
        <f t="shared" si="114"/>
        <v>0.19436706250000002</v>
      </c>
      <c r="S116" s="13">
        <f t="shared" si="103"/>
        <v>5.069875894022656E-2</v>
      </c>
      <c r="T116" s="2">
        <f t="shared" si="115"/>
        <v>0.01</v>
      </c>
      <c r="U116" s="14">
        <f t="shared" si="104"/>
        <v>5.0698758940226558E-4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05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06"/>
        <v>5.0000000000000001E-3</v>
      </c>
      <c r="AT116" s="1">
        <f t="shared" si="116"/>
        <v>5.9969875894022653E-3</v>
      </c>
      <c r="AU116" s="8">
        <f t="shared" si="117"/>
        <v>64.789020833333339</v>
      </c>
      <c r="AV116" s="1">
        <f t="shared" si="118"/>
        <v>0.3</v>
      </c>
      <c r="AW116" s="1">
        <f t="shared" si="107"/>
        <v>7166.666666666667</v>
      </c>
      <c r="AX116" s="1">
        <f t="shared" si="108"/>
        <v>5596903.6304544928</v>
      </c>
      <c r="AY116" s="1">
        <f>SUM(AX105:AX116)</f>
        <v>99780227.627331495</v>
      </c>
    </row>
    <row r="117" spans="1:53" x14ac:dyDescent="0.3">
      <c r="C117" s="7">
        <v>12</v>
      </c>
      <c r="D117" s="10">
        <v>-0.280124886645161</v>
      </c>
      <c r="E117" s="9">
        <f t="shared" si="109"/>
        <v>2.3088246822333298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-1</v>
      </c>
      <c r="E121" s="7"/>
      <c r="F121" s="7"/>
      <c r="G121" s="1">
        <v>1</v>
      </c>
      <c r="H121" s="8">
        <f t="shared" ref="H121:H132" si="119">E122</f>
        <v>-1</v>
      </c>
      <c r="I121" s="8">
        <f t="shared" ref="I121:I132" si="120">H121+273.15</f>
        <v>272.14999999999998</v>
      </c>
      <c r="J121" s="8">
        <f t="shared" ref="J121:J132" si="121">EXP(($C$15*(I121-$C$13))/($C$16*I121*$C$13))</f>
        <v>1.5287025716683739E-2</v>
      </c>
      <c r="K121" s="8">
        <f>$B$121/12</f>
        <v>28.47</v>
      </c>
      <c r="L121" s="8">
        <f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2">O121*J121</f>
        <v>4.352216221539861E-3</v>
      </c>
      <c r="Q121" s="12">
        <f>P121*$B$123</f>
        <v>1.4362313531081541E-3</v>
      </c>
      <c r="R121" s="8">
        <f>L121*$B$123</f>
        <v>9.3951000000000007E-2</v>
      </c>
      <c r="S121" s="13">
        <f t="shared" ref="S121:S132" si="123">Q121/R121</f>
        <v>1.5287025716683739E-2</v>
      </c>
      <c r="T121" s="2">
        <f>$B$122/100</f>
        <v>0.01</v>
      </c>
      <c r="U121" s="14">
        <f t="shared" ref="U121:U132" si="124">S121*T121</f>
        <v>1.528702571668374E-4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2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26">AR121*AQ121</f>
        <v>5.0000000000000001E-3</v>
      </c>
      <c r="AT121" s="1">
        <f>(AS121+AM121+AD121+AA121+U121+X121+AG121+AJ121+AP121)</f>
        <v>5.6428702571668377E-3</v>
      </c>
      <c r="AU121" s="8">
        <f>$B$121/12</f>
        <v>28.47</v>
      </c>
      <c r="AV121" s="1">
        <f>$B$123</f>
        <v>0.33</v>
      </c>
      <c r="AW121" s="1">
        <f t="shared" ref="AW121:AW132" si="127">$E$8/12</f>
        <v>0</v>
      </c>
      <c r="AX121" s="1">
        <f>AW121*10000*AV121*0.67*AU121*AT121</f>
        <v>0</v>
      </c>
      <c r="AZ121" s="1">
        <f t="shared" ref="AZ121:AZ132" si="128">$E$9/12</f>
        <v>0</v>
      </c>
      <c r="BA121" s="1">
        <f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-2.8119146820645202</v>
      </c>
      <c r="E122" s="9">
        <f t="shared" ref="E122:E133" si="129">D121</f>
        <v>-1</v>
      </c>
      <c r="F122" s="7" t="s">
        <v>83</v>
      </c>
      <c r="G122" s="1">
        <v>2</v>
      </c>
      <c r="H122" s="8">
        <f t="shared" si="119"/>
        <v>-2.8119146820645202</v>
      </c>
      <c r="I122" s="8">
        <f t="shared" si="120"/>
        <v>270.33808531793545</v>
      </c>
      <c r="J122" s="8">
        <f t="shared" si="121"/>
        <v>1.2027680283385149E-2</v>
      </c>
      <c r="K122" s="8">
        <f t="shared" ref="K122:K132" si="130">$B$121/12</f>
        <v>28.47</v>
      </c>
      <c r="L122" s="8">
        <f t="shared" ref="L122:L132" si="131">K122*$B$122/100</f>
        <v>0.28470000000000001</v>
      </c>
      <c r="M122" s="1" t="s">
        <v>83</v>
      </c>
      <c r="O122" s="8">
        <f t="shared" ref="O122:O132" si="132">L122+O121-P121-N122</f>
        <v>0.56504778377846021</v>
      </c>
      <c r="P122" s="8">
        <f t="shared" si="122"/>
        <v>6.7962140881226612E-3</v>
      </c>
      <c r="Q122" s="12">
        <f t="shared" ref="Q122:Q132" si="133">P122*$B$123</f>
        <v>2.2427506490804781E-3</v>
      </c>
      <c r="R122" s="8">
        <f t="shared" ref="R122:R132" si="134">L122*$B$123</f>
        <v>9.3951000000000007E-2</v>
      </c>
      <c r="S122" s="13">
        <f t="shared" si="123"/>
        <v>2.3871493108966142E-2</v>
      </c>
      <c r="T122" s="2">
        <f t="shared" ref="T122:T132" si="135">$B$122/100</f>
        <v>0.01</v>
      </c>
      <c r="U122" s="14">
        <f t="shared" si="124"/>
        <v>2.3871493108966143E-4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2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26"/>
        <v>5.0000000000000001E-3</v>
      </c>
      <c r="AT122" s="1">
        <f t="shared" ref="AT122:AT132" si="136">(AS122+AM122+AD122+AA122+U122+X122+AG122+AJ122+AP122)</f>
        <v>5.7287149310896613E-3</v>
      </c>
      <c r="AU122" s="8">
        <f t="shared" ref="AU122:AU132" si="137">$B$121/12</f>
        <v>28.47</v>
      </c>
      <c r="AV122" s="1">
        <f t="shared" ref="AV122:AV132" si="138">$B$123</f>
        <v>0.33</v>
      </c>
      <c r="AW122" s="1">
        <f t="shared" si="127"/>
        <v>0</v>
      </c>
      <c r="AX122" s="1">
        <f t="shared" ref="AX122:AX132" si="139">AW122*10000*AV122*0.67*AU122*AT122</f>
        <v>0</v>
      </c>
      <c r="AZ122" s="1">
        <f t="shared" si="128"/>
        <v>0</v>
      </c>
      <c r="BA122" s="1">
        <f t="shared" ref="BA122:BA132" si="140">AZ122*10000*AV122*0.67*AU122*AT122</f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-1.7360986495714299</v>
      </c>
      <c r="E123" s="9">
        <f t="shared" si="129"/>
        <v>-2.8119146820645202</v>
      </c>
      <c r="F123" s="7" t="s">
        <v>83</v>
      </c>
      <c r="G123" s="1">
        <v>3</v>
      </c>
      <c r="H123" s="8">
        <f t="shared" si="119"/>
        <v>-1.7360986495714299</v>
      </c>
      <c r="I123" s="8">
        <f t="shared" si="120"/>
        <v>271.41390135042855</v>
      </c>
      <c r="J123" s="8">
        <f t="shared" si="121"/>
        <v>1.3873399282270323E-2</v>
      </c>
      <c r="K123" s="8">
        <f t="shared" si="130"/>
        <v>28.47</v>
      </c>
      <c r="L123" s="8">
        <f t="shared" si="131"/>
        <v>0.28470000000000001</v>
      </c>
      <c r="M123" s="1" t="s">
        <v>83</v>
      </c>
      <c r="O123" s="8">
        <f t="shared" si="132"/>
        <v>0.84295156969033747</v>
      </c>
      <c r="P123" s="8">
        <f t="shared" si="122"/>
        <v>1.1694603701930571E-2</v>
      </c>
      <c r="Q123" s="12">
        <f t="shared" si="133"/>
        <v>3.8592192216370886E-3</v>
      </c>
      <c r="R123" s="8">
        <f t="shared" si="134"/>
        <v>9.3951000000000007E-2</v>
      </c>
      <c r="S123" s="13">
        <f t="shared" si="123"/>
        <v>4.1076936079840427E-2</v>
      </c>
      <c r="T123" s="2">
        <f t="shared" si="135"/>
        <v>0.01</v>
      </c>
      <c r="U123" s="14">
        <f t="shared" si="124"/>
        <v>4.1076936079840429E-4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2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26"/>
        <v>5.0000000000000001E-3</v>
      </c>
      <c r="AT123" s="1">
        <f t="shared" si="136"/>
        <v>5.9007693607984043E-3</v>
      </c>
      <c r="AU123" s="8">
        <f t="shared" si="137"/>
        <v>28.47</v>
      </c>
      <c r="AV123" s="1">
        <f t="shared" si="138"/>
        <v>0.33</v>
      </c>
      <c r="AW123" s="1">
        <f t="shared" si="127"/>
        <v>0</v>
      </c>
      <c r="AX123" s="1">
        <f t="shared" si="139"/>
        <v>0</v>
      </c>
      <c r="AZ123" s="1">
        <f t="shared" si="128"/>
        <v>0</v>
      </c>
      <c r="BA123" s="1">
        <f t="shared" si="140"/>
        <v>0</v>
      </c>
    </row>
    <row r="124" spans="1:53" x14ac:dyDescent="0.15">
      <c r="C124" s="7">
        <v>3</v>
      </c>
      <c r="D124" s="7">
        <v>3.12010471732258</v>
      </c>
      <c r="E124" s="9">
        <f t="shared" si="129"/>
        <v>-1.7360986495714299</v>
      </c>
      <c r="F124" s="7" t="s">
        <v>83</v>
      </c>
      <c r="G124" s="1">
        <v>4</v>
      </c>
      <c r="H124" s="8">
        <f t="shared" si="119"/>
        <v>3.12010471732258</v>
      </c>
      <c r="I124" s="8">
        <f t="shared" si="120"/>
        <v>276.27010471732257</v>
      </c>
      <c r="J124" s="8">
        <f t="shared" si="121"/>
        <v>2.606419837493984E-2</v>
      </c>
      <c r="K124" s="8">
        <f t="shared" si="130"/>
        <v>28.47</v>
      </c>
      <c r="L124" s="8">
        <f t="shared" si="131"/>
        <v>0.28470000000000001</v>
      </c>
      <c r="M124" s="1" t="s">
        <v>83</v>
      </c>
      <c r="O124" s="8">
        <f t="shared" si="132"/>
        <v>1.115956965988407</v>
      </c>
      <c r="P124" s="8">
        <f t="shared" si="122"/>
        <v>2.9086523739417832E-2</v>
      </c>
      <c r="Q124" s="12">
        <f t="shared" si="133"/>
        <v>9.5985528340078851E-3</v>
      </c>
      <c r="R124" s="8">
        <f t="shared" si="134"/>
        <v>9.3951000000000007E-2</v>
      </c>
      <c r="S124" s="13">
        <f t="shared" si="123"/>
        <v>0.10216552068639913</v>
      </c>
      <c r="T124" s="2">
        <f t="shared" si="135"/>
        <v>0.01</v>
      </c>
      <c r="U124" s="14">
        <f t="shared" si="124"/>
        <v>1.0216552068639912E-3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2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26"/>
        <v>5.0000000000000001E-3</v>
      </c>
      <c r="AT124" s="1">
        <f t="shared" si="136"/>
        <v>6.5116552068639911E-3</v>
      </c>
      <c r="AU124" s="8">
        <f t="shared" si="137"/>
        <v>28.47</v>
      </c>
      <c r="AV124" s="1">
        <f t="shared" si="138"/>
        <v>0.33</v>
      </c>
      <c r="AW124" s="1">
        <f t="shared" si="127"/>
        <v>0</v>
      </c>
      <c r="AX124" s="1">
        <f t="shared" si="139"/>
        <v>0</v>
      </c>
      <c r="AZ124" s="1">
        <f t="shared" si="128"/>
        <v>0</v>
      </c>
      <c r="BA124" s="1">
        <f t="shared" si="140"/>
        <v>0</v>
      </c>
    </row>
    <row r="125" spans="1:53" x14ac:dyDescent="0.15">
      <c r="C125" s="7">
        <v>4</v>
      </c>
      <c r="D125" s="7">
        <v>9.1212730859333302</v>
      </c>
      <c r="E125" s="9">
        <f t="shared" si="129"/>
        <v>3.12010471732258</v>
      </c>
      <c r="F125" s="7" t="s">
        <v>83</v>
      </c>
      <c r="G125" s="1">
        <v>5</v>
      </c>
      <c r="H125" s="8">
        <f t="shared" si="119"/>
        <v>9.1212730859333302</v>
      </c>
      <c r="I125" s="8">
        <f t="shared" si="120"/>
        <v>282.27127308593333</v>
      </c>
      <c r="J125" s="8">
        <f t="shared" si="121"/>
        <v>5.5138847314696954E-2</v>
      </c>
      <c r="K125" s="8">
        <f t="shared" si="130"/>
        <v>28.47</v>
      </c>
      <c r="L125" s="8">
        <f t="shared" si="131"/>
        <v>0.28470000000000001</v>
      </c>
      <c r="M125" s="1" t="s">
        <v>85</v>
      </c>
      <c r="N125" s="8">
        <f>(O124-P124)*$C$21/100</f>
        <v>1.0325269201365397</v>
      </c>
      <c r="O125" s="8">
        <f t="shared" si="132"/>
        <v>0.33904352211244948</v>
      </c>
      <c r="P125" s="8">
        <f t="shared" si="122"/>
        <v>1.8694468998795431E-2</v>
      </c>
      <c r="Q125" s="12">
        <f t="shared" si="133"/>
        <v>6.1691747696024923E-3</v>
      </c>
      <c r="R125" s="8">
        <f t="shared" si="134"/>
        <v>9.3951000000000007E-2</v>
      </c>
      <c r="S125" s="13">
        <f t="shared" si="123"/>
        <v>6.5663747800475694E-2</v>
      </c>
      <c r="T125" s="2">
        <f t="shared" si="135"/>
        <v>0.01</v>
      </c>
      <c r="U125" s="14">
        <f t="shared" si="124"/>
        <v>6.5663747800475693E-4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2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26"/>
        <v>5.0000000000000001E-3</v>
      </c>
      <c r="AT125" s="1">
        <f t="shared" si="136"/>
        <v>6.1466374780047572E-3</v>
      </c>
      <c r="AU125" s="8">
        <f t="shared" si="137"/>
        <v>28.47</v>
      </c>
      <c r="AV125" s="1">
        <f t="shared" si="138"/>
        <v>0.33</v>
      </c>
      <c r="AW125" s="1">
        <f t="shared" si="127"/>
        <v>0</v>
      </c>
      <c r="AX125" s="1">
        <f t="shared" si="139"/>
        <v>0</v>
      </c>
      <c r="AZ125" s="1">
        <f t="shared" si="128"/>
        <v>0</v>
      </c>
      <c r="BA125" s="1">
        <f t="shared" si="140"/>
        <v>0</v>
      </c>
    </row>
    <row r="126" spans="1:53" x14ac:dyDescent="0.15">
      <c r="C126" s="7">
        <v>5</v>
      </c>
      <c r="D126" s="7">
        <v>11.9538098262258</v>
      </c>
      <c r="E126" s="9">
        <f t="shared" si="129"/>
        <v>9.1212730859333302</v>
      </c>
      <c r="F126" s="7" t="s">
        <v>85</v>
      </c>
      <c r="G126" s="1">
        <v>6</v>
      </c>
      <c r="H126" s="8">
        <f t="shared" si="119"/>
        <v>11.9538098262258</v>
      </c>
      <c r="I126" s="8">
        <f t="shared" si="120"/>
        <v>285.10380982622576</v>
      </c>
      <c r="J126" s="8">
        <f t="shared" si="121"/>
        <v>7.7677094985637546E-2</v>
      </c>
      <c r="K126" s="8">
        <f t="shared" si="130"/>
        <v>28.47</v>
      </c>
      <c r="L126" s="8">
        <f t="shared" si="131"/>
        <v>0.28470000000000001</v>
      </c>
      <c r="M126" s="1" t="s">
        <v>83</v>
      </c>
      <c r="O126" s="8">
        <f t="shared" si="132"/>
        <v>0.60504905311365398</v>
      </c>
      <c r="P126" s="8">
        <f t="shared" si="122"/>
        <v>4.6998452769679358E-2</v>
      </c>
      <c r="Q126" s="12">
        <f t="shared" si="133"/>
        <v>1.5509489413994189E-2</v>
      </c>
      <c r="R126" s="8">
        <f t="shared" si="134"/>
        <v>9.3951000000000007E-2</v>
      </c>
      <c r="S126" s="13">
        <f t="shared" si="123"/>
        <v>0.16508062089806588</v>
      </c>
      <c r="T126" s="2">
        <f t="shared" si="135"/>
        <v>0.01</v>
      </c>
      <c r="U126" s="14">
        <f t="shared" si="124"/>
        <v>1.6508062089806588E-3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2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26"/>
        <v>5.0000000000000001E-3</v>
      </c>
      <c r="AT126" s="1">
        <f t="shared" si="136"/>
        <v>7.1408062089806587E-3</v>
      </c>
      <c r="AU126" s="8">
        <f t="shared" si="137"/>
        <v>28.47</v>
      </c>
      <c r="AV126" s="1">
        <f t="shared" si="138"/>
        <v>0.33</v>
      </c>
      <c r="AW126" s="1">
        <f t="shared" si="127"/>
        <v>0</v>
      </c>
      <c r="AX126" s="1">
        <f t="shared" si="139"/>
        <v>0</v>
      </c>
      <c r="AZ126" s="1">
        <f t="shared" si="128"/>
        <v>0</v>
      </c>
      <c r="BA126" s="1">
        <f t="shared" si="140"/>
        <v>0</v>
      </c>
    </row>
    <row r="127" spans="1:53" x14ac:dyDescent="0.15">
      <c r="C127" s="7">
        <v>6</v>
      </c>
      <c r="D127" s="7">
        <v>14.994076766533301</v>
      </c>
      <c r="E127" s="9">
        <f t="shared" si="129"/>
        <v>11.9538098262258</v>
      </c>
      <c r="F127" s="7" t="s">
        <v>83</v>
      </c>
      <c r="G127" s="1">
        <v>7</v>
      </c>
      <c r="H127" s="8">
        <f t="shared" si="119"/>
        <v>14.994076766533301</v>
      </c>
      <c r="I127" s="8">
        <f t="shared" si="120"/>
        <v>288.14407676653326</v>
      </c>
      <c r="J127" s="8">
        <f t="shared" si="121"/>
        <v>0.11137493768078011</v>
      </c>
      <c r="K127" s="8">
        <f t="shared" si="130"/>
        <v>28.47</v>
      </c>
      <c r="L127" s="8">
        <f t="shared" si="131"/>
        <v>0.28470000000000001</v>
      </c>
      <c r="M127" s="1" t="s">
        <v>83</v>
      </c>
      <c r="O127" s="8">
        <f t="shared" si="132"/>
        <v>0.84275060034397464</v>
      </c>
      <c r="P127" s="8">
        <f t="shared" si="122"/>
        <v>9.3861295593750199E-2</v>
      </c>
      <c r="Q127" s="12">
        <f t="shared" si="133"/>
        <v>3.0974227545937566E-2</v>
      </c>
      <c r="R127" s="8">
        <f t="shared" si="134"/>
        <v>9.3951000000000007E-2</v>
      </c>
      <c r="S127" s="13">
        <f t="shared" si="123"/>
        <v>0.3296849160300323</v>
      </c>
      <c r="T127" s="2">
        <f t="shared" si="135"/>
        <v>0.01</v>
      </c>
      <c r="U127" s="14">
        <f t="shared" si="124"/>
        <v>3.2968491603003231E-3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2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26"/>
        <v>7.4999999999999997E-3</v>
      </c>
      <c r="AT127" s="1">
        <f t="shared" si="136"/>
        <v>1.3246849160300323E-2</v>
      </c>
      <c r="AU127" s="8">
        <f t="shared" si="137"/>
        <v>28.47</v>
      </c>
      <c r="AV127" s="1">
        <f t="shared" si="138"/>
        <v>0.33</v>
      </c>
      <c r="AW127" s="1">
        <f t="shared" si="127"/>
        <v>0</v>
      </c>
      <c r="AX127" s="1">
        <f t="shared" si="139"/>
        <v>0</v>
      </c>
      <c r="AZ127" s="1">
        <f t="shared" si="128"/>
        <v>0</v>
      </c>
      <c r="BA127" s="1">
        <f t="shared" si="140"/>
        <v>0</v>
      </c>
    </row>
    <row r="128" spans="1:53" x14ac:dyDescent="0.15">
      <c r="C128" s="7">
        <v>7</v>
      </c>
      <c r="D128" s="7">
        <v>14.9106181653548</v>
      </c>
      <c r="E128" s="9">
        <f t="shared" si="129"/>
        <v>14.994076766533301</v>
      </c>
      <c r="F128" s="7" t="s">
        <v>83</v>
      </c>
      <c r="G128" s="1">
        <v>8</v>
      </c>
      <c r="H128" s="8">
        <f t="shared" si="119"/>
        <v>14.9106181653548</v>
      </c>
      <c r="I128" s="8">
        <f t="shared" si="120"/>
        <v>288.06061816535475</v>
      </c>
      <c r="J128" s="8">
        <f t="shared" si="121"/>
        <v>0.11028987065387859</v>
      </c>
      <c r="K128" s="8">
        <f t="shared" si="130"/>
        <v>28.47</v>
      </c>
      <c r="L128" s="8">
        <f t="shared" si="131"/>
        <v>0.28470000000000001</v>
      </c>
      <c r="M128" s="1" t="s">
        <v>83</v>
      </c>
      <c r="O128" s="8">
        <f t="shared" si="132"/>
        <v>1.0335893047502245</v>
      </c>
      <c r="P128" s="8">
        <f t="shared" si="122"/>
        <v>0.11399443073013456</v>
      </c>
      <c r="Q128" s="12">
        <f t="shared" si="133"/>
        <v>3.7618162140944406E-2</v>
      </c>
      <c r="R128" s="8">
        <f t="shared" si="134"/>
        <v>9.3951000000000007E-2</v>
      </c>
      <c r="S128" s="13">
        <f t="shared" si="123"/>
        <v>0.40040193442267141</v>
      </c>
      <c r="T128" s="2">
        <f t="shared" si="135"/>
        <v>0.01</v>
      </c>
      <c r="U128" s="14">
        <f t="shared" si="124"/>
        <v>4.0040193442267141E-3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2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26"/>
        <v>7.4999999999999997E-3</v>
      </c>
      <c r="AT128" s="1">
        <f t="shared" si="136"/>
        <v>1.3954019344226715E-2</v>
      </c>
      <c r="AU128" s="8">
        <f t="shared" si="137"/>
        <v>28.47</v>
      </c>
      <c r="AV128" s="1">
        <f t="shared" si="138"/>
        <v>0.33</v>
      </c>
      <c r="AW128" s="1">
        <f t="shared" si="127"/>
        <v>0</v>
      </c>
      <c r="AX128" s="1">
        <f t="shared" si="139"/>
        <v>0</v>
      </c>
      <c r="AZ128" s="1">
        <f t="shared" si="128"/>
        <v>0</v>
      </c>
      <c r="BA128" s="1">
        <f t="shared" si="140"/>
        <v>0</v>
      </c>
    </row>
    <row r="129" spans="1:54" x14ac:dyDescent="0.15">
      <c r="C129" s="7">
        <v>8</v>
      </c>
      <c r="D129" s="7">
        <v>17.198769810322599</v>
      </c>
      <c r="E129" s="9">
        <f t="shared" si="129"/>
        <v>14.9106181653548</v>
      </c>
      <c r="F129" s="7" t="s">
        <v>83</v>
      </c>
      <c r="G129" s="1">
        <v>9</v>
      </c>
      <c r="H129" s="8">
        <f t="shared" si="119"/>
        <v>17.198769810322599</v>
      </c>
      <c r="I129" s="8">
        <f t="shared" si="120"/>
        <v>290.34876981032255</v>
      </c>
      <c r="J129" s="8">
        <f t="shared" si="121"/>
        <v>0.1439533180266642</v>
      </c>
      <c r="K129" s="8">
        <f t="shared" si="130"/>
        <v>28.47</v>
      </c>
      <c r="L129" s="8">
        <f t="shared" si="131"/>
        <v>0.28470000000000001</v>
      </c>
      <c r="M129" s="1" t="s">
        <v>83</v>
      </c>
      <c r="O129" s="8">
        <f t="shared" si="132"/>
        <v>1.2042948740200898</v>
      </c>
      <c r="P129" s="8">
        <f t="shared" si="122"/>
        <v>0.17336224299769548</v>
      </c>
      <c r="Q129" s="12">
        <f t="shared" si="133"/>
        <v>5.7209540189239509E-2</v>
      </c>
      <c r="R129" s="8">
        <f t="shared" si="134"/>
        <v>9.3951000000000007E-2</v>
      </c>
      <c r="S129" s="13">
        <f t="shared" si="123"/>
        <v>0.6089295503958394</v>
      </c>
      <c r="T129" s="2">
        <f t="shared" si="135"/>
        <v>0.01</v>
      </c>
      <c r="U129" s="14">
        <f t="shared" si="124"/>
        <v>6.0892955039583939E-3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2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26"/>
        <v>7.4999999999999997E-3</v>
      </c>
      <c r="AT129" s="1">
        <f t="shared" si="136"/>
        <v>1.6039295503958394E-2</v>
      </c>
      <c r="AU129" s="8">
        <f t="shared" si="137"/>
        <v>28.47</v>
      </c>
      <c r="AV129" s="1">
        <f t="shared" si="138"/>
        <v>0.33</v>
      </c>
      <c r="AW129" s="1">
        <f t="shared" si="127"/>
        <v>0</v>
      </c>
      <c r="AX129" s="1">
        <f t="shared" si="139"/>
        <v>0</v>
      </c>
      <c r="AZ129" s="1">
        <f t="shared" si="128"/>
        <v>0</v>
      </c>
      <c r="BA129" s="1">
        <f t="shared" si="140"/>
        <v>0</v>
      </c>
    </row>
    <row r="130" spans="1:54" x14ac:dyDescent="0.15">
      <c r="C130" s="7">
        <v>9</v>
      </c>
      <c r="D130" s="7">
        <v>14.160313276566701</v>
      </c>
      <c r="E130" s="9">
        <f t="shared" si="129"/>
        <v>17.198769810322599</v>
      </c>
      <c r="F130" s="7" t="s">
        <v>83</v>
      </c>
      <c r="G130" s="1">
        <v>10</v>
      </c>
      <c r="H130" s="8">
        <f t="shared" si="119"/>
        <v>14.160313276566701</v>
      </c>
      <c r="I130" s="8">
        <f t="shared" si="120"/>
        <v>287.31031327656666</v>
      </c>
      <c r="J130" s="8">
        <f t="shared" si="121"/>
        <v>0.10097177357670138</v>
      </c>
      <c r="K130" s="8">
        <f t="shared" si="130"/>
        <v>28.47</v>
      </c>
      <c r="L130" s="8">
        <f t="shared" si="131"/>
        <v>0.28470000000000001</v>
      </c>
      <c r="M130" s="1" t="s">
        <v>83</v>
      </c>
      <c r="O130" s="8">
        <f t="shared" si="132"/>
        <v>1.3156326310223942</v>
      </c>
      <c r="P130" s="8">
        <f t="shared" si="122"/>
        <v>0.1328417601297131</v>
      </c>
      <c r="Q130" s="12">
        <f t="shared" si="133"/>
        <v>4.3837780842805325E-2</v>
      </c>
      <c r="R130" s="8">
        <f t="shared" si="134"/>
        <v>9.3951000000000007E-2</v>
      </c>
      <c r="S130" s="13">
        <f t="shared" si="123"/>
        <v>0.46660259968287005</v>
      </c>
      <c r="T130" s="2">
        <f t="shared" si="135"/>
        <v>0.01</v>
      </c>
      <c r="U130" s="14">
        <f t="shared" si="124"/>
        <v>4.6660259968287002E-3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2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26"/>
        <v>7.4999999999999997E-3</v>
      </c>
      <c r="AT130" s="1">
        <f t="shared" si="136"/>
        <v>1.4616025996828701E-2</v>
      </c>
      <c r="AU130" s="8">
        <f t="shared" si="137"/>
        <v>28.47</v>
      </c>
      <c r="AV130" s="1">
        <f t="shared" si="138"/>
        <v>0.33</v>
      </c>
      <c r="AW130" s="1">
        <f t="shared" si="127"/>
        <v>0</v>
      </c>
      <c r="AX130" s="1">
        <f t="shared" si="139"/>
        <v>0</v>
      </c>
      <c r="AZ130" s="1">
        <f t="shared" si="128"/>
        <v>0</v>
      </c>
      <c r="BA130" s="1">
        <f t="shared" si="140"/>
        <v>0</v>
      </c>
    </row>
    <row r="131" spans="1:54" x14ac:dyDescent="0.15">
      <c r="C131" s="7">
        <v>10</v>
      </c>
      <c r="D131" s="7">
        <v>6.7664616069354802</v>
      </c>
      <c r="E131" s="9">
        <f t="shared" si="129"/>
        <v>14.160313276566701</v>
      </c>
      <c r="F131" s="7" t="s">
        <v>83</v>
      </c>
      <c r="G131" s="1">
        <v>11</v>
      </c>
      <c r="H131" s="8">
        <f t="shared" si="119"/>
        <v>6.7664616069354802</v>
      </c>
      <c r="I131" s="8">
        <f t="shared" si="120"/>
        <v>279.91646160693546</v>
      </c>
      <c r="J131" s="8">
        <f t="shared" si="121"/>
        <v>4.1250708133248083E-2</v>
      </c>
      <c r="K131" s="8">
        <f t="shared" si="130"/>
        <v>28.47</v>
      </c>
      <c r="L131" s="8">
        <f t="shared" si="131"/>
        <v>0.28470000000000001</v>
      </c>
      <c r="M131" s="1" t="s">
        <v>85</v>
      </c>
      <c r="N131" s="8">
        <f>(O130-P130)*$C$21/100</f>
        <v>1.1236513273480471</v>
      </c>
      <c r="O131" s="8">
        <f t="shared" si="132"/>
        <v>0.34383954354463397</v>
      </c>
      <c r="P131" s="8">
        <f t="shared" si="122"/>
        <v>1.4183624655428941E-2</v>
      </c>
      <c r="Q131" s="12">
        <f t="shared" si="133"/>
        <v>4.6805961362915505E-3</v>
      </c>
      <c r="R131" s="8">
        <f t="shared" si="134"/>
        <v>9.3951000000000007E-2</v>
      </c>
      <c r="S131" s="13">
        <f t="shared" si="123"/>
        <v>4.981954568116944E-2</v>
      </c>
      <c r="T131" s="2">
        <f t="shared" si="135"/>
        <v>0.01</v>
      </c>
      <c r="U131" s="14">
        <f t="shared" si="124"/>
        <v>4.9819545681169437E-4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2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26"/>
        <v>5.0000000000000001E-3</v>
      </c>
      <c r="AT131" s="1">
        <f t="shared" si="136"/>
        <v>5.9881954568116944E-3</v>
      </c>
      <c r="AU131" s="8">
        <f t="shared" si="137"/>
        <v>28.47</v>
      </c>
      <c r="AV131" s="1">
        <f t="shared" si="138"/>
        <v>0.33</v>
      </c>
      <c r="AW131" s="1">
        <f t="shared" si="127"/>
        <v>0</v>
      </c>
      <c r="AX131" s="1">
        <f t="shared" si="139"/>
        <v>0</v>
      </c>
      <c r="AZ131" s="1">
        <f t="shared" si="128"/>
        <v>0</v>
      </c>
      <c r="BA131" s="1">
        <f t="shared" si="140"/>
        <v>0</v>
      </c>
    </row>
    <row r="132" spans="1:54" x14ac:dyDescent="0.15">
      <c r="C132" s="7">
        <v>11</v>
      </c>
      <c r="D132" s="7">
        <v>2.3088246822333298</v>
      </c>
      <c r="E132" s="9">
        <f t="shared" si="129"/>
        <v>6.7664616069354802</v>
      </c>
      <c r="F132" s="7" t="s">
        <v>85</v>
      </c>
      <c r="G132" s="1">
        <v>12</v>
      </c>
      <c r="H132" s="8">
        <f t="shared" si="119"/>
        <v>2.3088246822333298</v>
      </c>
      <c r="I132" s="8">
        <f t="shared" si="120"/>
        <v>275.45882468223328</v>
      </c>
      <c r="J132" s="8">
        <f t="shared" si="121"/>
        <v>2.3494421110778877E-2</v>
      </c>
      <c r="K132" s="8">
        <f t="shared" si="130"/>
        <v>28.47</v>
      </c>
      <c r="L132" s="8">
        <f t="shared" si="131"/>
        <v>0.28470000000000001</v>
      </c>
      <c r="M132" s="1" t="s">
        <v>83</v>
      </c>
      <c r="O132" s="8">
        <f t="shared" si="132"/>
        <v>0.61435591888920493</v>
      </c>
      <c r="P132" s="8">
        <f t="shared" si="122"/>
        <v>1.4433936670282492E-2</v>
      </c>
      <c r="Q132" s="12">
        <f t="shared" si="133"/>
        <v>4.7631991011932223E-3</v>
      </c>
      <c r="R132" s="8">
        <f t="shared" si="134"/>
        <v>9.3951000000000007E-2</v>
      </c>
      <c r="S132" s="13">
        <f t="shared" si="123"/>
        <v>5.0698758940226525E-2</v>
      </c>
      <c r="T132" s="2">
        <f t="shared" si="135"/>
        <v>0.01</v>
      </c>
      <c r="U132" s="14">
        <f t="shared" si="124"/>
        <v>5.0698758940226525E-4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2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26"/>
        <v>5.0000000000000001E-3</v>
      </c>
      <c r="AT132" s="1">
        <f t="shared" si="136"/>
        <v>5.9969875894022653E-3</v>
      </c>
      <c r="AU132" s="8">
        <f t="shared" si="137"/>
        <v>28.47</v>
      </c>
      <c r="AV132" s="1">
        <f t="shared" si="138"/>
        <v>0.33</v>
      </c>
      <c r="AW132" s="1">
        <f t="shared" si="127"/>
        <v>0</v>
      </c>
      <c r="AX132" s="1">
        <f t="shared" si="139"/>
        <v>0</v>
      </c>
      <c r="AY132" s="1">
        <f>SUM(AX121:AX132)</f>
        <v>0</v>
      </c>
      <c r="AZ132" s="1">
        <f t="shared" si="128"/>
        <v>0</v>
      </c>
      <c r="BA132" s="1">
        <f t="shared" si="140"/>
        <v>0</v>
      </c>
      <c r="BB132" s="1">
        <f>SUM(BA121:BA132)</f>
        <v>0</v>
      </c>
    </row>
    <row r="133" spans="1:54" x14ac:dyDescent="0.3">
      <c r="C133" s="7">
        <v>12</v>
      </c>
      <c r="D133" s="10">
        <v>-0.280124886645161</v>
      </c>
      <c r="E133" s="9">
        <f t="shared" si="129"/>
        <v>2.3088246822333298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-1</v>
      </c>
      <c r="E136" s="7"/>
      <c r="F136" s="7"/>
      <c r="G136" s="1">
        <v>1</v>
      </c>
      <c r="H136" s="8">
        <f t="shared" ref="H136:H147" si="141">E137</f>
        <v>-1</v>
      </c>
      <c r="I136" s="8">
        <f t="shared" ref="I136:I147" si="142">H136+273.15</f>
        <v>272.14999999999998</v>
      </c>
      <c r="J136" s="8">
        <f>EXP(($C$15*(I136-$C$13))/($C$16*I136*$C$13))</f>
        <v>1.5287025716683739E-2</v>
      </c>
      <c r="K136" s="8">
        <f>$B$136/12</f>
        <v>75.904791666666668</v>
      </c>
      <c r="L136" s="8">
        <f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3">O136*J136</f>
        <v>1.160358502227855E-2</v>
      </c>
      <c r="Q136" s="12">
        <f>P136*$B$138</f>
        <v>3.0169321057924229E-3</v>
      </c>
      <c r="R136" s="8">
        <f>L136*$B$138</f>
        <v>0.19735245833333334</v>
      </c>
      <c r="S136" s="13">
        <f t="shared" ref="S136:S147" si="144">Q136/R136</f>
        <v>1.5287025716683739E-2</v>
      </c>
      <c r="T136" s="2">
        <f>$B$137/100</f>
        <v>0.01</v>
      </c>
      <c r="U136" s="14">
        <f t="shared" ref="U136:U147" si="145">S136*T136</f>
        <v>1.528702571668374E-4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46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47">AR136*AQ136</f>
        <v>5.0000000000000001E-3</v>
      </c>
      <c r="AT136" s="1">
        <f t="shared" ref="AT136:AT147" si="148">(AS136+AM136+AD136+AA136+U136+X136+AG136+AJ136+AP136)</f>
        <v>5.6428702571668377E-3</v>
      </c>
      <c r="AU136" s="8">
        <f>$B$136/12</f>
        <v>75.904791666666668</v>
      </c>
      <c r="AV136" s="1">
        <f>$B$138</f>
        <v>0.26</v>
      </c>
      <c r="AW136" s="1">
        <f>$E$10/12</f>
        <v>0</v>
      </c>
      <c r="AX136" s="1">
        <f t="shared" ref="AX136:AX147" si="149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-2.8119146820645202</v>
      </c>
      <c r="E137" s="9">
        <f t="shared" ref="E137:E148" si="150">D136</f>
        <v>-1</v>
      </c>
      <c r="F137" s="7" t="s">
        <v>83</v>
      </c>
      <c r="G137" s="1">
        <v>2</v>
      </c>
      <c r="H137" s="8">
        <f t="shared" si="141"/>
        <v>-2.8119146820645202</v>
      </c>
      <c r="I137" s="8">
        <f t="shared" si="142"/>
        <v>270.33808531793545</v>
      </c>
      <c r="J137" s="8">
        <f t="shared" ref="J137:J147" si="151">EXP(($C$15*(I137-$C$13))/($C$16*I137*$C$13))</f>
        <v>1.2027680283385149E-2</v>
      </c>
      <c r="K137" s="8">
        <f t="shared" ref="K137:K147" si="152">$B$136/12</f>
        <v>75.904791666666668</v>
      </c>
      <c r="L137" s="8">
        <f t="shared" ref="L137:L147" si="153">K137*$B$137/100</f>
        <v>0.75904791666666671</v>
      </c>
      <c r="M137" s="1" t="s">
        <v>83</v>
      </c>
      <c r="O137" s="8">
        <f t="shared" ref="O137:O147" si="154">L137+O136-P136-N137</f>
        <v>1.5064922483110548</v>
      </c>
      <c r="P137" s="8">
        <f t="shared" si="143"/>
        <v>1.8119607112083439E-2</v>
      </c>
      <c r="Q137" s="12">
        <f t="shared" ref="Q137:Q147" si="155">P137*$B$138</f>
        <v>4.7110978491416945E-3</v>
      </c>
      <c r="R137" s="8">
        <f t="shared" ref="R137:R147" si="156">L137*$B$138</f>
        <v>0.19735245833333334</v>
      </c>
      <c r="S137" s="13">
        <f t="shared" si="144"/>
        <v>2.3871493108966142E-2</v>
      </c>
      <c r="T137" s="2">
        <f t="shared" ref="T137:T147" si="157">$B$137/100</f>
        <v>0.01</v>
      </c>
      <c r="U137" s="14">
        <f t="shared" si="145"/>
        <v>2.3871493108966143E-4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46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47"/>
        <v>5.0000000000000001E-3</v>
      </c>
      <c r="AT137" s="1">
        <f t="shared" si="148"/>
        <v>5.7287149310896613E-3</v>
      </c>
      <c r="AU137" s="8">
        <f t="shared" ref="AU137:AU147" si="158">$B$136/12</f>
        <v>75.904791666666668</v>
      </c>
      <c r="AV137" s="1">
        <f t="shared" ref="AV137:AV147" si="159">$B$138</f>
        <v>0.26</v>
      </c>
      <c r="AW137" s="1">
        <f t="shared" ref="AW137:AW147" si="160">$E$10/12</f>
        <v>0</v>
      </c>
      <c r="AX137" s="1">
        <f t="shared" si="149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-1.7360986495714299</v>
      </c>
      <c r="E138" s="9">
        <f t="shared" si="150"/>
        <v>-2.8119146820645202</v>
      </c>
      <c r="F138" s="7" t="s">
        <v>83</v>
      </c>
      <c r="G138" s="1">
        <v>3</v>
      </c>
      <c r="H138" s="8">
        <f t="shared" si="141"/>
        <v>-1.7360986495714299</v>
      </c>
      <c r="I138" s="8">
        <f t="shared" si="142"/>
        <v>271.41390135042855</v>
      </c>
      <c r="J138" s="8">
        <f t="shared" si="151"/>
        <v>1.3873399282270323E-2</v>
      </c>
      <c r="K138" s="8">
        <f t="shared" si="152"/>
        <v>75.904791666666668</v>
      </c>
      <c r="L138" s="8">
        <f t="shared" si="153"/>
        <v>0.75904791666666671</v>
      </c>
      <c r="M138" s="1" t="s">
        <v>83</v>
      </c>
      <c r="O138" s="8">
        <f t="shared" si="154"/>
        <v>2.2474205578656381</v>
      </c>
      <c r="P138" s="8">
        <f t="shared" si="143"/>
        <v>3.1179362754452714E-2</v>
      </c>
      <c r="Q138" s="12">
        <f t="shared" si="155"/>
        <v>8.1066343161577056E-3</v>
      </c>
      <c r="R138" s="8">
        <f t="shared" si="156"/>
        <v>0.19735245833333334</v>
      </c>
      <c r="S138" s="13">
        <f t="shared" si="144"/>
        <v>4.1076936079840434E-2</v>
      </c>
      <c r="T138" s="2">
        <f t="shared" si="157"/>
        <v>0.01</v>
      </c>
      <c r="U138" s="14">
        <f t="shared" si="145"/>
        <v>4.1076936079840435E-4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46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47"/>
        <v>5.0000000000000001E-3</v>
      </c>
      <c r="AT138" s="1">
        <f t="shared" si="148"/>
        <v>5.9007693607984043E-3</v>
      </c>
      <c r="AU138" s="8">
        <f t="shared" si="158"/>
        <v>75.904791666666668</v>
      </c>
      <c r="AV138" s="1">
        <f t="shared" si="159"/>
        <v>0.26</v>
      </c>
      <c r="AW138" s="1">
        <f t="shared" si="160"/>
        <v>0</v>
      </c>
      <c r="AX138" s="1">
        <f t="shared" si="149"/>
        <v>0</v>
      </c>
    </row>
    <row r="139" spans="1:54" x14ac:dyDescent="0.15">
      <c r="C139" s="7">
        <v>3</v>
      </c>
      <c r="D139" s="7">
        <v>3.12010471732258</v>
      </c>
      <c r="E139" s="9">
        <f t="shared" si="150"/>
        <v>-1.7360986495714299</v>
      </c>
      <c r="F139" s="7" t="s">
        <v>83</v>
      </c>
      <c r="G139" s="1">
        <v>4</v>
      </c>
      <c r="H139" s="8">
        <f t="shared" si="141"/>
        <v>3.12010471732258</v>
      </c>
      <c r="I139" s="8">
        <f t="shared" si="142"/>
        <v>276.27010471732257</v>
      </c>
      <c r="J139" s="8">
        <f t="shared" si="151"/>
        <v>2.606419837493984E-2</v>
      </c>
      <c r="K139" s="8">
        <f t="shared" si="152"/>
        <v>75.904791666666668</v>
      </c>
      <c r="L139" s="8">
        <f t="shared" si="153"/>
        <v>0.75904791666666671</v>
      </c>
      <c r="M139" s="1" t="s">
        <v>83</v>
      </c>
      <c r="O139" s="8">
        <f t="shared" si="154"/>
        <v>2.9752891117778524</v>
      </c>
      <c r="P139" s="8">
        <f t="shared" si="143"/>
        <v>7.7548525632176499E-2</v>
      </c>
      <c r="Q139" s="12">
        <f t="shared" si="155"/>
        <v>2.016261666436589E-2</v>
      </c>
      <c r="R139" s="8">
        <f t="shared" si="156"/>
        <v>0.19735245833333334</v>
      </c>
      <c r="S139" s="13">
        <f t="shared" si="144"/>
        <v>0.10216552068639913</v>
      </c>
      <c r="T139" s="2">
        <f t="shared" si="157"/>
        <v>0.01</v>
      </c>
      <c r="U139" s="14">
        <f t="shared" si="145"/>
        <v>1.0216552068639912E-3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46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47"/>
        <v>5.0000000000000001E-3</v>
      </c>
      <c r="AT139" s="1">
        <f t="shared" si="148"/>
        <v>6.5116552068639911E-3</v>
      </c>
      <c r="AU139" s="8">
        <f t="shared" si="158"/>
        <v>75.904791666666668</v>
      </c>
      <c r="AV139" s="1">
        <f t="shared" si="159"/>
        <v>0.26</v>
      </c>
      <c r="AW139" s="1">
        <f t="shared" si="160"/>
        <v>0</v>
      </c>
      <c r="AX139" s="1">
        <f t="shared" si="149"/>
        <v>0</v>
      </c>
    </row>
    <row r="140" spans="1:54" x14ac:dyDescent="0.15">
      <c r="C140" s="7">
        <v>4</v>
      </c>
      <c r="D140" s="7">
        <v>9.1212730859333302</v>
      </c>
      <c r="E140" s="9">
        <f t="shared" si="150"/>
        <v>3.12010471732258</v>
      </c>
      <c r="F140" s="7" t="s">
        <v>83</v>
      </c>
      <c r="G140" s="1">
        <v>5</v>
      </c>
      <c r="H140" s="8">
        <f t="shared" si="141"/>
        <v>9.1212730859333302</v>
      </c>
      <c r="I140" s="8">
        <f t="shared" si="142"/>
        <v>282.27127308593333</v>
      </c>
      <c r="J140" s="8">
        <f t="shared" si="151"/>
        <v>5.5138847314696954E-2</v>
      </c>
      <c r="K140" s="8">
        <f t="shared" si="152"/>
        <v>75.904791666666668</v>
      </c>
      <c r="L140" s="8">
        <f t="shared" si="153"/>
        <v>0.75904791666666671</v>
      </c>
      <c r="M140" s="1" t="s">
        <v>85</v>
      </c>
      <c r="N140" s="8">
        <f>(O139-P139)*$C$24/100</f>
        <v>0</v>
      </c>
      <c r="O140" s="8">
        <f t="shared" si="154"/>
        <v>3.6567885028123426</v>
      </c>
      <c r="P140" s="8">
        <f t="shared" si="143"/>
        <v>0.20163110291870903</v>
      </c>
      <c r="Q140" s="12">
        <f t="shared" si="155"/>
        <v>5.2424086758864348E-2</v>
      </c>
      <c r="R140" s="8">
        <f t="shared" si="156"/>
        <v>0.19735245833333334</v>
      </c>
      <c r="S140" s="13">
        <f t="shared" si="144"/>
        <v>0.26563685703027184</v>
      </c>
      <c r="T140" s="2">
        <f t="shared" si="157"/>
        <v>0.01</v>
      </c>
      <c r="U140" s="14">
        <f t="shared" si="145"/>
        <v>2.6563685703027183E-3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46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47"/>
        <v>5.0000000000000001E-3</v>
      </c>
      <c r="AT140" s="1">
        <f t="shared" si="148"/>
        <v>8.1463685703027193E-3</v>
      </c>
      <c r="AU140" s="8">
        <f t="shared" si="158"/>
        <v>75.904791666666668</v>
      </c>
      <c r="AV140" s="1">
        <f t="shared" si="159"/>
        <v>0.26</v>
      </c>
      <c r="AW140" s="1">
        <f t="shared" si="160"/>
        <v>0</v>
      </c>
      <c r="AX140" s="1">
        <f t="shared" si="149"/>
        <v>0</v>
      </c>
    </row>
    <row r="141" spans="1:54" x14ac:dyDescent="0.15">
      <c r="C141" s="7">
        <v>5</v>
      </c>
      <c r="D141" s="7">
        <v>11.9538098262258</v>
      </c>
      <c r="E141" s="9">
        <f t="shared" si="150"/>
        <v>9.1212730859333302</v>
      </c>
      <c r="F141" s="7" t="s">
        <v>85</v>
      </c>
      <c r="G141" s="1">
        <v>6</v>
      </c>
      <c r="H141" s="8">
        <f t="shared" si="141"/>
        <v>11.9538098262258</v>
      </c>
      <c r="I141" s="8">
        <f t="shared" si="142"/>
        <v>285.10380982622576</v>
      </c>
      <c r="J141" s="8">
        <f t="shared" si="151"/>
        <v>7.7677094985637546E-2</v>
      </c>
      <c r="K141" s="8">
        <f t="shared" si="152"/>
        <v>75.904791666666668</v>
      </c>
      <c r="L141" s="8">
        <f t="shared" si="153"/>
        <v>0.75904791666666671</v>
      </c>
      <c r="M141" s="1" t="s">
        <v>83</v>
      </c>
      <c r="O141" s="8">
        <f t="shared" si="154"/>
        <v>4.2142053165603004</v>
      </c>
      <c r="P141" s="8">
        <f t="shared" si="143"/>
        <v>0.32734722666343319</v>
      </c>
      <c r="Q141" s="12">
        <f t="shared" si="155"/>
        <v>8.5110278932492636E-2</v>
      </c>
      <c r="R141" s="8">
        <f t="shared" si="156"/>
        <v>0.19735245833333334</v>
      </c>
      <c r="S141" s="13">
        <f t="shared" si="144"/>
        <v>0.43126029263207455</v>
      </c>
      <c r="T141" s="2">
        <f t="shared" si="157"/>
        <v>0.01</v>
      </c>
      <c r="U141" s="14">
        <f t="shared" si="145"/>
        <v>4.3126029263207454E-3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46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47"/>
        <v>5.0000000000000001E-3</v>
      </c>
      <c r="AT141" s="1">
        <f t="shared" si="148"/>
        <v>9.8026029263207463E-3</v>
      </c>
      <c r="AU141" s="8">
        <f t="shared" si="158"/>
        <v>75.904791666666668</v>
      </c>
      <c r="AV141" s="1">
        <f t="shared" si="159"/>
        <v>0.26</v>
      </c>
      <c r="AW141" s="1">
        <f t="shared" si="160"/>
        <v>0</v>
      </c>
      <c r="AX141" s="1">
        <f t="shared" si="149"/>
        <v>0</v>
      </c>
    </row>
    <row r="142" spans="1:54" x14ac:dyDescent="0.15">
      <c r="C142" s="7">
        <v>6</v>
      </c>
      <c r="D142" s="7">
        <v>14.994076766533301</v>
      </c>
      <c r="E142" s="9">
        <f t="shared" si="150"/>
        <v>11.9538098262258</v>
      </c>
      <c r="F142" s="7" t="s">
        <v>83</v>
      </c>
      <c r="G142" s="1">
        <v>7</v>
      </c>
      <c r="H142" s="8">
        <f t="shared" si="141"/>
        <v>14.994076766533301</v>
      </c>
      <c r="I142" s="8">
        <f t="shared" si="142"/>
        <v>288.14407676653326</v>
      </c>
      <c r="J142" s="8">
        <f t="shared" si="151"/>
        <v>0.11137493768078011</v>
      </c>
      <c r="K142" s="8">
        <f t="shared" si="152"/>
        <v>75.904791666666668</v>
      </c>
      <c r="L142" s="8">
        <f t="shared" si="153"/>
        <v>0.75904791666666671</v>
      </c>
      <c r="M142" s="1" t="s">
        <v>83</v>
      </c>
      <c r="O142" s="8">
        <f t="shared" si="154"/>
        <v>4.6459060065635338</v>
      </c>
      <c r="P142" s="8">
        <f t="shared" si="143"/>
        <v>0.51743749195177557</v>
      </c>
      <c r="Q142" s="12">
        <f t="shared" si="155"/>
        <v>0.13453374790746164</v>
      </c>
      <c r="R142" s="8">
        <f t="shared" si="156"/>
        <v>0.19735245833333334</v>
      </c>
      <c r="S142" s="13">
        <f t="shared" si="144"/>
        <v>0.68169278986244353</v>
      </c>
      <c r="T142" s="2">
        <f t="shared" si="157"/>
        <v>0.01</v>
      </c>
      <c r="U142" s="14">
        <f t="shared" si="145"/>
        <v>6.8169278986244357E-3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46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47"/>
        <v>7.4999999999999997E-3</v>
      </c>
      <c r="AT142" s="1">
        <f t="shared" si="148"/>
        <v>1.6766927898624436E-2</v>
      </c>
      <c r="AU142" s="8">
        <f t="shared" si="158"/>
        <v>75.904791666666668</v>
      </c>
      <c r="AV142" s="1">
        <f t="shared" si="159"/>
        <v>0.26</v>
      </c>
      <c r="AW142" s="1">
        <f t="shared" si="160"/>
        <v>0</v>
      </c>
      <c r="AX142" s="1">
        <f t="shared" si="149"/>
        <v>0</v>
      </c>
    </row>
    <row r="143" spans="1:54" x14ac:dyDescent="0.15">
      <c r="C143" s="7">
        <v>7</v>
      </c>
      <c r="D143" s="7">
        <v>14.9106181653548</v>
      </c>
      <c r="E143" s="9">
        <f t="shared" si="150"/>
        <v>14.994076766533301</v>
      </c>
      <c r="F143" s="7" t="s">
        <v>83</v>
      </c>
      <c r="G143" s="1">
        <v>8</v>
      </c>
      <c r="H143" s="8">
        <f t="shared" si="141"/>
        <v>14.9106181653548</v>
      </c>
      <c r="I143" s="8">
        <f t="shared" si="142"/>
        <v>288.06061816535475</v>
      </c>
      <c r="J143" s="8">
        <f t="shared" si="151"/>
        <v>0.11028987065387859</v>
      </c>
      <c r="K143" s="8">
        <f t="shared" si="152"/>
        <v>75.904791666666668</v>
      </c>
      <c r="L143" s="8">
        <f t="shared" si="153"/>
        <v>0.75904791666666671</v>
      </c>
      <c r="M143" s="1" t="s">
        <v>83</v>
      </c>
      <c r="O143" s="8">
        <f t="shared" si="154"/>
        <v>4.8875164312784252</v>
      </c>
      <c r="P143" s="8">
        <f t="shared" si="143"/>
        <v>0.53904355502440382</v>
      </c>
      <c r="Q143" s="12">
        <f t="shared" si="155"/>
        <v>0.140151324306345</v>
      </c>
      <c r="R143" s="8">
        <f t="shared" si="156"/>
        <v>0.19735245833333334</v>
      </c>
      <c r="S143" s="13">
        <f t="shared" si="144"/>
        <v>0.71015747911093074</v>
      </c>
      <c r="T143" s="2">
        <f t="shared" si="157"/>
        <v>0.01</v>
      </c>
      <c r="U143" s="14">
        <f t="shared" si="145"/>
        <v>7.1015747911093077E-3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46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47"/>
        <v>7.4999999999999997E-3</v>
      </c>
      <c r="AT143" s="1">
        <f t="shared" si="148"/>
        <v>1.7051574791109306E-2</v>
      </c>
      <c r="AU143" s="8">
        <f t="shared" si="158"/>
        <v>75.904791666666668</v>
      </c>
      <c r="AV143" s="1">
        <f t="shared" si="159"/>
        <v>0.26</v>
      </c>
      <c r="AW143" s="1">
        <f t="shared" si="160"/>
        <v>0</v>
      </c>
      <c r="AX143" s="1">
        <f t="shared" si="149"/>
        <v>0</v>
      </c>
    </row>
    <row r="144" spans="1:54" x14ac:dyDescent="0.15">
      <c r="C144" s="7">
        <v>8</v>
      </c>
      <c r="D144" s="7">
        <v>17.198769810322599</v>
      </c>
      <c r="E144" s="9">
        <f t="shared" si="150"/>
        <v>14.9106181653548</v>
      </c>
      <c r="F144" s="7" t="s">
        <v>83</v>
      </c>
      <c r="G144" s="1">
        <v>9</v>
      </c>
      <c r="H144" s="8">
        <f t="shared" si="141"/>
        <v>17.198769810322599</v>
      </c>
      <c r="I144" s="8">
        <f t="shared" si="142"/>
        <v>290.34876981032255</v>
      </c>
      <c r="J144" s="8">
        <f t="shared" si="151"/>
        <v>0.1439533180266642</v>
      </c>
      <c r="K144" s="8">
        <f t="shared" si="152"/>
        <v>75.904791666666668</v>
      </c>
      <c r="L144" s="8">
        <f t="shared" si="153"/>
        <v>0.75904791666666671</v>
      </c>
      <c r="M144" s="1" t="s">
        <v>83</v>
      </c>
      <c r="O144" s="8">
        <f t="shared" si="154"/>
        <v>5.1075207929206883</v>
      </c>
      <c r="P144" s="8">
        <f t="shared" si="143"/>
        <v>0.73524456503111191</v>
      </c>
      <c r="Q144" s="12">
        <f t="shared" si="155"/>
        <v>0.1911635869080891</v>
      </c>
      <c r="R144" s="8">
        <f t="shared" si="156"/>
        <v>0.19735245833333334</v>
      </c>
      <c r="S144" s="13">
        <f t="shared" si="144"/>
        <v>0.96864051515998306</v>
      </c>
      <c r="T144" s="2">
        <f t="shared" si="157"/>
        <v>0.01</v>
      </c>
      <c r="U144" s="14">
        <f t="shared" si="145"/>
        <v>9.6864051515998303E-3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46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47"/>
        <v>7.4999999999999997E-3</v>
      </c>
      <c r="AT144" s="1">
        <f t="shared" si="148"/>
        <v>1.9636405151599833E-2</v>
      </c>
      <c r="AU144" s="8">
        <f t="shared" si="158"/>
        <v>75.904791666666668</v>
      </c>
      <c r="AV144" s="1">
        <f t="shared" si="159"/>
        <v>0.26</v>
      </c>
      <c r="AW144" s="1">
        <f t="shared" si="160"/>
        <v>0</v>
      </c>
      <c r="AX144" s="1">
        <f t="shared" si="149"/>
        <v>0</v>
      </c>
    </row>
    <row r="145" spans="3:51" x14ac:dyDescent="0.15">
      <c r="C145" s="7">
        <v>9</v>
      </c>
      <c r="D145" s="7">
        <v>14.160313276566701</v>
      </c>
      <c r="E145" s="9">
        <f t="shared" si="150"/>
        <v>17.198769810322599</v>
      </c>
      <c r="F145" s="7" t="s">
        <v>83</v>
      </c>
      <c r="G145" s="1">
        <v>10</v>
      </c>
      <c r="H145" s="8">
        <f t="shared" si="141"/>
        <v>14.160313276566701</v>
      </c>
      <c r="I145" s="8">
        <f t="shared" si="142"/>
        <v>287.31031327656666</v>
      </c>
      <c r="J145" s="8">
        <f t="shared" si="151"/>
        <v>0.10097177357670138</v>
      </c>
      <c r="K145" s="8">
        <f t="shared" si="152"/>
        <v>75.904791666666668</v>
      </c>
      <c r="L145" s="8">
        <f t="shared" si="153"/>
        <v>0.75904791666666671</v>
      </c>
      <c r="M145" s="1" t="s">
        <v>83</v>
      </c>
      <c r="O145" s="8">
        <f t="shared" si="154"/>
        <v>5.1313241445562436</v>
      </c>
      <c r="P145" s="8">
        <f t="shared" si="143"/>
        <v>0.5181188996727939</v>
      </c>
      <c r="Q145" s="12">
        <f t="shared" si="155"/>
        <v>0.13471091391492643</v>
      </c>
      <c r="R145" s="8">
        <f t="shared" si="156"/>
        <v>0.19735245833333334</v>
      </c>
      <c r="S145" s="13">
        <f t="shared" si="144"/>
        <v>0.68259050357202167</v>
      </c>
      <c r="T145" s="2">
        <f t="shared" si="157"/>
        <v>0.01</v>
      </c>
      <c r="U145" s="14">
        <f t="shared" si="145"/>
        <v>6.8259050357202169E-3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46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47"/>
        <v>7.4999999999999997E-3</v>
      </c>
      <c r="AT145" s="1">
        <f t="shared" si="148"/>
        <v>1.6775905035720216E-2</v>
      </c>
      <c r="AU145" s="8">
        <f t="shared" si="158"/>
        <v>75.904791666666668</v>
      </c>
      <c r="AV145" s="1">
        <f t="shared" si="159"/>
        <v>0.26</v>
      </c>
      <c r="AW145" s="1">
        <f t="shared" si="160"/>
        <v>0</v>
      </c>
      <c r="AX145" s="1">
        <f t="shared" si="149"/>
        <v>0</v>
      </c>
    </row>
    <row r="146" spans="3:51" x14ac:dyDescent="0.15">
      <c r="C146" s="7">
        <v>10</v>
      </c>
      <c r="D146" s="7">
        <v>6.7664616069354802</v>
      </c>
      <c r="E146" s="9">
        <f t="shared" si="150"/>
        <v>14.160313276566701</v>
      </c>
      <c r="F146" s="7" t="s">
        <v>83</v>
      </c>
      <c r="G146" s="1">
        <v>11</v>
      </c>
      <c r="H146" s="8">
        <f t="shared" si="141"/>
        <v>6.7664616069354802</v>
      </c>
      <c r="I146" s="8">
        <f t="shared" si="142"/>
        <v>279.91646160693546</v>
      </c>
      <c r="J146" s="8">
        <f t="shared" si="151"/>
        <v>4.1250708133248083E-2</v>
      </c>
      <c r="K146" s="8">
        <f t="shared" si="152"/>
        <v>75.904791666666668</v>
      </c>
      <c r="L146" s="8">
        <f t="shared" si="153"/>
        <v>0.75904791666666671</v>
      </c>
      <c r="M146" s="1" t="s">
        <v>85</v>
      </c>
      <c r="N146" s="8">
        <f>(O145-P145)*$C$24/100</f>
        <v>0</v>
      </c>
      <c r="O146" s="8">
        <f t="shared" si="154"/>
        <v>5.3722531615501161</v>
      </c>
      <c r="P146" s="8">
        <f t="shared" si="143"/>
        <v>0.22160924718502312</v>
      </c>
      <c r="Q146" s="12">
        <f t="shared" si="155"/>
        <v>5.7618404268106015E-2</v>
      </c>
      <c r="R146" s="8">
        <f t="shared" si="156"/>
        <v>0.19735245833333334</v>
      </c>
      <c r="S146" s="13">
        <f t="shared" si="144"/>
        <v>0.29195686111387098</v>
      </c>
      <c r="T146" s="2">
        <f t="shared" si="157"/>
        <v>0.01</v>
      </c>
      <c r="U146" s="14">
        <f t="shared" si="145"/>
        <v>2.9195686111387099E-3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46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47"/>
        <v>5.0000000000000001E-3</v>
      </c>
      <c r="AT146" s="1">
        <f t="shared" si="148"/>
        <v>8.4095686111387118E-3</v>
      </c>
      <c r="AU146" s="8">
        <f t="shared" si="158"/>
        <v>75.904791666666668</v>
      </c>
      <c r="AV146" s="1">
        <f t="shared" si="159"/>
        <v>0.26</v>
      </c>
      <c r="AW146" s="1">
        <f t="shared" si="160"/>
        <v>0</v>
      </c>
      <c r="AX146" s="1">
        <f t="shared" si="149"/>
        <v>0</v>
      </c>
    </row>
    <row r="147" spans="3:51" x14ac:dyDescent="0.15">
      <c r="C147" s="7">
        <v>11</v>
      </c>
      <c r="D147" s="7">
        <v>2.3088246822333298</v>
      </c>
      <c r="E147" s="9">
        <f t="shared" si="150"/>
        <v>6.7664616069354802</v>
      </c>
      <c r="F147" s="7" t="s">
        <v>85</v>
      </c>
      <c r="G147" s="1">
        <v>12</v>
      </c>
      <c r="H147" s="8">
        <f t="shared" si="141"/>
        <v>2.3088246822333298</v>
      </c>
      <c r="I147" s="8">
        <f t="shared" si="142"/>
        <v>275.45882468223328</v>
      </c>
      <c r="J147" s="8">
        <f t="shared" si="151"/>
        <v>2.3494421110778877E-2</v>
      </c>
      <c r="K147" s="8">
        <f t="shared" si="152"/>
        <v>75.904791666666668</v>
      </c>
      <c r="L147" s="8">
        <f t="shared" si="153"/>
        <v>0.75904791666666671</v>
      </c>
      <c r="M147" s="1" t="s">
        <v>83</v>
      </c>
      <c r="O147" s="8">
        <f t="shared" si="154"/>
        <v>5.9096918310317594</v>
      </c>
      <c r="P147" s="8">
        <f t="shared" si="143"/>
        <v>0.13884478851319004</v>
      </c>
      <c r="Q147" s="12">
        <f t="shared" si="155"/>
        <v>3.609964501342941E-2</v>
      </c>
      <c r="R147" s="8">
        <f t="shared" si="156"/>
        <v>0.19735245833333334</v>
      </c>
      <c r="S147" s="13">
        <f t="shared" si="144"/>
        <v>0.18291966220383324</v>
      </c>
      <c r="T147" s="2">
        <f t="shared" si="157"/>
        <v>0.01</v>
      </c>
      <c r="U147" s="14">
        <f t="shared" si="145"/>
        <v>1.8291966220383325E-3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46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47"/>
        <v>5.0000000000000001E-3</v>
      </c>
      <c r="AT147" s="1">
        <f t="shared" si="148"/>
        <v>7.3191966220383323E-3</v>
      </c>
      <c r="AU147" s="8">
        <f t="shared" si="158"/>
        <v>75.904791666666668</v>
      </c>
      <c r="AV147" s="1">
        <f t="shared" si="159"/>
        <v>0.26</v>
      </c>
      <c r="AW147" s="1">
        <f t="shared" si="160"/>
        <v>0</v>
      </c>
      <c r="AX147" s="1">
        <f t="shared" si="149"/>
        <v>0</v>
      </c>
      <c r="AY147" s="1">
        <f>SUM(AX136:AX147)</f>
        <v>0</v>
      </c>
    </row>
    <row r="148" spans="3:51" x14ac:dyDescent="0.3">
      <c r="C148" s="7">
        <v>12</v>
      </c>
      <c r="D148" s="10">
        <v>-0.280124886645161</v>
      </c>
      <c r="E148" s="9">
        <f t="shared" si="150"/>
        <v>2.3088246822333298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87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2560319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35530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113995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6521447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34215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>
        <v>2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10974335.44985429</v>
      </c>
      <c r="J13" s="6" t="s">
        <v>37</v>
      </c>
      <c r="K13" s="6">
        <f>I13/(10000*1000)</f>
        <v>1.0974335449854291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4</v>
      </c>
      <c r="E26" s="7"/>
      <c r="F26" s="7"/>
      <c r="G26" s="1">
        <v>1</v>
      </c>
      <c r="H26" s="8">
        <f t="shared" ref="H26:H37" si="0">E27</f>
        <v>4</v>
      </c>
      <c r="I26" s="8">
        <f t="shared" ref="I26:I37" si="1">H26+273.15</f>
        <v>277.14999999999998</v>
      </c>
      <c r="J26" s="8">
        <f t="shared" ref="J26:J37" si="2">EXP(($C$15*(I26-$C$13))/($C$16*I26*$C$13))</f>
        <v>2.9149984769781857E-2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1.1815099276456973</v>
      </c>
      <c r="Q26" s="12">
        <f t="shared" ref="Q26:Q37" si="6">P26*$B$28</f>
        <v>0.11815099276456974</v>
      </c>
      <c r="R26" s="8">
        <f t="shared" ref="R26:R37" si="7">L26*$B$28</f>
        <v>4.0532094166666672</v>
      </c>
      <c r="S26" s="13">
        <f t="shared" ref="S26:S37" si="8">Q26/R26</f>
        <v>2.9149984769781853E-2</v>
      </c>
      <c r="T26" s="2">
        <f t="shared" ref="T26:T37" si="9">$B$27/100</f>
        <v>0.34</v>
      </c>
      <c r="U26" s="14">
        <f t="shared" ref="U26:U37" si="10">S26*T26</f>
        <v>9.9109948217258308E-3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2.2810994821725831E-2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3.3899322150322599</v>
      </c>
      <c r="E27" s="9">
        <f t="shared" ref="E27:E38" si="18">D26</f>
        <v>4</v>
      </c>
      <c r="F27" s="7" t="s">
        <v>83</v>
      </c>
      <c r="G27" s="1">
        <v>2</v>
      </c>
      <c r="H27" s="8">
        <f t="shared" si="0"/>
        <v>3.3899322150322599</v>
      </c>
      <c r="I27" s="8">
        <f t="shared" si="1"/>
        <v>276.53993221503225</v>
      </c>
      <c r="J27" s="8">
        <f t="shared" si="2"/>
        <v>2.6976090181314489E-2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79.882678405687642</v>
      </c>
      <c r="P27" s="8">
        <f t="shared" si="5"/>
        <v>2.1549223365967736</v>
      </c>
      <c r="Q27" s="12">
        <f t="shared" si="6"/>
        <v>0.21549223365967737</v>
      </c>
      <c r="R27" s="8">
        <f t="shared" si="7"/>
        <v>4.0532094166666672</v>
      </c>
      <c r="S27" s="13">
        <f t="shared" si="8"/>
        <v>5.3165827744695401E-2</v>
      </c>
      <c r="T27" s="2">
        <f t="shared" si="9"/>
        <v>0.34</v>
      </c>
      <c r="U27" s="14">
        <f t="shared" si="10"/>
        <v>1.8076381433196436E-2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3.0976381433196434E-2</v>
      </c>
      <c r="AR27" s="8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4.81219377828572</v>
      </c>
      <c r="E28" s="9">
        <f t="shared" si="18"/>
        <v>3.3899322150322599</v>
      </c>
      <c r="F28" s="7" t="s">
        <v>83</v>
      </c>
      <c r="G28" s="1">
        <v>3</v>
      </c>
      <c r="H28" s="8">
        <f t="shared" si="0"/>
        <v>4.81219377828572</v>
      </c>
      <c r="I28" s="8">
        <f t="shared" si="1"/>
        <v>277.96219377828572</v>
      </c>
      <c r="J28" s="8">
        <f t="shared" si="2"/>
        <v>3.2301321348675353E-2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118.25985023575754</v>
      </c>
      <c r="P28" s="8">
        <f t="shared" si="5"/>
        <v>3.819949425111425</v>
      </c>
      <c r="Q28" s="12">
        <f t="shared" si="6"/>
        <v>0.38199494251114252</v>
      </c>
      <c r="R28" s="8">
        <f t="shared" si="7"/>
        <v>4.0532094166666672</v>
      </c>
      <c r="S28" s="13">
        <f t="shared" si="8"/>
        <v>9.4245054533918612E-2</v>
      </c>
      <c r="T28" s="2">
        <f t="shared" si="9"/>
        <v>0.34</v>
      </c>
      <c r="U28" s="14">
        <f t="shared" si="10"/>
        <v>3.2043318541532327E-2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4.4943318541532329E-2</v>
      </c>
      <c r="AR28" s="8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7">
        <v>6.8037049377096803</v>
      </c>
      <c r="E29" s="9">
        <f t="shared" si="18"/>
        <v>4.81219377828572</v>
      </c>
      <c r="F29" s="7" t="s">
        <v>83</v>
      </c>
      <c r="G29" s="1">
        <v>4</v>
      </c>
      <c r="H29" s="8">
        <f t="shared" si="0"/>
        <v>6.8037049377096803</v>
      </c>
      <c r="I29" s="8">
        <f t="shared" si="1"/>
        <v>279.95370493770963</v>
      </c>
      <c r="J29" s="8">
        <f t="shared" si="2"/>
        <v>4.144203954314641E-2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154.97199497731279</v>
      </c>
      <c r="P29" s="8">
        <f t="shared" si="5"/>
        <v>6.4223555439300837</v>
      </c>
      <c r="Q29" s="12">
        <f t="shared" si="6"/>
        <v>0.64223555439300839</v>
      </c>
      <c r="R29" s="8">
        <f t="shared" si="7"/>
        <v>4.0532094166666672</v>
      </c>
      <c r="S29" s="13">
        <f t="shared" si="8"/>
        <v>0.1584511157385938</v>
      </c>
      <c r="T29" s="2">
        <f t="shared" si="9"/>
        <v>0.34</v>
      </c>
      <c r="U29" s="14">
        <f t="shared" si="10"/>
        <v>5.3873379351121894E-2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6.6773379351121889E-2</v>
      </c>
      <c r="AR29" s="8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7">
        <v>13.103719460466699</v>
      </c>
      <c r="E30" s="9">
        <f t="shared" si="18"/>
        <v>6.8037049377096803</v>
      </c>
      <c r="F30" s="7" t="s">
        <v>83</v>
      </c>
      <c r="G30" s="1">
        <v>5</v>
      </c>
      <c r="H30" s="8">
        <f t="shared" si="0"/>
        <v>13.103719460466699</v>
      </c>
      <c r="I30" s="8">
        <f t="shared" si="1"/>
        <v>286.2537194604667</v>
      </c>
      <c r="J30" s="8">
        <f t="shared" si="2"/>
        <v>8.9099286814716003E-2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141.12215746171358</v>
      </c>
      <c r="O30" s="8">
        <f t="shared" si="19"/>
        <v>47.959576138335791</v>
      </c>
      <c r="P30" s="8">
        <f t="shared" si="5"/>
        <v>4.2731640298617908</v>
      </c>
      <c r="Q30" s="12">
        <f t="shared" si="6"/>
        <v>0.42731640298617912</v>
      </c>
      <c r="R30" s="8">
        <f t="shared" si="7"/>
        <v>4.0532094166666672</v>
      </c>
      <c r="S30" s="13">
        <f t="shared" si="8"/>
        <v>0.10542667774062395</v>
      </c>
      <c r="T30" s="2">
        <f t="shared" si="9"/>
        <v>0.34</v>
      </c>
      <c r="U30" s="14">
        <f t="shared" si="10"/>
        <v>3.5845070431812141E-2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4.8745070431812143E-2</v>
      </c>
      <c r="AR30" s="8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7">
        <v>14.263117670064499</v>
      </c>
      <c r="E31" s="9">
        <f t="shared" si="18"/>
        <v>13.103719460466699</v>
      </c>
      <c r="F31" s="7" t="s">
        <v>85</v>
      </c>
      <c r="G31" s="1">
        <v>6</v>
      </c>
      <c r="H31" s="8">
        <f t="shared" si="0"/>
        <v>14.263117670064499</v>
      </c>
      <c r="I31" s="8">
        <f t="shared" si="1"/>
        <v>287.41311767006448</v>
      </c>
      <c r="J31" s="8">
        <f t="shared" si="2"/>
        <v>0.10220318878490915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84.218506275140669</v>
      </c>
      <c r="P31" s="8">
        <f t="shared" si="5"/>
        <v>8.6073998960212581</v>
      </c>
      <c r="Q31" s="12">
        <f t="shared" si="6"/>
        <v>0.86073998960212583</v>
      </c>
      <c r="R31" s="8">
        <f t="shared" si="7"/>
        <v>4.0532094166666672</v>
      </c>
      <c r="S31" s="13">
        <f t="shared" si="8"/>
        <v>0.21236010803261005</v>
      </c>
      <c r="T31" s="2">
        <f t="shared" si="9"/>
        <v>0.34</v>
      </c>
      <c r="U31" s="14">
        <f t="shared" si="10"/>
        <v>7.2202436731087422E-2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9.7702436731087416E-2</v>
      </c>
      <c r="AR31" s="8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7">
        <v>16.090983026666699</v>
      </c>
      <c r="E32" s="9">
        <f t="shared" si="18"/>
        <v>14.263117670064499</v>
      </c>
      <c r="F32" s="7" t="s">
        <v>83</v>
      </c>
      <c r="G32" s="1">
        <v>7</v>
      </c>
      <c r="H32" s="8">
        <f t="shared" si="0"/>
        <v>16.090983026666699</v>
      </c>
      <c r="I32" s="8">
        <f t="shared" si="1"/>
        <v>289.2409830266667</v>
      </c>
      <c r="J32" s="8">
        <f t="shared" si="2"/>
        <v>0.12660240209710022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116.14320054578607</v>
      </c>
      <c r="P32" s="8">
        <f t="shared" si="5"/>
        <v>14.704008176341757</v>
      </c>
      <c r="Q32" s="12">
        <f t="shared" si="6"/>
        <v>1.4704008176341758</v>
      </c>
      <c r="R32" s="8">
        <f t="shared" si="7"/>
        <v>4.0532094166666672</v>
      </c>
      <c r="S32" s="13">
        <f t="shared" si="8"/>
        <v>0.36277445018950533</v>
      </c>
      <c r="T32" s="2">
        <f t="shared" si="9"/>
        <v>0.34</v>
      </c>
      <c r="U32" s="14">
        <f t="shared" si="10"/>
        <v>0.12334331306443182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0.14899331306443181</v>
      </c>
      <c r="AR32" s="8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7">
        <v>15.5312763529032</v>
      </c>
      <c r="E33" s="9">
        <f t="shared" si="18"/>
        <v>16.090983026666699</v>
      </c>
      <c r="F33" s="7" t="s">
        <v>83</v>
      </c>
      <c r="G33" s="1">
        <v>8</v>
      </c>
      <c r="H33" s="8">
        <f t="shared" si="0"/>
        <v>15.5312763529032</v>
      </c>
      <c r="I33" s="8">
        <f t="shared" si="1"/>
        <v>288.68127635290318</v>
      </c>
      <c r="J33" s="8">
        <f t="shared" si="2"/>
        <v>0.11860324644508353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141.97128653611099</v>
      </c>
      <c r="P33" s="8">
        <f t="shared" si="5"/>
        <v>16.838255485167942</v>
      </c>
      <c r="Q33" s="12">
        <f t="shared" si="6"/>
        <v>1.6838255485167943</v>
      </c>
      <c r="R33" s="8">
        <f t="shared" si="7"/>
        <v>4.0532094166666672</v>
      </c>
      <c r="S33" s="13">
        <f t="shared" si="8"/>
        <v>0.41543018764166434</v>
      </c>
      <c r="T33" s="2">
        <f t="shared" si="9"/>
        <v>0.34</v>
      </c>
      <c r="U33" s="14">
        <f t="shared" si="10"/>
        <v>0.14124626379816588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0.16689626379816588</v>
      </c>
      <c r="AR33" s="8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7">
        <v>16.9807218506452</v>
      </c>
      <c r="E34" s="9">
        <f t="shared" si="18"/>
        <v>15.5312763529032</v>
      </c>
      <c r="F34" s="7" t="s">
        <v>83</v>
      </c>
      <c r="G34" s="1">
        <v>9</v>
      </c>
      <c r="H34" s="8">
        <f t="shared" si="0"/>
        <v>16.9807218506452</v>
      </c>
      <c r="I34" s="8">
        <f t="shared" si="1"/>
        <v>290.13072185064516</v>
      </c>
      <c r="J34" s="8">
        <f t="shared" si="2"/>
        <v>0.14037058479920883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165.66512521760973</v>
      </c>
      <c r="P34" s="8">
        <f t="shared" si="5"/>
        <v>23.254510507630034</v>
      </c>
      <c r="Q34" s="12">
        <f t="shared" si="6"/>
        <v>2.3254510507630033</v>
      </c>
      <c r="R34" s="8">
        <f t="shared" si="7"/>
        <v>4.0532094166666672</v>
      </c>
      <c r="S34" s="13">
        <f t="shared" si="8"/>
        <v>0.57373079249269066</v>
      </c>
      <c r="T34" s="2">
        <f t="shared" si="9"/>
        <v>0.34</v>
      </c>
      <c r="U34" s="14">
        <f t="shared" si="10"/>
        <v>0.19506846944751483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0.22071846944751483</v>
      </c>
      <c r="AR34" s="8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7">
        <v>15.957972711666701</v>
      </c>
      <c r="E35" s="9">
        <f t="shared" si="18"/>
        <v>16.9807218506452</v>
      </c>
      <c r="F35" s="7" t="s">
        <v>83</v>
      </c>
      <c r="G35" s="1">
        <v>10</v>
      </c>
      <c r="H35" s="8">
        <f t="shared" si="0"/>
        <v>15.957972711666701</v>
      </c>
      <c r="I35" s="8">
        <f t="shared" si="1"/>
        <v>289.10797271166666</v>
      </c>
      <c r="J35" s="8">
        <f t="shared" si="2"/>
        <v>0.12465675348438855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182.94270887664635</v>
      </c>
      <c r="P35" s="8">
        <f t="shared" si="5"/>
        <v>22.805044162202364</v>
      </c>
      <c r="Q35" s="12">
        <f t="shared" si="6"/>
        <v>2.2805044162202366</v>
      </c>
      <c r="R35" s="8">
        <f t="shared" si="7"/>
        <v>4.0532094166666672</v>
      </c>
      <c r="S35" s="13">
        <f t="shared" si="8"/>
        <v>0.56264164561615682</v>
      </c>
      <c r="T35" s="2">
        <f t="shared" si="9"/>
        <v>0.34</v>
      </c>
      <c r="U35" s="14">
        <f t="shared" si="10"/>
        <v>0.19129815950949333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0.21694815950949334</v>
      </c>
      <c r="AR35" s="8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7">
        <v>11.619651368451599</v>
      </c>
      <c r="E36" s="9">
        <f t="shared" si="18"/>
        <v>15.957972711666701</v>
      </c>
      <c r="F36" s="7" t="s">
        <v>83</v>
      </c>
      <c r="G36" s="1">
        <v>11</v>
      </c>
      <c r="H36" s="8">
        <f t="shared" si="0"/>
        <v>11.619651368451599</v>
      </c>
      <c r="I36" s="8">
        <f t="shared" si="1"/>
        <v>284.7696513684516</v>
      </c>
      <c r="J36" s="8">
        <f t="shared" si="2"/>
        <v>7.4625749385415358E-2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152.13078147872179</v>
      </c>
      <c r="O36" s="8">
        <f t="shared" si="19"/>
        <v>48.538977402388866</v>
      </c>
      <c r="P36" s="8">
        <f t="shared" si="5"/>
        <v>3.6222575630550109</v>
      </c>
      <c r="Q36" s="12">
        <f t="shared" si="6"/>
        <v>0.36222575630550113</v>
      </c>
      <c r="R36" s="8">
        <f t="shared" si="7"/>
        <v>4.0532094166666672</v>
      </c>
      <c r="S36" s="13">
        <f t="shared" si="8"/>
        <v>8.9367639090159129E-2</v>
      </c>
      <c r="T36" s="2">
        <f t="shared" si="9"/>
        <v>0.34</v>
      </c>
      <c r="U36" s="14">
        <f t="shared" si="10"/>
        <v>3.0384997290654105E-2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5.5884997290654104E-2</v>
      </c>
      <c r="AR36" s="8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7">
        <v>7.9333872753666697</v>
      </c>
      <c r="E37" s="9">
        <f t="shared" si="18"/>
        <v>11.619651368451599</v>
      </c>
      <c r="F37" s="7" t="s">
        <v>85</v>
      </c>
      <c r="G37" s="1">
        <v>12</v>
      </c>
      <c r="H37" s="8">
        <f t="shared" si="0"/>
        <v>7.9333872753666697</v>
      </c>
      <c r="I37" s="8">
        <f t="shared" si="1"/>
        <v>281.08338727536665</v>
      </c>
      <c r="J37" s="8">
        <f t="shared" si="2"/>
        <v>4.7659293042449168E-2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85.448814006000518</v>
      </c>
      <c r="P37" s="8">
        <f t="shared" si="5"/>
        <v>4.0724300668417133</v>
      </c>
      <c r="Q37" s="12">
        <f t="shared" si="6"/>
        <v>0.40724300668417135</v>
      </c>
      <c r="R37" s="8">
        <f t="shared" si="7"/>
        <v>4.0532094166666672</v>
      </c>
      <c r="S37" s="13">
        <f t="shared" si="8"/>
        <v>0.10047420816935862</v>
      </c>
      <c r="T37" s="2">
        <f t="shared" si="9"/>
        <v>0.34</v>
      </c>
      <c r="U37" s="14">
        <f t="shared" si="10"/>
        <v>3.416123077758193E-2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4.7061230777581932E-2</v>
      </c>
      <c r="AR37" s="8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3">
      <c r="C38" s="7">
        <v>12</v>
      </c>
      <c r="D38" s="10">
        <v>5.7840900427419397</v>
      </c>
      <c r="E38" s="9">
        <f t="shared" si="18"/>
        <v>7.9333872753666697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4</v>
      </c>
      <c r="E42" s="7"/>
      <c r="F42" s="7"/>
      <c r="G42" s="1">
        <v>1</v>
      </c>
      <c r="H42" s="8">
        <f t="shared" ref="H42:H53" si="20">E43</f>
        <v>4</v>
      </c>
      <c r="I42" s="8">
        <f t="shared" ref="I42:I53" si="21">H42+273.15</f>
        <v>277.14999999999998</v>
      </c>
      <c r="J42" s="8">
        <f t="shared" ref="J42:J53" si="22">EXP(($C$15*(I42-$C$13))/($C$16*I42*$C$13))</f>
        <v>2.9149984769781857E-2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1.7156587911064736</v>
      </c>
      <c r="Q42" s="12">
        <f t="shared" ref="Q42:Q53" si="26">P42*$B$44</f>
        <v>0.41175810986555367</v>
      </c>
      <c r="R42" s="8">
        <f t="shared" ref="R42:R53" si="27">L42*$B$44</f>
        <v>14.125500000000001</v>
      </c>
      <c r="S42" s="13">
        <f t="shared" ref="S42:S53" si="28">Q42/R42</f>
        <v>2.914998476978186E-2</v>
      </c>
      <c r="T42" s="2">
        <f t="shared" ref="T42:T53" si="29">$B$43/100</f>
        <v>0.43</v>
      </c>
      <c r="U42" s="14">
        <f t="shared" ref="U42:U53" si="30">S42*T42</f>
        <v>1.25344934510062E-2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2.0954493451006199E-2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213359.91666666666</v>
      </c>
      <c r="AU42" s="1">
        <f t="shared" ref="AU42:AU53" si="38">AT42*10000*AS42*0.67*AR42*AQ42</f>
        <v>984011505.48252428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3.3899322150322599</v>
      </c>
      <c r="E43" s="9">
        <f t="shared" ref="E43:E54" si="39">D42</f>
        <v>4</v>
      </c>
      <c r="F43" s="7" t="s">
        <v>83</v>
      </c>
      <c r="G43" s="1">
        <v>2</v>
      </c>
      <c r="H43" s="8">
        <f t="shared" si="20"/>
        <v>3.3899322150322599</v>
      </c>
      <c r="I43" s="8">
        <f t="shared" si="21"/>
        <v>276.53993221503225</v>
      </c>
      <c r="J43" s="8">
        <f t="shared" si="22"/>
        <v>2.6976090181314489E-2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115.99684120889353</v>
      </c>
      <c r="P43" s="8">
        <f t="shared" si="25"/>
        <v>3.1291412491987285</v>
      </c>
      <c r="Q43" s="12">
        <f t="shared" si="26"/>
        <v>0.75099389980769482</v>
      </c>
      <c r="R43" s="8">
        <f t="shared" si="27"/>
        <v>14.125500000000001</v>
      </c>
      <c r="S43" s="13">
        <f t="shared" si="28"/>
        <v>5.3165827744695394E-2</v>
      </c>
      <c r="T43" s="2">
        <f t="shared" si="29"/>
        <v>0.43</v>
      </c>
      <c r="U43" s="14">
        <f t="shared" si="30"/>
        <v>2.2861305930219018E-2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3.1281305930219015E-2</v>
      </c>
      <c r="AR43" s="8">
        <f t="shared" si="35"/>
        <v>136.875</v>
      </c>
      <c r="AS43" s="1">
        <f t="shared" si="36"/>
        <v>0.24</v>
      </c>
      <c r="AT43" s="1">
        <f t="shared" si="37"/>
        <v>213359.91666666666</v>
      </c>
      <c r="AU43" s="1">
        <f t="shared" si="38"/>
        <v>1468952948.6276448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4.81219377828572</v>
      </c>
      <c r="E44" s="9">
        <f t="shared" si="39"/>
        <v>3.3899322150322599</v>
      </c>
      <c r="F44" s="7" t="s">
        <v>83</v>
      </c>
      <c r="G44" s="1">
        <v>3</v>
      </c>
      <c r="H44" s="8">
        <f t="shared" si="20"/>
        <v>4.81219377828572</v>
      </c>
      <c r="I44" s="8">
        <f t="shared" si="21"/>
        <v>277.96219377828572</v>
      </c>
      <c r="J44" s="8">
        <f t="shared" si="22"/>
        <v>3.2301321348675353E-2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171.72394995969481</v>
      </c>
      <c r="P44" s="8">
        <f t="shared" si="25"/>
        <v>5.546910490911948</v>
      </c>
      <c r="Q44" s="12">
        <f t="shared" si="26"/>
        <v>1.3312585178188674</v>
      </c>
      <c r="R44" s="8">
        <f t="shared" si="27"/>
        <v>14.125500000000001</v>
      </c>
      <c r="S44" s="13">
        <f t="shared" si="28"/>
        <v>9.4245054533918612E-2</v>
      </c>
      <c r="T44" s="2">
        <f t="shared" si="29"/>
        <v>0.43</v>
      </c>
      <c r="U44" s="14">
        <f t="shared" si="30"/>
        <v>4.0525373449585005E-2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4.8945373449585002E-2</v>
      </c>
      <c r="AR44" s="8">
        <f t="shared" si="35"/>
        <v>136.875</v>
      </c>
      <c r="AS44" s="1">
        <f t="shared" si="36"/>
        <v>0.24</v>
      </c>
      <c r="AT44" s="1">
        <f t="shared" si="37"/>
        <v>213359.91666666666</v>
      </c>
      <c r="AU44" s="1">
        <f t="shared" si="38"/>
        <v>2298447859.2689538</v>
      </c>
    </row>
    <row r="45" spans="1:48" x14ac:dyDescent="0.15">
      <c r="C45" s="7">
        <v>3</v>
      </c>
      <c r="D45" s="7">
        <v>6.8037049377096803</v>
      </c>
      <c r="E45" s="9">
        <f t="shared" si="39"/>
        <v>4.81219377828572</v>
      </c>
      <c r="F45" s="7" t="s">
        <v>83</v>
      </c>
      <c r="G45" s="1">
        <v>4</v>
      </c>
      <c r="H45" s="8">
        <f t="shared" si="20"/>
        <v>6.8037049377096803</v>
      </c>
      <c r="I45" s="8">
        <f t="shared" si="21"/>
        <v>279.95370493770963</v>
      </c>
      <c r="J45" s="8">
        <f t="shared" si="22"/>
        <v>4.144203954314641E-2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225.03328946878287</v>
      </c>
      <c r="P45" s="8">
        <f t="shared" si="25"/>
        <v>9.3258384806896117</v>
      </c>
      <c r="Q45" s="12">
        <f t="shared" si="26"/>
        <v>2.2382012353655067</v>
      </c>
      <c r="R45" s="8">
        <f t="shared" si="27"/>
        <v>14.125500000000001</v>
      </c>
      <c r="S45" s="13">
        <f t="shared" si="28"/>
        <v>0.1584511157385938</v>
      </c>
      <c r="T45" s="2">
        <f t="shared" si="29"/>
        <v>0.43</v>
      </c>
      <c r="U45" s="14">
        <f t="shared" si="30"/>
        <v>6.8133979767595332E-2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7.6553979767595343E-2</v>
      </c>
      <c r="AR45" s="8">
        <f t="shared" si="35"/>
        <v>136.875</v>
      </c>
      <c r="AS45" s="1">
        <f t="shared" si="36"/>
        <v>0.24</v>
      </c>
      <c r="AT45" s="1">
        <f t="shared" si="37"/>
        <v>213359.91666666666</v>
      </c>
      <c r="AU45" s="1">
        <f t="shared" si="38"/>
        <v>3594932850.9381351</v>
      </c>
    </row>
    <row r="46" spans="1:48" x14ac:dyDescent="0.15">
      <c r="C46" s="7">
        <v>4</v>
      </c>
      <c r="D46" s="7">
        <v>13.103719460466699</v>
      </c>
      <c r="E46" s="9">
        <f t="shared" si="39"/>
        <v>6.8037049377096803</v>
      </c>
      <c r="F46" s="7" t="s">
        <v>83</v>
      </c>
      <c r="G46" s="1">
        <v>5</v>
      </c>
      <c r="H46" s="8">
        <f t="shared" si="20"/>
        <v>13.103719460466699</v>
      </c>
      <c r="I46" s="8">
        <f t="shared" si="21"/>
        <v>286.2537194604667</v>
      </c>
      <c r="J46" s="8">
        <f t="shared" si="22"/>
        <v>8.9099286814716003E-2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204.92207843868857</v>
      </c>
      <c r="O46" s="8">
        <f t="shared" si="40"/>
        <v>69.641622549404701</v>
      </c>
      <c r="P46" s="8">
        <f t="shared" si="25"/>
        <v>6.2050189017716031</v>
      </c>
      <c r="Q46" s="12">
        <f t="shared" si="26"/>
        <v>1.4892045364251847</v>
      </c>
      <c r="R46" s="8">
        <f t="shared" si="27"/>
        <v>14.125500000000001</v>
      </c>
      <c r="S46" s="13">
        <f t="shared" si="28"/>
        <v>0.10542667774062402</v>
      </c>
      <c r="T46" s="2">
        <f t="shared" si="29"/>
        <v>0.43</v>
      </c>
      <c r="U46" s="14">
        <f t="shared" si="30"/>
        <v>4.5333471428468324E-2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5.375347142846832E-2</v>
      </c>
      <c r="AR46" s="8">
        <f t="shared" si="35"/>
        <v>136.875</v>
      </c>
      <c r="AS46" s="1">
        <f t="shared" si="36"/>
        <v>0.24</v>
      </c>
      <c r="AT46" s="1">
        <f t="shared" si="37"/>
        <v>213359.91666666666</v>
      </c>
      <c r="AU46" s="1">
        <f t="shared" si="38"/>
        <v>2524233500.0323801</v>
      </c>
    </row>
    <row r="47" spans="1:48" x14ac:dyDescent="0.15">
      <c r="C47" s="7">
        <v>5</v>
      </c>
      <c r="D47" s="7">
        <v>14.263117670064499</v>
      </c>
      <c r="E47" s="9">
        <f t="shared" si="39"/>
        <v>13.103719460466699</v>
      </c>
      <c r="F47" s="7" t="s">
        <v>85</v>
      </c>
      <c r="G47" s="1">
        <v>6</v>
      </c>
      <c r="H47" s="8">
        <f t="shared" si="20"/>
        <v>14.263117670064499</v>
      </c>
      <c r="I47" s="8">
        <f t="shared" si="21"/>
        <v>287.41311767006448</v>
      </c>
      <c r="J47" s="8">
        <f t="shared" si="22"/>
        <v>0.10220318878490915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122.29285364763308</v>
      </c>
      <c r="P47" s="8">
        <f t="shared" si="25"/>
        <v>12.49871960839431</v>
      </c>
      <c r="Q47" s="12">
        <f t="shared" si="26"/>
        <v>2.9996927060146343</v>
      </c>
      <c r="R47" s="8">
        <f t="shared" si="27"/>
        <v>14.125500000000001</v>
      </c>
      <c r="S47" s="13">
        <f t="shared" si="28"/>
        <v>0.21236010803261013</v>
      </c>
      <c r="T47" s="2">
        <f t="shared" si="29"/>
        <v>0.43</v>
      </c>
      <c r="U47" s="14">
        <f t="shared" si="30"/>
        <v>9.1314846454022353E-2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0.10553484645402236</v>
      </c>
      <c r="AR47" s="8">
        <f t="shared" si="35"/>
        <v>136.875</v>
      </c>
      <c r="AS47" s="1">
        <f t="shared" si="36"/>
        <v>0.24</v>
      </c>
      <c r="AT47" s="1">
        <f t="shared" si="37"/>
        <v>213359.91666666666</v>
      </c>
      <c r="AU47" s="1">
        <f t="shared" si="38"/>
        <v>4955858435.9433899</v>
      </c>
    </row>
    <row r="48" spans="1:48" x14ac:dyDescent="0.15">
      <c r="C48" s="7">
        <v>6</v>
      </c>
      <c r="D48" s="7">
        <v>16.090983026666699</v>
      </c>
      <c r="E48" s="9">
        <f t="shared" si="39"/>
        <v>14.263117670064499</v>
      </c>
      <c r="F48" s="7" t="s">
        <v>83</v>
      </c>
      <c r="G48" s="1">
        <v>7</v>
      </c>
      <c r="H48" s="8">
        <f t="shared" si="20"/>
        <v>16.090983026666699</v>
      </c>
      <c r="I48" s="8">
        <f t="shared" si="21"/>
        <v>289.2409830266667</v>
      </c>
      <c r="J48" s="8">
        <f t="shared" si="22"/>
        <v>0.12660240209710022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168.65038403923876</v>
      </c>
      <c r="P48" s="8">
        <f t="shared" si="25"/>
        <v>21.351543733966079</v>
      </c>
      <c r="Q48" s="12">
        <f t="shared" si="26"/>
        <v>5.124370496151859</v>
      </c>
      <c r="R48" s="8">
        <f t="shared" si="27"/>
        <v>14.125500000000001</v>
      </c>
      <c r="S48" s="13">
        <f t="shared" si="28"/>
        <v>0.36277445018950544</v>
      </c>
      <c r="T48" s="2">
        <f t="shared" si="29"/>
        <v>0.43</v>
      </c>
      <c r="U48" s="14">
        <f t="shared" si="30"/>
        <v>0.15599301358148734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0.17159301358148732</v>
      </c>
      <c r="AR48" s="8">
        <f t="shared" si="35"/>
        <v>136.875</v>
      </c>
      <c r="AS48" s="1">
        <f t="shared" si="36"/>
        <v>0.24</v>
      </c>
      <c r="AT48" s="1">
        <f t="shared" si="37"/>
        <v>213359.91666666666</v>
      </c>
      <c r="AU48" s="1">
        <f t="shared" si="38"/>
        <v>8057913688.9846754</v>
      </c>
    </row>
    <row r="49" spans="1:48" x14ac:dyDescent="0.15">
      <c r="C49" s="7">
        <v>7</v>
      </c>
      <c r="D49" s="7">
        <v>15.5312763529032</v>
      </c>
      <c r="E49" s="9">
        <f t="shared" si="39"/>
        <v>16.090983026666699</v>
      </c>
      <c r="F49" s="7" t="s">
        <v>83</v>
      </c>
      <c r="G49" s="1">
        <v>8</v>
      </c>
      <c r="H49" s="8">
        <f t="shared" si="20"/>
        <v>15.5312763529032</v>
      </c>
      <c r="I49" s="8">
        <f t="shared" si="21"/>
        <v>288.68127635290318</v>
      </c>
      <c r="J49" s="8">
        <f t="shared" si="22"/>
        <v>0.11860324644508353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206.15509030527267</v>
      </c>
      <c r="P49" s="8">
        <f t="shared" si="25"/>
        <v>24.450662981384706</v>
      </c>
      <c r="Q49" s="12">
        <f t="shared" si="26"/>
        <v>5.8681591155323289</v>
      </c>
      <c r="R49" s="8">
        <f t="shared" si="27"/>
        <v>14.125500000000001</v>
      </c>
      <c r="S49" s="13">
        <f t="shared" si="28"/>
        <v>0.41543018764166428</v>
      </c>
      <c r="T49" s="2">
        <f t="shared" si="29"/>
        <v>0.43</v>
      </c>
      <c r="U49" s="14">
        <f t="shared" si="30"/>
        <v>0.17863498068591563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0.1942349806859156</v>
      </c>
      <c r="AR49" s="8">
        <f t="shared" si="35"/>
        <v>136.875</v>
      </c>
      <c r="AS49" s="1">
        <f t="shared" si="36"/>
        <v>0.24</v>
      </c>
      <c r="AT49" s="1">
        <f t="shared" si="37"/>
        <v>213359.91666666666</v>
      </c>
      <c r="AU49" s="1">
        <f t="shared" si="38"/>
        <v>9121168030.570509</v>
      </c>
    </row>
    <row r="50" spans="1:48" x14ac:dyDescent="0.15">
      <c r="C50" s="7">
        <v>8</v>
      </c>
      <c r="D50" s="7">
        <v>16.9807218506452</v>
      </c>
      <c r="E50" s="9">
        <f t="shared" si="39"/>
        <v>15.5312763529032</v>
      </c>
      <c r="F50" s="7" t="s">
        <v>83</v>
      </c>
      <c r="G50" s="1">
        <v>9</v>
      </c>
      <c r="H50" s="8">
        <f t="shared" si="20"/>
        <v>16.9807218506452</v>
      </c>
      <c r="I50" s="8">
        <f t="shared" si="21"/>
        <v>290.13072185064516</v>
      </c>
      <c r="J50" s="8">
        <f t="shared" si="22"/>
        <v>0.14037058479920883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240.56067732388794</v>
      </c>
      <c r="P50" s="8">
        <f t="shared" si="25"/>
        <v>33.767642955647922</v>
      </c>
      <c r="Q50" s="12">
        <f t="shared" si="26"/>
        <v>8.1042343093555012</v>
      </c>
      <c r="R50" s="8">
        <f t="shared" si="27"/>
        <v>14.125500000000001</v>
      </c>
      <c r="S50" s="13">
        <f t="shared" si="28"/>
        <v>0.57373079249269054</v>
      </c>
      <c r="T50" s="2">
        <f t="shared" si="29"/>
        <v>0.43</v>
      </c>
      <c r="U50" s="14">
        <f t="shared" si="30"/>
        <v>0.24670424077185693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0.26230424077185693</v>
      </c>
      <c r="AR50" s="8">
        <f t="shared" si="35"/>
        <v>136.875</v>
      </c>
      <c r="AS50" s="1">
        <f t="shared" si="36"/>
        <v>0.24</v>
      </c>
      <c r="AT50" s="1">
        <f t="shared" si="37"/>
        <v>213359.91666666666</v>
      </c>
      <c r="AU50" s="1">
        <f t="shared" si="38"/>
        <v>12317663104.567743</v>
      </c>
    </row>
    <row r="51" spans="1:48" x14ac:dyDescent="0.15">
      <c r="C51" s="7">
        <v>9</v>
      </c>
      <c r="D51" s="7">
        <v>15.957972711666701</v>
      </c>
      <c r="E51" s="9">
        <f t="shared" si="39"/>
        <v>16.9807218506452</v>
      </c>
      <c r="F51" s="7" t="s">
        <v>83</v>
      </c>
      <c r="G51" s="1">
        <v>10</v>
      </c>
      <c r="H51" s="8">
        <f t="shared" si="20"/>
        <v>15.957972711666701</v>
      </c>
      <c r="I51" s="8">
        <f t="shared" si="21"/>
        <v>289.10797271166666</v>
      </c>
      <c r="J51" s="8">
        <f t="shared" si="22"/>
        <v>0.12465675348438855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265.64928436823999</v>
      </c>
      <c r="P51" s="8">
        <f t="shared" si="25"/>
        <v>33.114977354795926</v>
      </c>
      <c r="Q51" s="12">
        <f t="shared" si="26"/>
        <v>7.9475945651510216</v>
      </c>
      <c r="R51" s="8">
        <f t="shared" si="27"/>
        <v>14.125500000000001</v>
      </c>
      <c r="S51" s="13">
        <f t="shared" si="28"/>
        <v>0.5626416456161567</v>
      </c>
      <c r="T51" s="2">
        <f t="shared" si="29"/>
        <v>0.43</v>
      </c>
      <c r="U51" s="14">
        <f t="shared" si="30"/>
        <v>0.24193590761494738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0.25753590761494738</v>
      </c>
      <c r="AR51" s="8">
        <f t="shared" si="35"/>
        <v>136.875</v>
      </c>
      <c r="AS51" s="1">
        <f t="shared" si="36"/>
        <v>0.24</v>
      </c>
      <c r="AT51" s="1">
        <f t="shared" si="37"/>
        <v>213359.91666666666</v>
      </c>
      <c r="AU51" s="1">
        <f t="shared" si="38"/>
        <v>12093744798.007702</v>
      </c>
    </row>
    <row r="52" spans="1:48" x14ac:dyDescent="0.15">
      <c r="C52" s="7">
        <v>10</v>
      </c>
      <c r="D52" s="7">
        <v>11.619651368451599</v>
      </c>
      <c r="E52" s="9">
        <f t="shared" si="39"/>
        <v>15.957972711666701</v>
      </c>
      <c r="F52" s="7" t="s">
        <v>83</v>
      </c>
      <c r="G52" s="1">
        <v>11</v>
      </c>
      <c r="H52" s="8">
        <f t="shared" si="20"/>
        <v>11.619651368451599</v>
      </c>
      <c r="I52" s="8">
        <f t="shared" si="21"/>
        <v>284.7696513684516</v>
      </c>
      <c r="J52" s="8">
        <f t="shared" si="22"/>
        <v>7.4625749385415358E-2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220.90759166277184</v>
      </c>
      <c r="O52" s="8">
        <f t="shared" si="40"/>
        <v>70.482965350672202</v>
      </c>
      <c r="P52" s="8">
        <f t="shared" si="25"/>
        <v>5.2598441082001779</v>
      </c>
      <c r="Q52" s="12">
        <f t="shared" si="26"/>
        <v>1.2623625859680427</v>
      </c>
      <c r="R52" s="8">
        <f t="shared" si="27"/>
        <v>14.125500000000001</v>
      </c>
      <c r="S52" s="13">
        <f t="shared" si="28"/>
        <v>8.9367639090159129E-2</v>
      </c>
      <c r="T52" s="2">
        <f t="shared" si="29"/>
        <v>0.43</v>
      </c>
      <c r="U52" s="14">
        <f t="shared" si="30"/>
        <v>3.8428084808768422E-2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5.2648084808768418E-2</v>
      </c>
      <c r="AR52" s="8">
        <f t="shared" si="35"/>
        <v>136.875</v>
      </c>
      <c r="AS52" s="1">
        <f t="shared" si="36"/>
        <v>0.24</v>
      </c>
      <c r="AT52" s="1">
        <f t="shared" si="37"/>
        <v>213359.91666666666</v>
      </c>
      <c r="AU52" s="1">
        <f t="shared" si="38"/>
        <v>2472325151.3846631</v>
      </c>
    </row>
    <row r="53" spans="1:48" x14ac:dyDescent="0.15">
      <c r="C53" s="7">
        <v>11</v>
      </c>
      <c r="D53" s="7">
        <v>7.9333872753666697</v>
      </c>
      <c r="E53" s="9">
        <f t="shared" si="39"/>
        <v>11.619651368451599</v>
      </c>
      <c r="F53" s="7" t="s">
        <v>85</v>
      </c>
      <c r="G53" s="1">
        <v>12</v>
      </c>
      <c r="H53" s="8">
        <f t="shared" si="20"/>
        <v>7.9333872753666697</v>
      </c>
      <c r="I53" s="8">
        <f t="shared" si="21"/>
        <v>281.08338727536665</v>
      </c>
      <c r="J53" s="8">
        <f t="shared" si="22"/>
        <v>4.7659293042449168E-2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124.07937124247201</v>
      </c>
      <c r="P53" s="8">
        <f t="shared" si="25"/>
        <v>5.9135351145678134</v>
      </c>
      <c r="Q53" s="12">
        <f t="shared" si="26"/>
        <v>1.4192484274962751</v>
      </c>
      <c r="R53" s="8">
        <f t="shared" si="27"/>
        <v>14.125500000000001</v>
      </c>
      <c r="S53" s="13">
        <f t="shared" si="28"/>
        <v>0.10047420816935861</v>
      </c>
      <c r="T53" s="2">
        <f t="shared" si="29"/>
        <v>0.43</v>
      </c>
      <c r="U53" s="14">
        <f t="shared" si="30"/>
        <v>4.3203909512824198E-2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5.1623909512824195E-2</v>
      </c>
      <c r="AR53" s="8">
        <f t="shared" si="35"/>
        <v>136.875</v>
      </c>
      <c r="AS53" s="1">
        <f t="shared" si="36"/>
        <v>0.24</v>
      </c>
      <c r="AT53" s="1">
        <f t="shared" si="37"/>
        <v>213359.91666666666</v>
      </c>
      <c r="AU53" s="1">
        <f t="shared" si="38"/>
        <v>2424230441.9040246</v>
      </c>
      <c r="AV53" s="1">
        <f>SUM(AU42:AU53)</f>
        <v>62313482315.712349</v>
      </c>
    </row>
    <row r="54" spans="1:48" x14ac:dyDescent="0.3">
      <c r="C54" s="7">
        <v>12</v>
      </c>
      <c r="D54" s="10">
        <v>5.7840900427419397</v>
      </c>
      <c r="E54" s="9">
        <f t="shared" si="39"/>
        <v>7.9333872753666697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4</v>
      </c>
      <c r="E58" s="7"/>
      <c r="F58" s="7"/>
      <c r="G58" s="1">
        <v>1</v>
      </c>
      <c r="H58" s="8">
        <f t="shared" ref="H58:H69" si="41">E59</f>
        <v>4</v>
      </c>
      <c r="I58" s="8">
        <f t="shared" ref="I58:I69" si="42">H58+273.15</f>
        <v>277.14999999999998</v>
      </c>
      <c r="J58" s="8">
        <f t="shared" ref="J58:J69" si="43">EXP(($C$15*(I58-$C$13))/($C$16*I58*$C$13))</f>
        <v>2.9149984769781857E-2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2.9081968138652365E-3</v>
      </c>
      <c r="Q58" s="12">
        <f t="shared" ref="Q58:Q69" si="47">P58*$B$60</f>
        <v>5.5255739463439489E-4</v>
      </c>
      <c r="R58" s="8">
        <f t="shared" ref="R58:R69" si="48">L58*$B$60</f>
        <v>1.8955666666666669E-2</v>
      </c>
      <c r="S58" s="13">
        <f t="shared" ref="S58:S69" si="49">Q58/R58</f>
        <v>2.914998476978185E-2</v>
      </c>
      <c r="T58" s="2">
        <f t="shared" ref="T58:T69" si="50">$B$59/100</f>
        <v>0.01</v>
      </c>
      <c r="U58" s="14">
        <f t="shared" ref="U58:U69" si="51">S58*T58</f>
        <v>2.9149984769781848E-4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1.2291499847697819E-2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9499.5833333333339</v>
      </c>
      <c r="AU58" s="1">
        <f t="shared" ref="AU58:AU69" si="58">AT58*10000*AS58*0.67*AR58*AQ58</f>
        <v>1482939.0541290862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3.3899322150322599</v>
      </c>
      <c r="E59" s="9">
        <f t="shared" ref="E59:E70" si="59">D58</f>
        <v>4</v>
      </c>
      <c r="F59" s="7" t="s">
        <v>83</v>
      </c>
      <c r="G59" s="1">
        <v>2</v>
      </c>
      <c r="H59" s="8">
        <f t="shared" si="41"/>
        <v>3.3899322150322599</v>
      </c>
      <c r="I59" s="8">
        <f t="shared" si="42"/>
        <v>276.53993221503225</v>
      </c>
      <c r="J59" s="8">
        <f t="shared" si="43"/>
        <v>2.6976090181314489E-2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0.19662513651946811</v>
      </c>
      <c r="P59" s="8">
        <f t="shared" si="46"/>
        <v>5.3041774146624443E-3</v>
      </c>
      <c r="Q59" s="12">
        <f t="shared" si="47"/>
        <v>1.0077937087858645E-3</v>
      </c>
      <c r="R59" s="8">
        <f t="shared" si="48"/>
        <v>1.8955666666666669E-2</v>
      </c>
      <c r="S59" s="13">
        <f t="shared" si="49"/>
        <v>5.3165827744695394E-2</v>
      </c>
      <c r="T59" s="2">
        <f t="shared" si="50"/>
        <v>0.01</v>
      </c>
      <c r="U59" s="14">
        <f t="shared" si="51"/>
        <v>5.3165827744695393E-4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1.2531658277446954E-2</v>
      </c>
      <c r="AR59" s="8">
        <f t="shared" si="55"/>
        <v>9.9766666666666666</v>
      </c>
      <c r="AS59" s="1">
        <f t="shared" si="56"/>
        <v>0.19</v>
      </c>
      <c r="AT59" s="1">
        <f t="shared" si="57"/>
        <v>9499.5833333333339</v>
      </c>
      <c r="AU59" s="1">
        <f t="shared" si="58"/>
        <v>1511913.5746567836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4.81219377828572</v>
      </c>
      <c r="E60" s="9">
        <f t="shared" si="59"/>
        <v>3.3899322150322599</v>
      </c>
      <c r="F60" s="7" t="s">
        <v>83</v>
      </c>
      <c r="G60" s="1">
        <v>3</v>
      </c>
      <c r="H60" s="8">
        <f t="shared" si="41"/>
        <v>4.81219377828572</v>
      </c>
      <c r="I60" s="8">
        <f t="shared" si="42"/>
        <v>277.96219377828572</v>
      </c>
      <c r="J60" s="8">
        <f t="shared" si="43"/>
        <v>3.2301321348675353E-2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0.29108762577147235</v>
      </c>
      <c r="P60" s="8">
        <f t="shared" si="46"/>
        <v>9.4025149406672809E-3</v>
      </c>
      <c r="Q60" s="12">
        <f t="shared" si="47"/>
        <v>1.7864778387267834E-3</v>
      </c>
      <c r="R60" s="8">
        <f t="shared" si="48"/>
        <v>1.8955666666666669E-2</v>
      </c>
      <c r="S60" s="13">
        <f t="shared" si="49"/>
        <v>9.4245054533918612E-2</v>
      </c>
      <c r="T60" s="2">
        <f t="shared" si="50"/>
        <v>0.01</v>
      </c>
      <c r="U60" s="14">
        <f t="shared" si="51"/>
        <v>9.4245054533918619E-4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1.2942450545339186E-2</v>
      </c>
      <c r="AR60" s="8">
        <f t="shared" si="55"/>
        <v>9.9766666666666666</v>
      </c>
      <c r="AS60" s="1">
        <f t="shared" si="56"/>
        <v>0.19</v>
      </c>
      <c r="AT60" s="1">
        <f t="shared" si="57"/>
        <v>9499.5833333333339</v>
      </c>
      <c r="AU60" s="1">
        <f t="shared" si="58"/>
        <v>1561474.6457009937</v>
      </c>
    </row>
    <row r="61" spans="1:48" x14ac:dyDescent="0.15">
      <c r="C61" s="7">
        <v>3</v>
      </c>
      <c r="D61" s="7">
        <v>6.8037049377096803</v>
      </c>
      <c r="E61" s="9">
        <f t="shared" si="59"/>
        <v>4.81219377828572</v>
      </c>
      <c r="F61" s="7" t="s">
        <v>83</v>
      </c>
      <c r="G61" s="1">
        <v>4</v>
      </c>
      <c r="H61" s="8">
        <f t="shared" si="41"/>
        <v>6.8037049377096803</v>
      </c>
      <c r="I61" s="8">
        <f t="shared" si="42"/>
        <v>279.95370493770963</v>
      </c>
      <c r="J61" s="8">
        <f t="shared" si="43"/>
        <v>4.144203954314641E-2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0.38145177749747172</v>
      </c>
      <c r="P61" s="8">
        <f t="shared" si="46"/>
        <v>1.5808139646853708E-2</v>
      </c>
      <c r="Q61" s="12">
        <f t="shared" si="47"/>
        <v>3.0035465329022047E-3</v>
      </c>
      <c r="R61" s="8">
        <f t="shared" si="48"/>
        <v>1.8955666666666669E-2</v>
      </c>
      <c r="S61" s="13">
        <f t="shared" si="49"/>
        <v>0.1584511157385938</v>
      </c>
      <c r="T61" s="2">
        <f t="shared" si="50"/>
        <v>0.01</v>
      </c>
      <c r="U61" s="14">
        <f t="shared" si="51"/>
        <v>1.5845111573859381E-3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1.3584511157385938E-2</v>
      </c>
      <c r="AR61" s="8">
        <f t="shared" si="55"/>
        <v>9.9766666666666666</v>
      </c>
      <c r="AS61" s="1">
        <f t="shared" si="56"/>
        <v>0.19</v>
      </c>
      <c r="AT61" s="1">
        <f t="shared" si="57"/>
        <v>9499.5833333333339</v>
      </c>
      <c r="AU61" s="1">
        <f t="shared" si="58"/>
        <v>1638937.6704351546</v>
      </c>
    </row>
    <row r="62" spans="1:48" x14ac:dyDescent="0.15">
      <c r="C62" s="7">
        <v>4</v>
      </c>
      <c r="D62" s="7">
        <v>13.103719460466699</v>
      </c>
      <c r="E62" s="9">
        <f t="shared" si="59"/>
        <v>6.8037049377096803</v>
      </c>
      <c r="F62" s="7" t="s">
        <v>83</v>
      </c>
      <c r="G62" s="1">
        <v>5</v>
      </c>
      <c r="H62" s="8">
        <f t="shared" si="41"/>
        <v>13.103719460466699</v>
      </c>
      <c r="I62" s="8">
        <f t="shared" si="42"/>
        <v>286.2537194604667</v>
      </c>
      <c r="J62" s="8">
        <f t="shared" si="43"/>
        <v>8.9099286814716003E-2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0.34736145595808715</v>
      </c>
      <c r="O62" s="8">
        <f t="shared" si="60"/>
        <v>0.11804884855919756</v>
      </c>
      <c r="P62" s="8">
        <f t="shared" si="46"/>
        <v>1.0518068215922917E-2</v>
      </c>
      <c r="Q62" s="12">
        <f t="shared" si="47"/>
        <v>1.9984329610253544E-3</v>
      </c>
      <c r="R62" s="8">
        <f t="shared" si="48"/>
        <v>1.8955666666666669E-2</v>
      </c>
      <c r="S62" s="13">
        <f t="shared" si="49"/>
        <v>0.10542667774062396</v>
      </c>
      <c r="T62" s="2">
        <f t="shared" si="50"/>
        <v>0.01</v>
      </c>
      <c r="U62" s="14">
        <f t="shared" si="51"/>
        <v>1.0542667774062397E-3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1.305426677740624E-2</v>
      </c>
      <c r="AR62" s="8">
        <f t="shared" si="55"/>
        <v>9.9766666666666666</v>
      </c>
      <c r="AS62" s="1">
        <f t="shared" si="56"/>
        <v>0.19</v>
      </c>
      <c r="AT62" s="1">
        <f t="shared" si="57"/>
        <v>9499.5833333333339</v>
      </c>
      <c r="AU62" s="1">
        <f t="shared" si="58"/>
        <v>1574964.997527248</v>
      </c>
    </row>
    <row r="63" spans="1:48" x14ac:dyDescent="0.15">
      <c r="C63" s="7">
        <v>5</v>
      </c>
      <c r="D63" s="7">
        <v>14.263117670064499</v>
      </c>
      <c r="E63" s="9">
        <f t="shared" si="59"/>
        <v>13.103719460466699</v>
      </c>
      <c r="F63" s="7" t="s">
        <v>85</v>
      </c>
      <c r="G63" s="1">
        <v>6</v>
      </c>
      <c r="H63" s="8">
        <f t="shared" si="41"/>
        <v>14.263117670064499</v>
      </c>
      <c r="I63" s="8">
        <f t="shared" si="42"/>
        <v>287.41311767006448</v>
      </c>
      <c r="J63" s="8">
        <f t="shared" si="43"/>
        <v>0.10220318878490915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0.20729744700994132</v>
      </c>
      <c r="P63" s="8">
        <f t="shared" si="46"/>
        <v>2.1186460111386734E-2</v>
      </c>
      <c r="Q63" s="12">
        <f t="shared" si="47"/>
        <v>4.0254274211634798E-3</v>
      </c>
      <c r="R63" s="8">
        <f t="shared" si="48"/>
        <v>1.8955666666666669E-2</v>
      </c>
      <c r="S63" s="13">
        <f t="shared" si="49"/>
        <v>0.21236010803261007</v>
      </c>
      <c r="T63" s="2">
        <f t="shared" si="50"/>
        <v>0.01</v>
      </c>
      <c r="U63" s="14">
        <f t="shared" si="51"/>
        <v>2.1236010803261009E-3</v>
      </c>
      <c r="V63" s="13"/>
      <c r="W63" s="2"/>
      <c r="X63" s="14"/>
      <c r="Y63" s="2">
        <v>0.04</v>
      </c>
      <c r="Z63" s="2">
        <v>0.21</v>
      </c>
      <c r="AA63" s="2">
        <f t="shared" si="52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1.8323601080326102E-2</v>
      </c>
      <c r="AR63" s="8">
        <f t="shared" si="55"/>
        <v>9.9766666666666666</v>
      </c>
      <c r="AS63" s="1">
        <f t="shared" si="56"/>
        <v>0.19</v>
      </c>
      <c r="AT63" s="1">
        <f t="shared" si="57"/>
        <v>9499.5833333333339</v>
      </c>
      <c r="AU63" s="1">
        <f t="shared" si="58"/>
        <v>2210697.1477030055</v>
      </c>
    </row>
    <row r="64" spans="1:48" x14ac:dyDescent="0.15">
      <c r="C64" s="7">
        <v>6</v>
      </c>
      <c r="D64" s="7">
        <v>16.090983026666699</v>
      </c>
      <c r="E64" s="9">
        <f t="shared" si="59"/>
        <v>14.263117670064499</v>
      </c>
      <c r="F64" s="7" t="s">
        <v>83</v>
      </c>
      <c r="G64" s="1">
        <v>7</v>
      </c>
      <c r="H64" s="8">
        <f t="shared" si="41"/>
        <v>16.090983026666699</v>
      </c>
      <c r="I64" s="8">
        <f t="shared" si="42"/>
        <v>289.2409830266667</v>
      </c>
      <c r="J64" s="8">
        <f t="shared" si="43"/>
        <v>0.12660240209710022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0.28587765356522127</v>
      </c>
      <c r="P64" s="8">
        <f t="shared" si="46"/>
        <v>3.6192797647239656E-2</v>
      </c>
      <c r="Q64" s="12">
        <f t="shared" si="47"/>
        <v>6.8766315529755345E-3</v>
      </c>
      <c r="R64" s="8">
        <f t="shared" si="48"/>
        <v>1.8955666666666669E-2</v>
      </c>
      <c r="S64" s="13">
        <f t="shared" si="49"/>
        <v>0.36277445018950533</v>
      </c>
      <c r="T64" s="2">
        <f t="shared" si="50"/>
        <v>0.01</v>
      </c>
      <c r="U64" s="14">
        <f t="shared" si="51"/>
        <v>3.6277445018950533E-3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2.3727744501895052E-2</v>
      </c>
      <c r="AR64" s="8">
        <f t="shared" si="55"/>
        <v>9.9766666666666666</v>
      </c>
      <c r="AS64" s="1">
        <f t="shared" si="56"/>
        <v>0.19</v>
      </c>
      <c r="AT64" s="1">
        <f t="shared" si="57"/>
        <v>9499.5833333333339</v>
      </c>
      <c r="AU64" s="1">
        <f t="shared" si="58"/>
        <v>2862693.6845992245</v>
      </c>
    </row>
    <row r="65" spans="1:48" x14ac:dyDescent="0.15">
      <c r="C65" s="7">
        <v>7</v>
      </c>
      <c r="D65" s="7">
        <v>15.5312763529032</v>
      </c>
      <c r="E65" s="9">
        <f t="shared" si="59"/>
        <v>16.090983026666699</v>
      </c>
      <c r="F65" s="7" t="s">
        <v>83</v>
      </c>
      <c r="G65" s="1">
        <v>8</v>
      </c>
      <c r="H65" s="8">
        <f t="shared" si="41"/>
        <v>15.5312763529032</v>
      </c>
      <c r="I65" s="8">
        <f t="shared" si="42"/>
        <v>288.68127635290318</v>
      </c>
      <c r="J65" s="8">
        <f t="shared" si="43"/>
        <v>0.11860324644508353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0.34945152258464829</v>
      </c>
      <c r="P65" s="8">
        <f t="shared" si="46"/>
        <v>4.1446085053716719E-2</v>
      </c>
      <c r="Q65" s="12">
        <f t="shared" si="47"/>
        <v>7.8747561602061766E-3</v>
      </c>
      <c r="R65" s="8">
        <f t="shared" si="48"/>
        <v>1.8955666666666669E-2</v>
      </c>
      <c r="S65" s="13">
        <f t="shared" si="49"/>
        <v>0.41543018764166434</v>
      </c>
      <c r="T65" s="2">
        <f t="shared" si="50"/>
        <v>0.01</v>
      </c>
      <c r="U65" s="14">
        <f t="shared" si="51"/>
        <v>4.1543018764166433E-3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2.4254301876416643E-2</v>
      </c>
      <c r="AR65" s="8">
        <f t="shared" si="55"/>
        <v>9.9766666666666666</v>
      </c>
      <c r="AS65" s="1">
        <f t="shared" si="56"/>
        <v>0.19</v>
      </c>
      <c r="AT65" s="1">
        <f t="shared" si="57"/>
        <v>9499.5833333333339</v>
      </c>
      <c r="AU65" s="1">
        <f t="shared" si="58"/>
        <v>2926221.5294182599</v>
      </c>
    </row>
    <row r="66" spans="1:48" x14ac:dyDescent="0.15">
      <c r="C66" s="7">
        <v>8</v>
      </c>
      <c r="D66" s="7">
        <v>16.9807218506452</v>
      </c>
      <c r="E66" s="9">
        <f t="shared" si="59"/>
        <v>15.5312763529032</v>
      </c>
      <c r="F66" s="7" t="s">
        <v>83</v>
      </c>
      <c r="G66" s="1">
        <v>9</v>
      </c>
      <c r="H66" s="8">
        <f t="shared" si="41"/>
        <v>16.9807218506452</v>
      </c>
      <c r="I66" s="8">
        <f t="shared" si="42"/>
        <v>290.13072185064516</v>
      </c>
      <c r="J66" s="8">
        <f t="shared" si="43"/>
        <v>0.14037058479920883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0.40777210419759824</v>
      </c>
      <c r="P66" s="8">
        <f t="shared" si="46"/>
        <v>5.7239208731020785E-2</v>
      </c>
      <c r="Q66" s="12">
        <f t="shared" si="47"/>
        <v>1.0875449658893949E-2</v>
      </c>
      <c r="R66" s="8">
        <f t="shared" si="48"/>
        <v>1.8955666666666669E-2</v>
      </c>
      <c r="S66" s="13">
        <f t="shared" si="49"/>
        <v>0.57373079249269066</v>
      </c>
      <c r="T66" s="2">
        <f t="shared" si="50"/>
        <v>0.01</v>
      </c>
      <c r="U66" s="14">
        <f t="shared" si="51"/>
        <v>5.7373079249269064E-3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2.5837307924926906E-2</v>
      </c>
      <c r="AR66" s="8">
        <f t="shared" si="55"/>
        <v>9.9766666666666666</v>
      </c>
      <c r="AS66" s="1">
        <f t="shared" si="56"/>
        <v>0.19</v>
      </c>
      <c r="AT66" s="1">
        <f t="shared" si="57"/>
        <v>9499.5833333333339</v>
      </c>
      <c r="AU66" s="1">
        <f t="shared" si="58"/>
        <v>3117207.2936737193</v>
      </c>
    </row>
    <row r="67" spans="1:48" x14ac:dyDescent="0.15">
      <c r="C67" s="7">
        <v>9</v>
      </c>
      <c r="D67" s="7">
        <v>15.957972711666701</v>
      </c>
      <c r="E67" s="9">
        <f t="shared" si="59"/>
        <v>16.9807218506452</v>
      </c>
      <c r="F67" s="7" t="s">
        <v>83</v>
      </c>
      <c r="G67" s="1">
        <v>10</v>
      </c>
      <c r="H67" s="8">
        <f t="shared" si="41"/>
        <v>15.957972711666701</v>
      </c>
      <c r="I67" s="8">
        <f t="shared" si="42"/>
        <v>289.10797271166666</v>
      </c>
      <c r="J67" s="8">
        <f t="shared" si="43"/>
        <v>0.12465675348438855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0.45029956213324412</v>
      </c>
      <c r="P67" s="8">
        <f t="shared" si="46"/>
        <v>5.613288151097192E-2</v>
      </c>
      <c r="Q67" s="12">
        <f t="shared" si="47"/>
        <v>1.0665247487084665E-2</v>
      </c>
      <c r="R67" s="8">
        <f t="shared" si="48"/>
        <v>1.8955666666666669E-2</v>
      </c>
      <c r="S67" s="13">
        <f t="shared" si="49"/>
        <v>0.56264164561615682</v>
      </c>
      <c r="T67" s="2">
        <f t="shared" si="50"/>
        <v>0.01</v>
      </c>
      <c r="U67" s="14">
        <f t="shared" si="51"/>
        <v>5.6264164561615681E-3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2.5726416456161569E-2</v>
      </c>
      <c r="AR67" s="8">
        <f t="shared" si="55"/>
        <v>9.9766666666666666</v>
      </c>
      <c r="AS67" s="1">
        <f t="shared" si="56"/>
        <v>0.19</v>
      </c>
      <c r="AT67" s="1">
        <f t="shared" si="57"/>
        <v>9499.5833333333339</v>
      </c>
      <c r="AU67" s="1">
        <f t="shared" si="58"/>
        <v>3103828.5122524546</v>
      </c>
    </row>
    <row r="68" spans="1:48" x14ac:dyDescent="0.15">
      <c r="C68" s="7">
        <v>10</v>
      </c>
      <c r="D68" s="7">
        <v>11.619651368451599</v>
      </c>
      <c r="E68" s="9">
        <f t="shared" si="59"/>
        <v>15.957972711666701</v>
      </c>
      <c r="F68" s="7" t="s">
        <v>83</v>
      </c>
      <c r="G68" s="1">
        <v>11</v>
      </c>
      <c r="H68" s="8">
        <f t="shared" si="41"/>
        <v>11.619651368451599</v>
      </c>
      <c r="I68" s="8">
        <f t="shared" si="42"/>
        <v>284.7696513684516</v>
      </c>
      <c r="J68" s="8">
        <f t="shared" si="43"/>
        <v>7.4625749385415358E-2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0.37445834659115862</v>
      </c>
      <c r="O68" s="8">
        <f t="shared" si="60"/>
        <v>0.11947500069778022</v>
      </c>
      <c r="P68" s="8">
        <f t="shared" si="46"/>
        <v>8.9159114598948725E-3</v>
      </c>
      <c r="Q68" s="12">
        <f t="shared" si="47"/>
        <v>1.6940231773800258E-3</v>
      </c>
      <c r="R68" s="8">
        <f t="shared" si="48"/>
        <v>1.8955666666666669E-2</v>
      </c>
      <c r="S68" s="13">
        <f t="shared" si="49"/>
        <v>8.9367639090159087E-2</v>
      </c>
      <c r="T68" s="2">
        <f t="shared" si="50"/>
        <v>0.01</v>
      </c>
      <c r="U68" s="14">
        <f t="shared" si="51"/>
        <v>8.9367639090159087E-4</v>
      </c>
      <c r="V68" s="13"/>
      <c r="W68" s="2"/>
      <c r="X68" s="14"/>
      <c r="Y68" s="2">
        <v>0.04</v>
      </c>
      <c r="Z68" s="2">
        <v>0.21</v>
      </c>
      <c r="AA68" s="2">
        <f t="shared" si="52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1.7093676390901591E-2</v>
      </c>
      <c r="AR68" s="8">
        <f t="shared" si="55"/>
        <v>9.9766666666666666</v>
      </c>
      <c r="AS68" s="1">
        <f t="shared" si="56"/>
        <v>0.19</v>
      </c>
      <c r="AT68" s="1">
        <f t="shared" si="57"/>
        <v>9499.5833333333339</v>
      </c>
      <c r="AU68" s="1">
        <f t="shared" si="58"/>
        <v>2062309.7760897023</v>
      </c>
    </row>
    <row r="69" spans="1:48" x14ac:dyDescent="0.15">
      <c r="C69" s="7">
        <v>11</v>
      </c>
      <c r="D69" s="7">
        <v>7.9333872753666697</v>
      </c>
      <c r="E69" s="9">
        <f t="shared" si="59"/>
        <v>11.619651368451599</v>
      </c>
      <c r="F69" s="7" t="s">
        <v>85</v>
      </c>
      <c r="G69" s="1">
        <v>12</v>
      </c>
      <c r="H69" s="8">
        <f t="shared" si="41"/>
        <v>7.9333872753666697</v>
      </c>
      <c r="I69" s="8">
        <f t="shared" si="42"/>
        <v>281.08338727536665</v>
      </c>
      <c r="J69" s="8">
        <f t="shared" si="43"/>
        <v>4.7659293042449168E-2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0.21032575590455202</v>
      </c>
      <c r="P69" s="8">
        <f t="shared" si="46"/>
        <v>1.0023976835029678E-2</v>
      </c>
      <c r="Q69" s="12">
        <f t="shared" si="47"/>
        <v>1.9045555986556388E-3</v>
      </c>
      <c r="R69" s="8">
        <f t="shared" si="48"/>
        <v>1.8955666666666669E-2</v>
      </c>
      <c r="S69" s="13">
        <f t="shared" si="49"/>
        <v>0.10047420816935861</v>
      </c>
      <c r="T69" s="2">
        <f t="shared" si="50"/>
        <v>0.01</v>
      </c>
      <c r="U69" s="14">
        <f t="shared" si="51"/>
        <v>1.004742081693586E-3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1.3004742081693586E-2</v>
      </c>
      <c r="AR69" s="8">
        <f t="shared" si="55"/>
        <v>9.9766666666666666</v>
      </c>
      <c r="AS69" s="1">
        <f t="shared" si="56"/>
        <v>0.19</v>
      </c>
      <c r="AT69" s="1">
        <f t="shared" si="57"/>
        <v>9499.5833333333339</v>
      </c>
      <c r="AU69" s="1">
        <f t="shared" si="58"/>
        <v>1568989.9654867188</v>
      </c>
      <c r="AV69" s="1">
        <f>SUM(AU58:AU69)</f>
        <v>25622177.851672351</v>
      </c>
    </row>
    <row r="70" spans="1:48" x14ac:dyDescent="0.3">
      <c r="C70" s="7">
        <v>12</v>
      </c>
      <c r="D70" s="10">
        <v>5.7840900427419397</v>
      </c>
      <c r="E70" s="9">
        <f t="shared" si="59"/>
        <v>7.9333872753666697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4</v>
      </c>
      <c r="E73" s="7"/>
      <c r="F73" s="7"/>
      <c r="G73" s="1">
        <v>1</v>
      </c>
      <c r="H73" s="8">
        <f t="shared" ref="H73:H84" si="61">E74</f>
        <v>4</v>
      </c>
      <c r="I73" s="8">
        <f t="shared" ref="I73:I84" si="62">H73+273.15</f>
        <v>277.14999999999998</v>
      </c>
      <c r="J73" s="8">
        <f t="shared" ref="J73:J84" si="63">EXP(($C$15*(I73-$C$13))/($C$16*I73*$C$13))</f>
        <v>2.9149984769781857E-2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3.1919233322911136E-3</v>
      </c>
      <c r="Q73" s="12">
        <f t="shared" ref="Q73:Q84" si="67">P73*$B$75</f>
        <v>5.7454619981240046E-4</v>
      </c>
      <c r="R73" s="8">
        <f t="shared" ref="R73:R84" si="68">L73*$B$75</f>
        <v>1.9710000000000002E-2</v>
      </c>
      <c r="S73" s="13">
        <f t="shared" ref="S73:S84" si="69">Q73/R73</f>
        <v>2.9149984769781857E-2</v>
      </c>
      <c r="T73" s="2">
        <f t="shared" ref="T73:T84" si="70">$B$74/100</f>
        <v>0.01</v>
      </c>
      <c r="U73" s="14">
        <f t="shared" ref="U73:U84" si="71">S73*T73</f>
        <v>2.9149984769781859E-4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1.2891499847697819E-2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2960.8333333333335</v>
      </c>
      <c r="AU73" s="1">
        <f t="shared" ref="AU73:AU84" si="78">AT73*10000*AS73*0.67*AR73*AQ73</f>
        <v>504056.05516762857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3.3899322150322599</v>
      </c>
      <c r="E74" s="9">
        <f t="shared" ref="E74:E85" si="79">D73</f>
        <v>4</v>
      </c>
      <c r="F74" s="7" t="s">
        <v>83</v>
      </c>
      <c r="G74" s="1">
        <v>2</v>
      </c>
      <c r="H74" s="8">
        <f t="shared" si="61"/>
        <v>3.3899322150322599</v>
      </c>
      <c r="I74" s="8">
        <f t="shared" si="62"/>
        <v>276.53993221503225</v>
      </c>
      <c r="J74" s="8">
        <f t="shared" si="63"/>
        <v>2.6976090181314489E-2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0.2158080766677089</v>
      </c>
      <c r="P74" s="8">
        <f t="shared" si="66"/>
        <v>5.8216581380441468E-3</v>
      </c>
      <c r="Q74" s="12">
        <f t="shared" si="67"/>
        <v>1.0478984648479464E-3</v>
      </c>
      <c r="R74" s="8">
        <f t="shared" si="68"/>
        <v>1.9710000000000002E-2</v>
      </c>
      <c r="S74" s="13">
        <f t="shared" si="69"/>
        <v>5.3165827744695401E-2</v>
      </c>
      <c r="T74" s="2">
        <f t="shared" si="70"/>
        <v>0.01</v>
      </c>
      <c r="U74" s="14">
        <f t="shared" si="71"/>
        <v>5.3165827744695404E-4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1.3131658277446953E-2</v>
      </c>
      <c r="AR74" s="8">
        <f t="shared" si="75"/>
        <v>10.950000000000001</v>
      </c>
      <c r="AS74" s="1">
        <f t="shared" si="76"/>
        <v>0.18</v>
      </c>
      <c r="AT74" s="1">
        <f t="shared" si="77"/>
        <v>2960.8333333333335</v>
      </c>
      <c r="AU74" s="1">
        <f t="shared" si="78"/>
        <v>513446.2201712933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4.81219377828572</v>
      </c>
      <c r="E75" s="9">
        <f t="shared" si="79"/>
        <v>3.3899322150322599</v>
      </c>
      <c r="F75" s="7" t="s">
        <v>83</v>
      </c>
      <c r="G75" s="1">
        <v>3</v>
      </c>
      <c r="H75" s="8">
        <f t="shared" si="61"/>
        <v>4.81219377828572</v>
      </c>
      <c r="I75" s="8">
        <f t="shared" si="62"/>
        <v>277.96219377828572</v>
      </c>
      <c r="J75" s="8">
        <f t="shared" si="63"/>
        <v>3.2301321348675353E-2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0.31948641852966475</v>
      </c>
      <c r="P75" s="8">
        <f t="shared" si="66"/>
        <v>1.0319833471464089E-2</v>
      </c>
      <c r="Q75" s="12">
        <f t="shared" si="67"/>
        <v>1.8575700248635359E-3</v>
      </c>
      <c r="R75" s="8">
        <f t="shared" si="68"/>
        <v>1.9710000000000002E-2</v>
      </c>
      <c r="S75" s="13">
        <f t="shared" si="69"/>
        <v>9.4245054533918612E-2</v>
      </c>
      <c r="T75" s="2">
        <f t="shared" si="70"/>
        <v>0.01</v>
      </c>
      <c r="U75" s="14">
        <f t="shared" si="71"/>
        <v>9.4245054533918619E-4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1.3542450545339186E-2</v>
      </c>
      <c r="AR75" s="8">
        <f t="shared" si="75"/>
        <v>10.950000000000001</v>
      </c>
      <c r="AS75" s="1">
        <f t="shared" si="76"/>
        <v>0.18</v>
      </c>
      <c r="AT75" s="1">
        <f t="shared" si="77"/>
        <v>2960.8333333333335</v>
      </c>
      <c r="AU75" s="1">
        <f t="shared" si="78"/>
        <v>529508.14721573261</v>
      </c>
    </row>
    <row r="76" spans="1:48" x14ac:dyDescent="0.15">
      <c r="C76" s="7">
        <v>3</v>
      </c>
      <c r="D76" s="7">
        <v>6.8037049377096803</v>
      </c>
      <c r="E76" s="9">
        <f t="shared" si="79"/>
        <v>4.81219377828572</v>
      </c>
      <c r="F76" s="7" t="s">
        <v>83</v>
      </c>
      <c r="G76" s="1">
        <v>4</v>
      </c>
      <c r="H76" s="8">
        <f t="shared" si="61"/>
        <v>6.8037049377096803</v>
      </c>
      <c r="I76" s="8">
        <f t="shared" si="62"/>
        <v>279.95370493770963</v>
      </c>
      <c r="J76" s="8">
        <f t="shared" si="63"/>
        <v>4.144203954314641E-2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0.4186665850582007</v>
      </c>
      <c r="P76" s="8">
        <f t="shared" si="66"/>
        <v>1.7350397173376022E-2</v>
      </c>
      <c r="Q76" s="12">
        <f t="shared" si="67"/>
        <v>3.1230714912076837E-3</v>
      </c>
      <c r="R76" s="8">
        <f t="shared" si="68"/>
        <v>1.9710000000000002E-2</v>
      </c>
      <c r="S76" s="13">
        <f t="shared" si="69"/>
        <v>0.15845111573859377</v>
      </c>
      <c r="T76" s="2">
        <f t="shared" si="70"/>
        <v>0.01</v>
      </c>
      <c r="U76" s="14">
        <f t="shared" si="71"/>
        <v>1.5845111573859379E-3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1.4184511157385938E-2</v>
      </c>
      <c r="AR76" s="8">
        <f t="shared" si="75"/>
        <v>10.950000000000001</v>
      </c>
      <c r="AS76" s="1">
        <f t="shared" si="76"/>
        <v>0.18</v>
      </c>
      <c r="AT76" s="1">
        <f t="shared" si="77"/>
        <v>2960.8333333333335</v>
      </c>
      <c r="AU76" s="1">
        <f t="shared" si="78"/>
        <v>554612.63801279012</v>
      </c>
    </row>
    <row r="77" spans="1:48" x14ac:dyDescent="0.15">
      <c r="C77" s="7">
        <v>4</v>
      </c>
      <c r="D77" s="7">
        <v>13.103719460466699</v>
      </c>
      <c r="E77" s="9">
        <f t="shared" si="79"/>
        <v>6.8037049377096803</v>
      </c>
      <c r="F77" s="7" t="s">
        <v>83</v>
      </c>
      <c r="G77" s="1">
        <v>5</v>
      </c>
      <c r="H77" s="8">
        <f t="shared" si="61"/>
        <v>13.103719460466699</v>
      </c>
      <c r="I77" s="8">
        <f t="shared" si="62"/>
        <v>286.2537194604667</v>
      </c>
      <c r="J77" s="8">
        <f t="shared" si="63"/>
        <v>8.9099286814716003E-2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0.38125037849058346</v>
      </c>
      <c r="O77" s="8">
        <f t="shared" si="80"/>
        <v>0.12956580939424117</v>
      </c>
      <c r="P77" s="8">
        <f t="shared" si="66"/>
        <v>1.154422121259832E-2</v>
      </c>
      <c r="Q77" s="12">
        <f t="shared" si="67"/>
        <v>2.0779598182676974E-3</v>
      </c>
      <c r="R77" s="8">
        <f t="shared" si="68"/>
        <v>1.9710000000000002E-2</v>
      </c>
      <c r="S77" s="13">
        <f t="shared" si="69"/>
        <v>0.10542667774062391</v>
      </c>
      <c r="T77" s="2">
        <f t="shared" si="70"/>
        <v>0.01</v>
      </c>
      <c r="U77" s="14">
        <f t="shared" si="71"/>
        <v>1.0542667774062391E-3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1.3654266777406238E-2</v>
      </c>
      <c r="AR77" s="8">
        <f t="shared" si="75"/>
        <v>10.950000000000001</v>
      </c>
      <c r="AS77" s="1">
        <f t="shared" si="76"/>
        <v>0.18</v>
      </c>
      <c r="AT77" s="1">
        <f t="shared" si="77"/>
        <v>2960.8333333333335</v>
      </c>
      <c r="AU77" s="1">
        <f t="shared" si="78"/>
        <v>533880.14810820366</v>
      </c>
    </row>
    <row r="78" spans="1:48" x14ac:dyDescent="0.15">
      <c r="C78" s="7">
        <v>5</v>
      </c>
      <c r="D78" s="7">
        <v>14.263117670064499</v>
      </c>
      <c r="E78" s="9">
        <f t="shared" si="79"/>
        <v>13.103719460466699</v>
      </c>
      <c r="F78" s="7" t="s">
        <v>85</v>
      </c>
      <c r="G78" s="1">
        <v>6</v>
      </c>
      <c r="H78" s="8">
        <f t="shared" si="61"/>
        <v>14.263117670064499</v>
      </c>
      <c r="I78" s="8">
        <f t="shared" si="62"/>
        <v>287.41311767006448</v>
      </c>
      <c r="J78" s="8">
        <f t="shared" si="63"/>
        <v>0.10220318878490915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0.22752158818164286</v>
      </c>
      <c r="P78" s="8">
        <f t="shared" si="66"/>
        <v>2.3253431829570799E-2</v>
      </c>
      <c r="Q78" s="12">
        <f t="shared" si="67"/>
        <v>4.1856177293227437E-3</v>
      </c>
      <c r="R78" s="8">
        <f t="shared" si="68"/>
        <v>1.9710000000000002E-2</v>
      </c>
      <c r="S78" s="13">
        <f t="shared" si="69"/>
        <v>0.21236010803261002</v>
      </c>
      <c r="T78" s="2">
        <f t="shared" si="70"/>
        <v>0.01</v>
      </c>
      <c r="U78" s="14">
        <f t="shared" si="71"/>
        <v>2.1236010803261001E-3</v>
      </c>
      <c r="V78" s="13"/>
      <c r="W78" s="2"/>
      <c r="X78" s="14"/>
      <c r="Y78" s="2">
        <v>0.04</v>
      </c>
      <c r="Z78" s="2">
        <v>0.27</v>
      </c>
      <c r="AA78" s="2">
        <f t="shared" si="72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2.0123601080326101E-2</v>
      </c>
      <c r="AR78" s="8">
        <f t="shared" si="75"/>
        <v>10.950000000000001</v>
      </c>
      <c r="AS78" s="1">
        <f t="shared" si="76"/>
        <v>0.18</v>
      </c>
      <c r="AT78" s="1">
        <f t="shared" si="77"/>
        <v>2960.8333333333335</v>
      </c>
      <c r="AU78" s="1">
        <f t="shared" si="78"/>
        <v>786830.32200691756</v>
      </c>
    </row>
    <row r="79" spans="1:48" x14ac:dyDescent="0.15">
      <c r="C79" s="7">
        <v>6</v>
      </c>
      <c r="D79" s="7">
        <v>16.090983026666699</v>
      </c>
      <c r="E79" s="9">
        <f t="shared" si="79"/>
        <v>14.263117670064499</v>
      </c>
      <c r="F79" s="7" t="s">
        <v>83</v>
      </c>
      <c r="G79" s="1">
        <v>7</v>
      </c>
      <c r="H79" s="8">
        <f t="shared" si="61"/>
        <v>16.090983026666699</v>
      </c>
      <c r="I79" s="8">
        <f t="shared" si="62"/>
        <v>289.2409830266667</v>
      </c>
      <c r="J79" s="8">
        <f t="shared" si="63"/>
        <v>0.12660240209710022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0.31376815635207206</v>
      </c>
      <c r="P79" s="8">
        <f t="shared" si="66"/>
        <v>3.9723802295750836E-2</v>
      </c>
      <c r="Q79" s="12">
        <f t="shared" si="67"/>
        <v>7.1502844132351499E-3</v>
      </c>
      <c r="R79" s="8">
        <f t="shared" si="68"/>
        <v>1.9710000000000002E-2</v>
      </c>
      <c r="S79" s="13">
        <f t="shared" si="69"/>
        <v>0.36277445018950527</v>
      </c>
      <c r="T79" s="2">
        <f t="shared" si="70"/>
        <v>0.01</v>
      </c>
      <c r="U79" s="14">
        <f t="shared" si="71"/>
        <v>3.6277445018950529E-3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2.5227744501895053E-2</v>
      </c>
      <c r="AR79" s="8">
        <f t="shared" si="75"/>
        <v>10.950000000000001</v>
      </c>
      <c r="AS79" s="1">
        <f t="shared" si="76"/>
        <v>0.18</v>
      </c>
      <c r="AT79" s="1">
        <f t="shared" si="77"/>
        <v>2960.8333333333335</v>
      </c>
      <c r="AU79" s="1">
        <f t="shared" si="78"/>
        <v>986401.70070458692</v>
      </c>
    </row>
    <row r="80" spans="1:48" x14ac:dyDescent="0.15">
      <c r="C80" s="7">
        <v>7</v>
      </c>
      <c r="D80" s="7">
        <v>15.5312763529032</v>
      </c>
      <c r="E80" s="9">
        <f t="shared" si="79"/>
        <v>16.090983026666699</v>
      </c>
      <c r="F80" s="7" t="s">
        <v>83</v>
      </c>
      <c r="G80" s="1">
        <v>8</v>
      </c>
      <c r="H80" s="8">
        <f t="shared" si="61"/>
        <v>15.5312763529032</v>
      </c>
      <c r="I80" s="8">
        <f t="shared" si="62"/>
        <v>288.68127635290318</v>
      </c>
      <c r="J80" s="8">
        <f t="shared" si="63"/>
        <v>0.11860324644508353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0.3835443540563212</v>
      </c>
      <c r="P80" s="8">
        <f t="shared" si="66"/>
        <v>4.5489605546762235E-2</v>
      </c>
      <c r="Q80" s="12">
        <f t="shared" si="67"/>
        <v>8.1881289984172025E-3</v>
      </c>
      <c r="R80" s="8">
        <f t="shared" si="68"/>
        <v>1.9710000000000002E-2</v>
      </c>
      <c r="S80" s="13">
        <f t="shared" si="69"/>
        <v>0.41543018764166423</v>
      </c>
      <c r="T80" s="2">
        <f t="shared" si="70"/>
        <v>0.01</v>
      </c>
      <c r="U80" s="14">
        <f t="shared" si="71"/>
        <v>4.1543018764166424E-3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2.5754301876416644E-2</v>
      </c>
      <c r="AR80" s="8">
        <f t="shared" si="75"/>
        <v>10.950000000000001</v>
      </c>
      <c r="AS80" s="1">
        <f t="shared" si="76"/>
        <v>0.18</v>
      </c>
      <c r="AT80" s="1">
        <f t="shared" si="77"/>
        <v>2960.8333333333335</v>
      </c>
      <c r="AU80" s="1">
        <f t="shared" si="78"/>
        <v>1006990.0291501847</v>
      </c>
    </row>
    <row r="81" spans="1:48" x14ac:dyDescent="0.15">
      <c r="C81" s="7">
        <v>8</v>
      </c>
      <c r="D81" s="7">
        <v>16.9807218506452</v>
      </c>
      <c r="E81" s="9">
        <f t="shared" si="79"/>
        <v>15.5312763529032</v>
      </c>
      <c r="F81" s="7" t="s">
        <v>83</v>
      </c>
      <c r="G81" s="1">
        <v>9</v>
      </c>
      <c r="H81" s="8">
        <f t="shared" si="61"/>
        <v>16.9807218506452</v>
      </c>
      <c r="I81" s="8">
        <f t="shared" si="62"/>
        <v>290.13072185064516</v>
      </c>
      <c r="J81" s="8">
        <f t="shared" si="63"/>
        <v>0.14037058479920883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0.44755474850955895</v>
      </c>
      <c r="P81" s="8">
        <f t="shared" si="66"/>
        <v>6.2823521777949629E-2</v>
      </c>
      <c r="Q81" s="12">
        <f t="shared" si="67"/>
        <v>1.1308233920030933E-2</v>
      </c>
      <c r="R81" s="8">
        <f t="shared" si="68"/>
        <v>1.9710000000000002E-2</v>
      </c>
      <c r="S81" s="13">
        <f t="shared" si="69"/>
        <v>0.57373079249269054</v>
      </c>
      <c r="T81" s="2">
        <f t="shared" si="70"/>
        <v>0.01</v>
      </c>
      <c r="U81" s="14">
        <f t="shared" si="71"/>
        <v>5.7373079249269055E-3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2.7337307924926908E-2</v>
      </c>
      <c r="AR81" s="8">
        <f t="shared" si="75"/>
        <v>10.950000000000001</v>
      </c>
      <c r="AS81" s="1">
        <f t="shared" si="76"/>
        <v>0.18</v>
      </c>
      <c r="AT81" s="1">
        <f t="shared" si="77"/>
        <v>2960.8333333333335</v>
      </c>
      <c r="AU81" s="1">
        <f t="shared" si="78"/>
        <v>1068885.3705414406</v>
      </c>
    </row>
    <row r="82" spans="1:48" x14ac:dyDescent="0.15">
      <c r="C82" s="7">
        <v>9</v>
      </c>
      <c r="D82" s="7">
        <v>15.957972711666701</v>
      </c>
      <c r="E82" s="9">
        <f t="shared" si="79"/>
        <v>16.9807218506452</v>
      </c>
      <c r="F82" s="7" t="s">
        <v>83</v>
      </c>
      <c r="G82" s="1">
        <v>10</v>
      </c>
      <c r="H82" s="8">
        <f t="shared" si="61"/>
        <v>15.957972711666701</v>
      </c>
      <c r="I82" s="8">
        <f t="shared" si="62"/>
        <v>289.10797271166666</v>
      </c>
      <c r="J82" s="8">
        <f t="shared" si="63"/>
        <v>0.12465675348438855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0.4942312267316093</v>
      </c>
      <c r="P82" s="8">
        <f t="shared" si="66"/>
        <v>6.1609260194969165E-2</v>
      </c>
      <c r="Q82" s="12">
        <f t="shared" si="67"/>
        <v>1.108966683509445E-2</v>
      </c>
      <c r="R82" s="8">
        <f t="shared" si="68"/>
        <v>1.9710000000000002E-2</v>
      </c>
      <c r="S82" s="13">
        <f t="shared" si="69"/>
        <v>0.5626416456161567</v>
      </c>
      <c r="T82" s="2">
        <f t="shared" si="70"/>
        <v>0.01</v>
      </c>
      <c r="U82" s="14">
        <f t="shared" si="71"/>
        <v>5.6264164561615673E-3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2.722641645616157E-2</v>
      </c>
      <c r="AR82" s="8">
        <f t="shared" si="75"/>
        <v>10.950000000000001</v>
      </c>
      <c r="AS82" s="1">
        <f t="shared" si="76"/>
        <v>0.18</v>
      </c>
      <c r="AT82" s="1">
        <f t="shared" si="77"/>
        <v>2960.8333333333335</v>
      </c>
      <c r="AU82" s="1">
        <f t="shared" si="78"/>
        <v>1064549.5277800893</v>
      </c>
    </row>
    <row r="83" spans="1:48" x14ac:dyDescent="0.15">
      <c r="C83" s="7">
        <v>10</v>
      </c>
      <c r="D83" s="7">
        <v>11.619651368451599</v>
      </c>
      <c r="E83" s="9">
        <f t="shared" si="79"/>
        <v>15.957972711666701</v>
      </c>
      <c r="F83" s="7" t="s">
        <v>83</v>
      </c>
      <c r="G83" s="1">
        <v>11</v>
      </c>
      <c r="H83" s="8">
        <f t="shared" si="61"/>
        <v>11.619651368451599</v>
      </c>
      <c r="I83" s="8">
        <f t="shared" si="62"/>
        <v>284.7696513684516</v>
      </c>
      <c r="J83" s="8">
        <f t="shared" si="63"/>
        <v>7.4625749385415358E-2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0.41099086820980818</v>
      </c>
      <c r="O83" s="8">
        <f t="shared" si="80"/>
        <v>0.13113109832683195</v>
      </c>
      <c r="P83" s="8">
        <f t="shared" si="66"/>
        <v>9.7857564803724203E-3</v>
      </c>
      <c r="Q83" s="12">
        <f t="shared" si="67"/>
        <v>1.7614361664670356E-3</v>
      </c>
      <c r="R83" s="8">
        <f t="shared" si="68"/>
        <v>1.9710000000000002E-2</v>
      </c>
      <c r="S83" s="13">
        <f t="shared" si="69"/>
        <v>8.9367639090159073E-2</v>
      </c>
      <c r="T83" s="2">
        <f t="shared" si="70"/>
        <v>0.01</v>
      </c>
      <c r="U83" s="14">
        <f t="shared" si="71"/>
        <v>8.9367639090159076E-4</v>
      </c>
      <c r="V83" s="13"/>
      <c r="W83" s="2"/>
      <c r="X83" s="14"/>
      <c r="Y83" s="2">
        <v>0.04</v>
      </c>
      <c r="Z83" s="2">
        <v>0.27</v>
      </c>
      <c r="AA83" s="2">
        <f t="shared" si="72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1.8893676390901594E-2</v>
      </c>
      <c r="AR83" s="8">
        <f t="shared" si="75"/>
        <v>10.950000000000001</v>
      </c>
      <c r="AS83" s="1">
        <f t="shared" si="76"/>
        <v>0.18</v>
      </c>
      <c r="AT83" s="1">
        <f t="shared" si="77"/>
        <v>2960.8333333333335</v>
      </c>
      <c r="AU83" s="1">
        <f t="shared" si="78"/>
        <v>738740.41823863727</v>
      </c>
    </row>
    <row r="84" spans="1:48" x14ac:dyDescent="0.15">
      <c r="C84" s="7">
        <v>11</v>
      </c>
      <c r="D84" s="7">
        <v>7.9333872753666697</v>
      </c>
      <c r="E84" s="9">
        <f t="shared" si="79"/>
        <v>11.619651368451599</v>
      </c>
      <c r="F84" s="7" t="s">
        <v>85</v>
      </c>
      <c r="G84" s="1">
        <v>12</v>
      </c>
      <c r="H84" s="8">
        <f t="shared" si="61"/>
        <v>7.9333872753666697</v>
      </c>
      <c r="I84" s="8">
        <f t="shared" si="62"/>
        <v>281.08338727536665</v>
      </c>
      <c r="J84" s="8">
        <f t="shared" si="63"/>
        <v>4.7659293042449168E-2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0.23084534184645955</v>
      </c>
      <c r="P84" s="8">
        <f t="shared" si="66"/>
        <v>1.1001925794544769E-2</v>
      </c>
      <c r="Q84" s="12">
        <f t="shared" si="67"/>
        <v>1.9803466430180585E-3</v>
      </c>
      <c r="R84" s="8">
        <f t="shared" si="68"/>
        <v>1.9710000000000002E-2</v>
      </c>
      <c r="S84" s="13">
        <f t="shared" si="69"/>
        <v>0.10047420816935862</v>
      </c>
      <c r="T84" s="2">
        <f t="shared" si="70"/>
        <v>0.01</v>
      </c>
      <c r="U84" s="14">
        <f t="shared" si="71"/>
        <v>1.0047420816935862E-3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1.3604742081693585E-2</v>
      </c>
      <c r="AR84" s="8">
        <f t="shared" si="75"/>
        <v>10.950000000000001</v>
      </c>
      <c r="AS84" s="1">
        <f t="shared" si="76"/>
        <v>0.18</v>
      </c>
      <c r="AT84" s="1">
        <f t="shared" si="77"/>
        <v>2960.8333333333335</v>
      </c>
      <c r="AU84" s="1">
        <f t="shared" si="78"/>
        <v>531943.73860975774</v>
      </c>
      <c r="AV84" s="1">
        <f>SUM(AU73:AU84)</f>
        <v>8819844.3157072626</v>
      </c>
    </row>
    <row r="85" spans="1:48" x14ac:dyDescent="0.3">
      <c r="C85" s="7">
        <v>12</v>
      </c>
      <c r="D85" s="10">
        <v>5.7840900427419397</v>
      </c>
      <c r="E85" s="9">
        <f t="shared" si="79"/>
        <v>7.9333872753666697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4</v>
      </c>
      <c r="E89" s="7"/>
      <c r="F89" s="7"/>
      <c r="G89" s="1">
        <v>1</v>
      </c>
      <c r="H89" s="8">
        <f t="shared" ref="H89:H100" si="81">E90</f>
        <v>4</v>
      </c>
      <c r="I89" s="8">
        <f t="shared" ref="I89:I100" si="82">H89+273.15</f>
        <v>277.14999999999998</v>
      </c>
      <c r="J89" s="8">
        <f t="shared" ref="J89:J100" si="83">EXP(($C$15*(I89-$C$13))/($C$16*I89*$C$13))</f>
        <v>2.9149984769781857E-2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0.15464868544950444</v>
      </c>
      <c r="Q89" s="12">
        <f t="shared" ref="Q89:Q100" si="87">P89*$B$91</f>
        <v>6.9591908452277002E-2</v>
      </c>
      <c r="R89" s="8">
        <f t="shared" ref="R89:R100" si="88">L89*$B$91</f>
        <v>2.3873737500000001</v>
      </c>
      <c r="S89" s="13">
        <f t="shared" ref="S89:S100" si="89">Q89/R89</f>
        <v>2.9149984769781857E-2</v>
      </c>
      <c r="T89" s="2">
        <f t="shared" ref="T89:T100" si="90">$B$90/100</f>
        <v>0.51</v>
      </c>
      <c r="U89" s="14">
        <f t="shared" ref="U89:U100" si="91">S89*T89</f>
        <v>1.4866492232588747E-2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3.481924740812551E-2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543453.91666666663</v>
      </c>
      <c r="AN89" s="1">
        <f t="shared" ref="AN89:AN100" si="96">AM89*10000*AK89*AJ89</f>
        <v>1968429329.8599579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3.3899322150322599</v>
      </c>
      <c r="E90" s="9">
        <f t="shared" ref="E90:E101" si="97">D89</f>
        <v>4</v>
      </c>
      <c r="F90" s="7" t="s">
        <v>83</v>
      </c>
      <c r="G90" s="1">
        <v>2</v>
      </c>
      <c r="H90" s="8">
        <f t="shared" si="81"/>
        <v>3.3899322150322599</v>
      </c>
      <c r="I90" s="8">
        <f t="shared" si="82"/>
        <v>276.53993221503225</v>
      </c>
      <c r="J90" s="8">
        <f t="shared" si="83"/>
        <v>2.6976090181314489E-2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10.455901314550495</v>
      </c>
      <c r="P90" s="8">
        <f t="shared" si="86"/>
        <v>0.28205933678823886</v>
      </c>
      <c r="Q90" s="12">
        <f t="shared" si="87"/>
        <v>0.12692670155470748</v>
      </c>
      <c r="R90" s="8">
        <f t="shared" si="88"/>
        <v>2.3873737500000001</v>
      </c>
      <c r="S90" s="13">
        <f t="shared" si="89"/>
        <v>5.3165827744695388E-2</v>
      </c>
      <c r="T90" s="2">
        <f t="shared" si="90"/>
        <v>0.51</v>
      </c>
      <c r="U90" s="14">
        <f t="shared" si="91"/>
        <v>2.7114572149794649E-2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3.851204350316309E-2</v>
      </c>
      <c r="AK90" s="8">
        <f t="shared" si="93"/>
        <v>10.4025</v>
      </c>
      <c r="AL90" s="1">
        <f t="shared" si="94"/>
        <v>0.45</v>
      </c>
      <c r="AM90" s="17">
        <f t="shared" si="95"/>
        <v>543453.91666666663</v>
      </c>
      <c r="AN90" s="1">
        <f t="shared" si="96"/>
        <v>2177193409.6076431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4.81219377828572</v>
      </c>
      <c r="E91" s="9">
        <f t="shared" si="97"/>
        <v>3.3899322150322599</v>
      </c>
      <c r="F91" s="7" t="s">
        <v>83</v>
      </c>
      <c r="G91" s="1">
        <v>3</v>
      </c>
      <c r="H91" s="8">
        <f t="shared" si="81"/>
        <v>4.81219377828572</v>
      </c>
      <c r="I91" s="8">
        <f t="shared" si="82"/>
        <v>277.96219377828572</v>
      </c>
      <c r="J91" s="8">
        <f t="shared" si="83"/>
        <v>3.2301321348675353E-2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15.479116977762256</v>
      </c>
      <c r="P91" s="8">
        <f t="shared" si="86"/>
        <v>0.49999593169243511</v>
      </c>
      <c r="Q91" s="12">
        <f t="shared" si="87"/>
        <v>0.2249981692615958</v>
      </c>
      <c r="R91" s="8">
        <f t="shared" si="88"/>
        <v>2.3873737500000001</v>
      </c>
      <c r="S91" s="13">
        <f t="shared" si="89"/>
        <v>9.4245054533918612E-2</v>
      </c>
      <c r="T91" s="2">
        <f t="shared" si="90"/>
        <v>0.51</v>
      </c>
      <c r="U91" s="14">
        <f t="shared" si="91"/>
        <v>4.8064977812298494E-2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4.4828590810407992E-2</v>
      </c>
      <c r="AK91" s="8">
        <f t="shared" si="93"/>
        <v>10.4025</v>
      </c>
      <c r="AL91" s="1">
        <f t="shared" si="94"/>
        <v>0.45</v>
      </c>
      <c r="AM91" s="17">
        <f t="shared" si="95"/>
        <v>543453.91666666663</v>
      </c>
      <c r="AN91" s="1">
        <f t="shared" si="96"/>
        <v>2534285475.3059745</v>
      </c>
    </row>
    <row r="92" spans="1:48" x14ac:dyDescent="0.15">
      <c r="C92" s="7">
        <v>3</v>
      </c>
      <c r="D92" s="7">
        <v>6.8037049377096803</v>
      </c>
      <c r="E92" s="9">
        <f t="shared" si="97"/>
        <v>4.81219377828572</v>
      </c>
      <c r="F92" s="7" t="s">
        <v>83</v>
      </c>
      <c r="G92" s="1">
        <v>4</v>
      </c>
      <c r="H92" s="8">
        <f t="shared" si="81"/>
        <v>6.8037049377096803</v>
      </c>
      <c r="I92" s="8">
        <f t="shared" si="82"/>
        <v>279.95370493770963</v>
      </c>
      <c r="J92" s="8">
        <f t="shared" si="83"/>
        <v>4.144203954314641E-2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20.284396046069819</v>
      </c>
      <c r="P92" s="8">
        <f t="shared" si="86"/>
        <v>0.84062674305006813</v>
      </c>
      <c r="Q92" s="12">
        <f t="shared" si="87"/>
        <v>0.37828203437253066</v>
      </c>
      <c r="R92" s="8">
        <f t="shared" si="88"/>
        <v>2.3873737500000001</v>
      </c>
      <c r="S92" s="13">
        <f t="shared" si="89"/>
        <v>0.15845111573859377</v>
      </c>
      <c r="T92" s="2">
        <f t="shared" si="90"/>
        <v>0.51</v>
      </c>
      <c r="U92" s="14">
        <f t="shared" si="91"/>
        <v>8.0810069026682821E-2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5.4701235811544874E-2</v>
      </c>
      <c r="AK92" s="8">
        <f t="shared" si="93"/>
        <v>10.4025</v>
      </c>
      <c r="AL92" s="1">
        <f t="shared" si="94"/>
        <v>0.45</v>
      </c>
      <c r="AM92" s="17">
        <f t="shared" si="95"/>
        <v>543453.91666666663</v>
      </c>
      <c r="AN92" s="1">
        <f t="shared" si="96"/>
        <v>3092413678.2434697</v>
      </c>
    </row>
    <row r="93" spans="1:48" x14ac:dyDescent="0.15">
      <c r="C93" s="7">
        <v>4</v>
      </c>
      <c r="D93" s="7">
        <v>13.103719460466699</v>
      </c>
      <c r="E93" s="9">
        <f t="shared" si="97"/>
        <v>6.8037049377096803</v>
      </c>
      <c r="F93" s="7" t="s">
        <v>83</v>
      </c>
      <c r="G93" s="1">
        <v>5</v>
      </c>
      <c r="H93" s="8">
        <f t="shared" si="81"/>
        <v>13.103719460466699</v>
      </c>
      <c r="I93" s="8">
        <f t="shared" si="82"/>
        <v>286.2537194604667</v>
      </c>
      <c r="J93" s="8">
        <f t="shared" si="83"/>
        <v>8.9099286814716003E-2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18.47158083786876</v>
      </c>
      <c r="O93" s="8">
        <f t="shared" si="98"/>
        <v>6.2774634651509871</v>
      </c>
      <c r="P93" s="8">
        <f t="shared" si="86"/>
        <v>0.55931751775038874</v>
      </c>
      <c r="Q93" s="12">
        <f t="shared" si="87"/>
        <v>0.25169288298767495</v>
      </c>
      <c r="R93" s="8">
        <f t="shared" si="88"/>
        <v>2.3873737500000001</v>
      </c>
      <c r="S93" s="13">
        <f t="shared" si="89"/>
        <v>0.10542667774062396</v>
      </c>
      <c r="T93" s="2">
        <f t="shared" si="90"/>
        <v>0.51</v>
      </c>
      <c r="U93" s="14">
        <f t="shared" si="91"/>
        <v>5.3767605647718222E-2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3.9121933102787047E-2</v>
      </c>
      <c r="AK93" s="8">
        <f t="shared" si="93"/>
        <v>10.4025</v>
      </c>
      <c r="AL93" s="1">
        <f t="shared" si="94"/>
        <v>0.45</v>
      </c>
      <c r="AM93" s="17">
        <f t="shared" si="95"/>
        <v>543453.91666666663</v>
      </c>
      <c r="AN93" s="1">
        <f t="shared" si="96"/>
        <v>2211672172.5115247</v>
      </c>
    </row>
    <row r="94" spans="1:48" x14ac:dyDescent="0.15">
      <c r="C94" s="7">
        <v>5</v>
      </c>
      <c r="D94" s="7">
        <v>14.263117670064499</v>
      </c>
      <c r="E94" s="9">
        <f t="shared" si="97"/>
        <v>13.103719460466699</v>
      </c>
      <c r="F94" s="7" t="s">
        <v>85</v>
      </c>
      <c r="G94" s="1">
        <v>6</v>
      </c>
      <c r="H94" s="8">
        <f t="shared" si="81"/>
        <v>14.263117670064499</v>
      </c>
      <c r="I94" s="8">
        <f t="shared" si="82"/>
        <v>287.41311767006448</v>
      </c>
      <c r="J94" s="8">
        <f t="shared" si="83"/>
        <v>0.10220318878490915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11.023420947400599</v>
      </c>
      <c r="P94" s="8">
        <f t="shared" si="86"/>
        <v>1.1266287721427055</v>
      </c>
      <c r="Q94" s="12">
        <f t="shared" si="87"/>
        <v>0.50698294746421746</v>
      </c>
      <c r="R94" s="8">
        <f t="shared" si="88"/>
        <v>2.3873737500000001</v>
      </c>
      <c r="S94" s="13">
        <f t="shared" si="89"/>
        <v>0.21236010803261007</v>
      </c>
      <c r="T94" s="2">
        <f t="shared" si="90"/>
        <v>0.51</v>
      </c>
      <c r="U94" s="14">
        <f t="shared" si="91"/>
        <v>0.10830365509663113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5.8782552011634293E-2</v>
      </c>
      <c r="AK94" s="8">
        <f t="shared" si="93"/>
        <v>10.4025</v>
      </c>
      <c r="AL94" s="1">
        <f t="shared" si="94"/>
        <v>0.45</v>
      </c>
      <c r="AM94" s="17">
        <f t="shared" si="95"/>
        <v>543453.91666666663</v>
      </c>
      <c r="AN94" s="1">
        <f t="shared" si="96"/>
        <v>3323141884.9310679</v>
      </c>
    </row>
    <row r="95" spans="1:48" x14ac:dyDescent="0.15">
      <c r="C95" s="7">
        <v>6</v>
      </c>
      <c r="D95" s="7">
        <v>16.090983026666699</v>
      </c>
      <c r="E95" s="9">
        <f t="shared" si="97"/>
        <v>14.263117670064499</v>
      </c>
      <c r="F95" s="7" t="s">
        <v>83</v>
      </c>
      <c r="G95" s="1">
        <v>7</v>
      </c>
      <c r="H95" s="8">
        <f t="shared" si="81"/>
        <v>16.090983026666699</v>
      </c>
      <c r="I95" s="8">
        <f t="shared" si="82"/>
        <v>289.2409830266667</v>
      </c>
      <c r="J95" s="8">
        <f t="shared" si="83"/>
        <v>0.12660240209710022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15.202067175257891</v>
      </c>
      <c r="P95" s="8">
        <f t="shared" si="86"/>
        <v>1.9246182212291281</v>
      </c>
      <c r="Q95" s="12">
        <f t="shared" si="87"/>
        <v>0.86607819955310761</v>
      </c>
      <c r="R95" s="8">
        <f t="shared" si="88"/>
        <v>2.3873737500000001</v>
      </c>
      <c r="S95" s="13">
        <f t="shared" si="89"/>
        <v>0.36277445018950533</v>
      </c>
      <c r="T95" s="2">
        <f t="shared" si="90"/>
        <v>0.51</v>
      </c>
      <c r="U95" s="14">
        <f t="shared" si="91"/>
        <v>0.18501496959664773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0.10223701333338929</v>
      </c>
      <c r="AK95" s="8">
        <f t="shared" si="93"/>
        <v>10.4025</v>
      </c>
      <c r="AL95" s="1">
        <f t="shared" si="94"/>
        <v>0.45</v>
      </c>
      <c r="AM95" s="17">
        <f t="shared" si="95"/>
        <v>543453.91666666663</v>
      </c>
      <c r="AN95" s="1">
        <f t="shared" si="96"/>
        <v>5779743981.3637009</v>
      </c>
    </row>
    <row r="96" spans="1:48" x14ac:dyDescent="0.15">
      <c r="C96" s="7">
        <v>7</v>
      </c>
      <c r="D96" s="7">
        <v>15.5312763529032</v>
      </c>
      <c r="E96" s="9">
        <f t="shared" si="97"/>
        <v>16.090983026666699</v>
      </c>
      <c r="F96" s="7" t="s">
        <v>83</v>
      </c>
      <c r="G96" s="1">
        <v>8</v>
      </c>
      <c r="H96" s="8">
        <f t="shared" si="81"/>
        <v>15.5312763529032</v>
      </c>
      <c r="I96" s="8">
        <f t="shared" si="82"/>
        <v>288.68127635290318</v>
      </c>
      <c r="J96" s="8">
        <f t="shared" si="83"/>
        <v>0.11860324644508353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18.582723954028761</v>
      </c>
      <c r="P96" s="8">
        <f t="shared" si="86"/>
        <v>2.2039713887406305</v>
      </c>
      <c r="Q96" s="12">
        <f t="shared" si="87"/>
        <v>0.99178712493328369</v>
      </c>
      <c r="R96" s="8">
        <f t="shared" si="88"/>
        <v>2.3873737500000001</v>
      </c>
      <c r="S96" s="13">
        <f t="shared" si="89"/>
        <v>0.41543018764166428</v>
      </c>
      <c r="T96" s="2">
        <f t="shared" si="90"/>
        <v>0.51</v>
      </c>
      <c r="U96" s="14">
        <f t="shared" si="91"/>
        <v>0.21186939569724877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0.11033362280272051</v>
      </c>
      <c r="AK96" s="8">
        <f t="shared" si="93"/>
        <v>10.4025</v>
      </c>
      <c r="AL96" s="1">
        <f t="shared" si="94"/>
        <v>0.45</v>
      </c>
      <c r="AM96" s="17">
        <f t="shared" si="95"/>
        <v>543453.91666666663</v>
      </c>
      <c r="AN96" s="1">
        <f t="shared" si="96"/>
        <v>6237467934.0110579</v>
      </c>
    </row>
    <row r="97" spans="1:50" x14ac:dyDescent="0.15">
      <c r="C97" s="7">
        <v>8</v>
      </c>
      <c r="D97" s="7">
        <v>16.9807218506452</v>
      </c>
      <c r="E97" s="9">
        <f t="shared" si="97"/>
        <v>15.5312763529032</v>
      </c>
      <c r="F97" s="7" t="s">
        <v>83</v>
      </c>
      <c r="G97" s="1">
        <v>9</v>
      </c>
      <c r="H97" s="8">
        <f t="shared" si="81"/>
        <v>16.9807218506452</v>
      </c>
      <c r="I97" s="8">
        <f t="shared" si="82"/>
        <v>290.13072185064516</v>
      </c>
      <c r="J97" s="8">
        <f t="shared" si="83"/>
        <v>0.14037058479920883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21.68402756528813</v>
      </c>
      <c r="P97" s="8">
        <f t="shared" si="86"/>
        <v>3.0437996301416592</v>
      </c>
      <c r="Q97" s="12">
        <f t="shared" si="87"/>
        <v>1.3697098335637468</v>
      </c>
      <c r="R97" s="8">
        <f t="shared" si="88"/>
        <v>2.3873737500000001</v>
      </c>
      <c r="S97" s="13">
        <f t="shared" si="89"/>
        <v>0.57373079249269066</v>
      </c>
      <c r="T97" s="2">
        <f t="shared" si="90"/>
        <v>0.51</v>
      </c>
      <c r="U97" s="14">
        <f t="shared" si="91"/>
        <v>0.29260270417127227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0.13467471530763858</v>
      </c>
      <c r="AK97" s="8">
        <f t="shared" si="93"/>
        <v>10.4025</v>
      </c>
      <c r="AL97" s="1">
        <f t="shared" si="94"/>
        <v>0.45</v>
      </c>
      <c r="AM97" s="17">
        <f t="shared" si="95"/>
        <v>543453.91666666663</v>
      </c>
      <c r="AN97" s="1">
        <f t="shared" si="96"/>
        <v>7613537894.567812</v>
      </c>
    </row>
    <row r="98" spans="1:50" x14ac:dyDescent="0.15">
      <c r="C98" s="7">
        <v>9</v>
      </c>
      <c r="D98" s="7">
        <v>15.957972711666701</v>
      </c>
      <c r="E98" s="9">
        <f t="shared" si="97"/>
        <v>16.9807218506452</v>
      </c>
      <c r="F98" s="7" t="s">
        <v>83</v>
      </c>
      <c r="G98" s="1">
        <v>10</v>
      </c>
      <c r="H98" s="8">
        <f t="shared" si="81"/>
        <v>15.957972711666701</v>
      </c>
      <c r="I98" s="8">
        <f t="shared" si="82"/>
        <v>289.10797271166666</v>
      </c>
      <c r="J98" s="8">
        <f t="shared" si="83"/>
        <v>0.12465675348438855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23.945502935146468</v>
      </c>
      <c r="P98" s="8">
        <f t="shared" si="86"/>
        <v>2.9849686564462559</v>
      </c>
      <c r="Q98" s="12">
        <f t="shared" si="87"/>
        <v>1.3432358954008152</v>
      </c>
      <c r="R98" s="8">
        <f t="shared" si="88"/>
        <v>2.3873737500000001</v>
      </c>
      <c r="S98" s="13">
        <f t="shared" si="89"/>
        <v>0.5626416456161567</v>
      </c>
      <c r="T98" s="2">
        <f t="shared" si="90"/>
        <v>0.51</v>
      </c>
      <c r="U98" s="14">
        <f t="shared" si="91"/>
        <v>0.28694723926423993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0.12976359263816833</v>
      </c>
      <c r="AK98" s="8">
        <f t="shared" si="93"/>
        <v>10.4025</v>
      </c>
      <c r="AL98" s="1">
        <f t="shared" si="94"/>
        <v>0.45</v>
      </c>
      <c r="AM98" s="17">
        <f t="shared" si="95"/>
        <v>543453.91666666663</v>
      </c>
      <c r="AN98" s="1">
        <f t="shared" si="96"/>
        <v>7335898409.9513407</v>
      </c>
    </row>
    <row r="99" spans="1:50" x14ac:dyDescent="0.15">
      <c r="C99" s="7">
        <v>10</v>
      </c>
      <c r="D99" s="7">
        <v>11.619651368451599</v>
      </c>
      <c r="E99" s="9">
        <f t="shared" si="97"/>
        <v>15.957972711666701</v>
      </c>
      <c r="F99" s="7" t="s">
        <v>83</v>
      </c>
      <c r="G99" s="1">
        <v>11</v>
      </c>
      <c r="H99" s="8">
        <f t="shared" si="81"/>
        <v>11.619651368451599</v>
      </c>
      <c r="I99" s="8">
        <f t="shared" si="82"/>
        <v>284.7696513684516</v>
      </c>
      <c r="J99" s="8">
        <f t="shared" si="83"/>
        <v>7.4625749385415358E-2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19.9125075647652</v>
      </c>
      <c r="O99" s="8">
        <f t="shared" si="98"/>
        <v>6.3533017139350108</v>
      </c>
      <c r="P99" s="8">
        <f t="shared" si="86"/>
        <v>0.47411990147404398</v>
      </c>
      <c r="Q99" s="12">
        <f t="shared" si="87"/>
        <v>0.2133539556633198</v>
      </c>
      <c r="R99" s="8">
        <f t="shared" si="88"/>
        <v>2.3873737500000001</v>
      </c>
      <c r="S99" s="13">
        <f t="shared" si="89"/>
        <v>8.9367639090159129E-2</v>
      </c>
      <c r="T99" s="2">
        <f t="shared" si="90"/>
        <v>0.51</v>
      </c>
      <c r="U99" s="14">
        <f t="shared" si="91"/>
        <v>4.5577495935981156E-2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4.4078615024698321E-2</v>
      </c>
      <c r="AK99" s="8">
        <f t="shared" si="93"/>
        <v>10.4025</v>
      </c>
      <c r="AL99" s="1">
        <f t="shared" si="94"/>
        <v>0.45</v>
      </c>
      <c r="AM99" s="17">
        <f t="shared" si="95"/>
        <v>543453.91666666663</v>
      </c>
      <c r="AN99" s="1">
        <f t="shared" si="96"/>
        <v>2491887248.946516</v>
      </c>
    </row>
    <row r="100" spans="1:50" x14ac:dyDescent="0.15">
      <c r="C100" s="7">
        <v>11</v>
      </c>
      <c r="D100" s="7">
        <v>7.9333872753666697</v>
      </c>
      <c r="E100" s="9">
        <f t="shared" si="97"/>
        <v>11.619651368451599</v>
      </c>
      <c r="F100" s="7" t="s">
        <v>85</v>
      </c>
      <c r="G100" s="1">
        <v>12</v>
      </c>
      <c r="H100" s="8">
        <f t="shared" si="81"/>
        <v>7.9333872753666697</v>
      </c>
      <c r="I100" s="8">
        <f t="shared" si="82"/>
        <v>281.08338727536665</v>
      </c>
      <c r="J100" s="8">
        <f t="shared" si="83"/>
        <v>4.7659293042449168E-2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11.184456812460967</v>
      </c>
      <c r="P100" s="8">
        <f t="shared" si="86"/>
        <v>0.53304330474569417</v>
      </c>
      <c r="Q100" s="12">
        <f t="shared" si="87"/>
        <v>0.23986948713556239</v>
      </c>
      <c r="R100" s="8">
        <f t="shared" si="88"/>
        <v>2.3873737500000001</v>
      </c>
      <c r="S100" s="13">
        <f t="shared" si="89"/>
        <v>0.10047420816935865</v>
      </c>
      <c r="T100" s="2">
        <f t="shared" si="90"/>
        <v>0.51</v>
      </c>
      <c r="U100" s="14">
        <f t="shared" si="91"/>
        <v>5.1241846166372909E-2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4.5786416619161434E-2</v>
      </c>
      <c r="AK100" s="8">
        <f t="shared" si="93"/>
        <v>10.4025</v>
      </c>
      <c r="AL100" s="1">
        <f t="shared" si="94"/>
        <v>0.45</v>
      </c>
      <c r="AM100" s="17">
        <f t="shared" si="95"/>
        <v>543453.91666666663</v>
      </c>
      <c r="AN100" s="1">
        <f t="shared" si="96"/>
        <v>2588434044.134809</v>
      </c>
      <c r="AO100" s="1">
        <f>SUM(AN89:AN100)</f>
        <v>47354105463.434875</v>
      </c>
    </row>
    <row r="101" spans="1:50" x14ac:dyDescent="0.3">
      <c r="C101" s="7">
        <v>12</v>
      </c>
      <c r="D101" s="10">
        <v>5.7840900427419397</v>
      </c>
      <c r="E101" s="9">
        <f t="shared" si="97"/>
        <v>7.9333872753666697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4</v>
      </c>
      <c r="E105" s="7"/>
      <c r="F105" s="7"/>
      <c r="G105" s="1">
        <v>1</v>
      </c>
      <c r="H105" s="8">
        <f t="shared" ref="H105:H116" si="99">E106</f>
        <v>4</v>
      </c>
      <c r="I105" s="8">
        <f t="shared" ref="I105:I116" si="100">H105+273.15</f>
        <v>277.14999999999998</v>
      </c>
      <c r="J105" s="8">
        <f t="shared" ref="J105:J116" si="101">EXP(($C$15*(I105-$C$13))/($C$16*I105*$C$13))</f>
        <v>2.9149984769781857E-2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1.8885989705407464E-2</v>
      </c>
      <c r="Q105" s="12">
        <f t="shared" ref="Q105:Q116" si="105">P105*$B$107</f>
        <v>5.6657969116222394E-3</v>
      </c>
      <c r="R105" s="8">
        <f t="shared" ref="R105:R116" si="106">L105*$B$107</f>
        <v>0.19436706250000002</v>
      </c>
      <c r="S105" s="13">
        <f t="shared" ref="S105:S116" si="107">Q105/R105</f>
        <v>2.914998476978186E-2</v>
      </c>
      <c r="T105" s="2">
        <f t="shared" ref="T105:T116" si="108">$B$106/100</f>
        <v>0.01</v>
      </c>
      <c r="U105" s="14">
        <f t="shared" ref="U105:U116" si="109">S105*T105</f>
        <v>2.9149984769781859E-4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5.7814998476978189E-3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2851.25</v>
      </c>
      <c r="AX105" s="1">
        <f t="shared" ref="AX105:AX116" si="116">AW105*10000*AV105*0.67*AU105*AT105</f>
        <v>2146709.5616162415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3.3899322150322599</v>
      </c>
      <c r="E106" s="9">
        <f t="shared" ref="E106:E117" si="117">D105</f>
        <v>4</v>
      </c>
      <c r="F106" s="7" t="s">
        <v>83</v>
      </c>
      <c r="G106" s="1">
        <v>2</v>
      </c>
      <c r="H106" s="8">
        <f t="shared" si="99"/>
        <v>3.3899322150322599</v>
      </c>
      <c r="I106" s="8">
        <f t="shared" si="100"/>
        <v>276.53993221503225</v>
      </c>
      <c r="J106" s="8">
        <f t="shared" si="101"/>
        <v>2.6976090181314489E-2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1.2768944269612594</v>
      </c>
      <c r="P106" s="8">
        <f t="shared" si="104"/>
        <v>3.4445619213724819E-2</v>
      </c>
      <c r="Q106" s="12">
        <f t="shared" si="105"/>
        <v>1.0333685764117445E-2</v>
      </c>
      <c r="R106" s="8">
        <f t="shared" si="106"/>
        <v>0.19436706250000002</v>
      </c>
      <c r="S106" s="13">
        <f t="shared" si="107"/>
        <v>5.3165827744695394E-2</v>
      </c>
      <c r="T106" s="2">
        <f t="shared" si="108"/>
        <v>0.01</v>
      </c>
      <c r="U106" s="14">
        <f t="shared" si="109"/>
        <v>5.3165827744695393E-4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6.0216582774469543E-3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2851.25</v>
      </c>
      <c r="AX106" s="1">
        <f t="shared" si="116"/>
        <v>2235881.9928237773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4.81219377828572</v>
      </c>
      <c r="E107" s="9">
        <f t="shared" si="117"/>
        <v>3.3899322150322599</v>
      </c>
      <c r="F107" s="7" t="s">
        <v>83</v>
      </c>
      <c r="G107" s="1">
        <v>3</v>
      </c>
      <c r="H107" s="8">
        <f t="shared" si="99"/>
        <v>4.81219377828572</v>
      </c>
      <c r="I107" s="8">
        <f t="shared" si="100"/>
        <v>277.96219377828572</v>
      </c>
      <c r="J107" s="8">
        <f t="shared" si="101"/>
        <v>3.2301321348675353E-2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1.890339016080868</v>
      </c>
      <c r="P107" s="8">
        <f t="shared" si="104"/>
        <v>6.1060448016366904E-2</v>
      </c>
      <c r="Q107" s="12">
        <f t="shared" si="105"/>
        <v>1.8318134404910071E-2</v>
      </c>
      <c r="R107" s="8">
        <f t="shared" si="106"/>
        <v>0.19436706250000002</v>
      </c>
      <c r="S107" s="13">
        <f t="shared" si="107"/>
        <v>9.4245054533918612E-2</v>
      </c>
      <c r="T107" s="2">
        <f t="shared" si="108"/>
        <v>0.01</v>
      </c>
      <c r="U107" s="14">
        <f t="shared" si="109"/>
        <v>9.4245054533918619E-4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6.4324505453391863E-3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2851.25</v>
      </c>
      <c r="AX107" s="1">
        <f t="shared" si="116"/>
        <v>2388411.909377079</v>
      </c>
    </row>
    <row r="108" spans="1:50" x14ac:dyDescent="0.15">
      <c r="C108" s="7">
        <v>3</v>
      </c>
      <c r="D108" s="7">
        <v>6.8037049377096803</v>
      </c>
      <c r="E108" s="9">
        <f t="shared" si="117"/>
        <v>4.81219377828572</v>
      </c>
      <c r="F108" s="7" t="s">
        <v>83</v>
      </c>
      <c r="G108" s="1">
        <v>4</v>
      </c>
      <c r="H108" s="8">
        <f t="shared" si="99"/>
        <v>6.8037049377096803</v>
      </c>
      <c r="I108" s="8">
        <f t="shared" si="100"/>
        <v>279.95370493770963</v>
      </c>
      <c r="J108" s="8">
        <f t="shared" si="101"/>
        <v>4.144203954314641E-2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2.4771687763978343</v>
      </c>
      <c r="P108" s="8">
        <f t="shared" si="104"/>
        <v>0.10265892638652666</v>
      </c>
      <c r="Q108" s="12">
        <f t="shared" si="105"/>
        <v>3.0797677915957996E-2</v>
      </c>
      <c r="R108" s="8">
        <f t="shared" si="106"/>
        <v>0.19436706250000002</v>
      </c>
      <c r="S108" s="13">
        <f t="shared" si="107"/>
        <v>0.1584511157385938</v>
      </c>
      <c r="T108" s="2">
        <f t="shared" si="108"/>
        <v>0.01</v>
      </c>
      <c r="U108" s="14">
        <f t="shared" si="109"/>
        <v>1.5845111573859381E-3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7.074511157385938E-3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2851.25</v>
      </c>
      <c r="AX108" s="1">
        <f t="shared" si="116"/>
        <v>2626813.308897444</v>
      </c>
    </row>
    <row r="109" spans="1:50" x14ac:dyDescent="0.15">
      <c r="C109" s="7">
        <v>4</v>
      </c>
      <c r="D109" s="7">
        <v>13.103719460466699</v>
      </c>
      <c r="E109" s="9">
        <f t="shared" si="117"/>
        <v>6.8037049377096803</v>
      </c>
      <c r="F109" s="7" t="s">
        <v>83</v>
      </c>
      <c r="G109" s="1">
        <v>5</v>
      </c>
      <c r="H109" s="8">
        <f t="shared" si="99"/>
        <v>13.103719460466699</v>
      </c>
      <c r="I109" s="8">
        <f t="shared" si="100"/>
        <v>286.2537194604667</v>
      </c>
      <c r="J109" s="8">
        <f t="shared" si="101"/>
        <v>8.9099286814716003E-2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2.2557843575107426</v>
      </c>
      <c r="O109" s="8">
        <f t="shared" si="118"/>
        <v>0.76661570083389874</v>
      </c>
      <c r="P109" s="8">
        <f t="shared" si="104"/>
        <v>6.8304912205264065E-2</v>
      </c>
      <c r="Q109" s="12">
        <f t="shared" si="105"/>
        <v>2.0491473661579218E-2</v>
      </c>
      <c r="R109" s="8">
        <f t="shared" si="106"/>
        <v>0.19436706250000002</v>
      </c>
      <c r="S109" s="13">
        <f t="shared" si="107"/>
        <v>0.10542667774062396</v>
      </c>
      <c r="T109" s="2">
        <f t="shared" si="108"/>
        <v>0.01</v>
      </c>
      <c r="U109" s="14">
        <f t="shared" si="109"/>
        <v>1.0542667774062397E-3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6.54426677740624E-3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2851.25</v>
      </c>
      <c r="AX109" s="1">
        <f t="shared" si="116"/>
        <v>2429930.0241994509</v>
      </c>
    </row>
    <row r="110" spans="1:50" x14ac:dyDescent="0.15">
      <c r="C110" s="7">
        <v>5</v>
      </c>
      <c r="D110" s="7">
        <v>14.263117670064499</v>
      </c>
      <c r="E110" s="9">
        <f t="shared" si="117"/>
        <v>13.103719460466699</v>
      </c>
      <c r="F110" s="7" t="s">
        <v>85</v>
      </c>
      <c r="G110" s="1">
        <v>6</v>
      </c>
      <c r="H110" s="8">
        <f t="shared" si="99"/>
        <v>14.263117670064499</v>
      </c>
      <c r="I110" s="8">
        <f t="shared" si="100"/>
        <v>287.41311767006448</v>
      </c>
      <c r="J110" s="8">
        <f t="shared" si="101"/>
        <v>0.10220318878490915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1.3462009969619682</v>
      </c>
      <c r="P110" s="8">
        <f t="shared" si="104"/>
        <v>0.13758603463493693</v>
      </c>
      <c r="Q110" s="12">
        <f t="shared" si="105"/>
        <v>4.1275810390481081E-2</v>
      </c>
      <c r="R110" s="8">
        <f t="shared" si="106"/>
        <v>0.19436706250000002</v>
      </c>
      <c r="S110" s="13">
        <f t="shared" si="107"/>
        <v>0.21236010803261007</v>
      </c>
      <c r="T110" s="2">
        <f t="shared" si="108"/>
        <v>0.01</v>
      </c>
      <c r="U110" s="14">
        <f t="shared" si="109"/>
        <v>2.1236010803261009E-3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7.613601080326101E-3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2851.25</v>
      </c>
      <c r="AX110" s="1">
        <f t="shared" si="116"/>
        <v>2826981.0028579365</v>
      </c>
    </row>
    <row r="111" spans="1:50" x14ac:dyDescent="0.15">
      <c r="C111" s="7">
        <v>6</v>
      </c>
      <c r="D111" s="7">
        <v>16.090983026666699</v>
      </c>
      <c r="E111" s="9">
        <f t="shared" si="117"/>
        <v>14.263117670064499</v>
      </c>
      <c r="F111" s="7" t="s">
        <v>83</v>
      </c>
      <c r="G111" s="1">
        <v>7</v>
      </c>
      <c r="H111" s="8">
        <f t="shared" si="99"/>
        <v>16.090983026666699</v>
      </c>
      <c r="I111" s="8">
        <f t="shared" si="100"/>
        <v>289.2409830266667</v>
      </c>
      <c r="J111" s="8">
        <f t="shared" si="101"/>
        <v>0.12660240209710022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1.8565051706603648</v>
      </c>
      <c r="P111" s="8">
        <f t="shared" si="104"/>
        <v>0.23503801411128916</v>
      </c>
      <c r="Q111" s="12">
        <f t="shared" si="105"/>
        <v>7.051140423338674E-2</v>
      </c>
      <c r="R111" s="8">
        <f t="shared" si="106"/>
        <v>0.19436706250000002</v>
      </c>
      <c r="S111" s="13">
        <f t="shared" si="107"/>
        <v>0.36277445018950538</v>
      </c>
      <c r="T111" s="2">
        <f t="shared" si="108"/>
        <v>0.01</v>
      </c>
      <c r="U111" s="14">
        <f t="shared" si="109"/>
        <v>3.6277445018950537E-3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1.3577744501895053E-2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2851.25</v>
      </c>
      <c r="AX111" s="1">
        <f t="shared" si="116"/>
        <v>5041507.3450199822</v>
      </c>
    </row>
    <row r="112" spans="1:50" x14ac:dyDescent="0.15">
      <c r="C112" s="7">
        <v>7</v>
      </c>
      <c r="D112" s="7">
        <v>15.5312763529032</v>
      </c>
      <c r="E112" s="9">
        <f t="shared" si="117"/>
        <v>16.090983026666699</v>
      </c>
      <c r="F112" s="7" t="s">
        <v>83</v>
      </c>
      <c r="G112" s="1">
        <v>8</v>
      </c>
      <c r="H112" s="8">
        <f t="shared" si="99"/>
        <v>15.5312763529032</v>
      </c>
      <c r="I112" s="8">
        <f t="shared" si="100"/>
        <v>288.68127635290318</v>
      </c>
      <c r="J112" s="8">
        <f t="shared" si="101"/>
        <v>0.11860324644508353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2.269357364882409</v>
      </c>
      <c r="P112" s="8">
        <f t="shared" si="104"/>
        <v>0.26915315081911373</v>
      </c>
      <c r="Q112" s="12">
        <f t="shared" si="105"/>
        <v>8.0745945245734113E-2</v>
      </c>
      <c r="R112" s="8">
        <f t="shared" si="106"/>
        <v>0.19436706250000002</v>
      </c>
      <c r="S112" s="13">
        <f t="shared" si="107"/>
        <v>0.41543018764166434</v>
      </c>
      <c r="T112" s="2">
        <f t="shared" si="108"/>
        <v>0.01</v>
      </c>
      <c r="U112" s="14">
        <f t="shared" si="109"/>
        <v>4.1543018764166433E-3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1.4104301876416644E-2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2851.25</v>
      </c>
      <c r="AX112" s="1">
        <f t="shared" si="116"/>
        <v>5237021.6199317342</v>
      </c>
    </row>
    <row r="113" spans="1:53" x14ac:dyDescent="0.15">
      <c r="C113" s="7">
        <v>8</v>
      </c>
      <c r="D113" s="7">
        <v>16.9807218506452</v>
      </c>
      <c r="E113" s="9">
        <f t="shared" si="117"/>
        <v>15.5312763529032</v>
      </c>
      <c r="F113" s="7" t="s">
        <v>83</v>
      </c>
      <c r="G113" s="1">
        <v>9</v>
      </c>
      <c r="H113" s="8">
        <f t="shared" si="99"/>
        <v>16.9807218506452</v>
      </c>
      <c r="I113" s="8">
        <f t="shared" si="100"/>
        <v>290.13072185064516</v>
      </c>
      <c r="J113" s="8">
        <f t="shared" si="101"/>
        <v>0.14037058479920883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2.6480944223966287</v>
      </c>
      <c r="P113" s="8">
        <f t="shared" si="104"/>
        <v>0.37171456267533792</v>
      </c>
      <c r="Q113" s="12">
        <f t="shared" si="105"/>
        <v>0.11151436880260138</v>
      </c>
      <c r="R113" s="8">
        <f t="shared" si="106"/>
        <v>0.19436706250000002</v>
      </c>
      <c r="S113" s="13">
        <f t="shared" si="107"/>
        <v>0.57373079249269077</v>
      </c>
      <c r="T113" s="2">
        <f t="shared" si="108"/>
        <v>0.01</v>
      </c>
      <c r="U113" s="14">
        <f t="shared" si="109"/>
        <v>5.7373079249269082E-3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1.5687307924926907E-2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2851.25</v>
      </c>
      <c r="AX113" s="1">
        <f t="shared" si="116"/>
        <v>5824802.3532974031</v>
      </c>
    </row>
    <row r="114" spans="1:53" x14ac:dyDescent="0.15">
      <c r="C114" s="7">
        <v>9</v>
      </c>
      <c r="D114" s="7">
        <v>15.957972711666701</v>
      </c>
      <c r="E114" s="9">
        <f t="shared" si="117"/>
        <v>16.9807218506452</v>
      </c>
      <c r="F114" s="7" t="s">
        <v>83</v>
      </c>
      <c r="G114" s="1">
        <v>10</v>
      </c>
      <c r="H114" s="8">
        <f t="shared" si="99"/>
        <v>15.957972711666701</v>
      </c>
      <c r="I114" s="8">
        <f t="shared" si="100"/>
        <v>289.10797271166666</v>
      </c>
      <c r="J114" s="8">
        <f t="shared" si="101"/>
        <v>0.12465675348438855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2.9242700680546245</v>
      </c>
      <c r="P114" s="8">
        <f t="shared" si="104"/>
        <v>0.36453001299526144</v>
      </c>
      <c r="Q114" s="12">
        <f t="shared" si="105"/>
        <v>0.10935900389857843</v>
      </c>
      <c r="R114" s="8">
        <f t="shared" si="106"/>
        <v>0.19436706250000002</v>
      </c>
      <c r="S114" s="13">
        <f t="shared" si="107"/>
        <v>0.56264164561615693</v>
      </c>
      <c r="T114" s="2">
        <f t="shared" si="108"/>
        <v>0.01</v>
      </c>
      <c r="U114" s="14">
        <f t="shared" si="109"/>
        <v>5.626416456161569E-3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1.557641645616157E-2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2851.25</v>
      </c>
      <c r="AX114" s="1">
        <f t="shared" si="116"/>
        <v>5783627.6092740139</v>
      </c>
    </row>
    <row r="115" spans="1:53" x14ac:dyDescent="0.15">
      <c r="C115" s="7">
        <v>10</v>
      </c>
      <c r="D115" s="7">
        <v>11.619651368451599</v>
      </c>
      <c r="E115" s="9">
        <f t="shared" si="117"/>
        <v>15.957972711666701</v>
      </c>
      <c r="F115" s="7" t="s">
        <v>83</v>
      </c>
      <c r="G115" s="1">
        <v>11</v>
      </c>
      <c r="H115" s="8">
        <f t="shared" si="99"/>
        <v>11.619651368451599</v>
      </c>
      <c r="I115" s="8">
        <f t="shared" si="100"/>
        <v>284.7696513684516</v>
      </c>
      <c r="J115" s="8">
        <f t="shared" si="101"/>
        <v>7.4625749385415358E-2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2.4317530523063948</v>
      </c>
      <c r="O115" s="8">
        <f t="shared" si="118"/>
        <v>0.7758772110863017</v>
      </c>
      <c r="P115" s="8">
        <f t="shared" si="104"/>
        <v>5.7900418308381357E-2</v>
      </c>
      <c r="Q115" s="12">
        <f t="shared" si="105"/>
        <v>1.7370125492514408E-2</v>
      </c>
      <c r="R115" s="8">
        <f t="shared" si="106"/>
        <v>0.19436706250000002</v>
      </c>
      <c r="S115" s="13">
        <f t="shared" si="107"/>
        <v>8.9367639090159143E-2</v>
      </c>
      <c r="T115" s="2">
        <f t="shared" si="108"/>
        <v>0.01</v>
      </c>
      <c r="U115" s="14">
        <f t="shared" si="109"/>
        <v>8.9367639090159141E-4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6.3836763909015911E-3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2851.25</v>
      </c>
      <c r="AX115" s="1">
        <f t="shared" si="116"/>
        <v>2370301.7396202423</v>
      </c>
    </row>
    <row r="116" spans="1:53" x14ac:dyDescent="0.15">
      <c r="C116" s="7">
        <v>11</v>
      </c>
      <c r="D116" s="7">
        <v>7.9333872753666697</v>
      </c>
      <c r="E116" s="9">
        <f t="shared" si="117"/>
        <v>11.619651368451599</v>
      </c>
      <c r="F116" s="7" t="s">
        <v>85</v>
      </c>
      <c r="G116" s="1">
        <v>12</v>
      </c>
      <c r="H116" s="8">
        <f t="shared" si="99"/>
        <v>7.9333872753666697</v>
      </c>
      <c r="I116" s="8">
        <f t="shared" si="100"/>
        <v>281.08338727536665</v>
      </c>
      <c r="J116" s="8">
        <f t="shared" si="101"/>
        <v>4.7659293042449168E-2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1.3658670011112539</v>
      </c>
      <c r="P116" s="8">
        <f t="shared" si="104"/>
        <v>6.5096255662972488E-2</v>
      </c>
      <c r="Q116" s="12">
        <f t="shared" si="105"/>
        <v>1.9528876698891747E-2</v>
      </c>
      <c r="R116" s="8">
        <f t="shared" si="106"/>
        <v>0.19436706250000002</v>
      </c>
      <c r="S116" s="13">
        <f t="shared" si="107"/>
        <v>0.10047420816935866</v>
      </c>
      <c r="T116" s="2">
        <f t="shared" si="108"/>
        <v>0.01</v>
      </c>
      <c r="U116" s="14">
        <f t="shared" si="109"/>
        <v>1.0047420816935867E-3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6.4947420816935863E-3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2851.25</v>
      </c>
      <c r="AX116" s="1">
        <f t="shared" si="116"/>
        <v>2411541.173447371</v>
      </c>
      <c r="AY116" s="1">
        <f>SUM(AX105:AX116)</f>
        <v>41323529.64036268</v>
      </c>
    </row>
    <row r="117" spans="1:53" x14ac:dyDescent="0.3">
      <c r="C117" s="7">
        <v>12</v>
      </c>
      <c r="D117" s="10">
        <v>5.7840900427419397</v>
      </c>
      <c r="E117" s="9">
        <f t="shared" si="117"/>
        <v>7.9333872753666697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4</v>
      </c>
      <c r="E121" s="7"/>
      <c r="F121" s="7"/>
      <c r="G121" s="1">
        <v>1</v>
      </c>
      <c r="H121" s="8">
        <f t="shared" ref="H121:H132" si="119">E122</f>
        <v>4</v>
      </c>
      <c r="I121" s="8">
        <f t="shared" ref="I121:I132" si="120">H121+273.15</f>
        <v>277.14999999999998</v>
      </c>
      <c r="J121" s="8">
        <f t="shared" ref="J121:J132" si="121">EXP(($C$15*(I121-$C$13))/($C$16*I121*$C$13))</f>
        <v>2.9149984769781857E-2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8.2990006639568955E-3</v>
      </c>
      <c r="Q121" s="12">
        <f t="shared" ref="Q121:Q132" si="125">P121*$B$123</f>
        <v>2.7386702191057755E-3</v>
      </c>
      <c r="R121" s="8">
        <f t="shared" ref="R121:R132" si="126">L121*$B$123</f>
        <v>9.3951000000000007E-2</v>
      </c>
      <c r="S121" s="13">
        <f t="shared" ref="S121:S132" si="127">Q121/R121</f>
        <v>2.9149984769781857E-2</v>
      </c>
      <c r="T121" s="2">
        <f t="shared" ref="T121:T132" si="128">$B$122/100</f>
        <v>0.01</v>
      </c>
      <c r="U121" s="14">
        <f t="shared" ref="U121:U132" si="129">S121*T121</f>
        <v>2.9149984769781859E-4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5.7814998476978189E-3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0.16666666666666666</v>
      </c>
      <c r="AX121" s="1">
        <f t="shared" ref="AX121:AX132" si="136">AW121*10000*AV121*0.67*AU121*AT121</f>
        <v>60.654842294668114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3.3899322150322599</v>
      </c>
      <c r="E122" s="9">
        <f t="shared" ref="E122:E133" si="139">D121</f>
        <v>4</v>
      </c>
      <c r="F122" s="7" t="s">
        <v>83</v>
      </c>
      <c r="G122" s="1">
        <v>2</v>
      </c>
      <c r="H122" s="8">
        <f t="shared" si="119"/>
        <v>3.3899322150322599</v>
      </c>
      <c r="I122" s="8">
        <f t="shared" si="120"/>
        <v>276.53993221503225</v>
      </c>
      <c r="J122" s="8">
        <f t="shared" si="121"/>
        <v>2.6976090181314489E-2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0.56110099933604307</v>
      </c>
      <c r="P122" s="8">
        <f t="shared" si="124"/>
        <v>1.5136311158914778E-2</v>
      </c>
      <c r="Q122" s="12">
        <f t="shared" si="125"/>
        <v>4.9949826824418767E-3</v>
      </c>
      <c r="R122" s="8">
        <f t="shared" si="126"/>
        <v>9.3951000000000007E-2</v>
      </c>
      <c r="S122" s="13">
        <f t="shared" si="127"/>
        <v>5.3165827744695388E-2</v>
      </c>
      <c r="T122" s="2">
        <f t="shared" si="128"/>
        <v>0.01</v>
      </c>
      <c r="U122" s="14">
        <f t="shared" si="129"/>
        <v>5.3165827744695393E-4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6.0216582774469543E-3</v>
      </c>
      <c r="AU122" s="8">
        <f t="shared" si="133"/>
        <v>28.47</v>
      </c>
      <c r="AV122" s="1">
        <f t="shared" si="134"/>
        <v>0.33</v>
      </c>
      <c r="AW122" s="1">
        <f t="shared" si="135"/>
        <v>0.16666666666666666</v>
      </c>
      <c r="AX122" s="1">
        <f t="shared" si="136"/>
        <v>63.174391212060101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4.81219377828572</v>
      </c>
      <c r="E123" s="9">
        <f t="shared" si="139"/>
        <v>3.3899322150322599</v>
      </c>
      <c r="F123" s="7" t="s">
        <v>83</v>
      </c>
      <c r="G123" s="1">
        <v>3</v>
      </c>
      <c r="H123" s="8">
        <f t="shared" si="119"/>
        <v>4.81219377828572</v>
      </c>
      <c r="I123" s="8">
        <f t="shared" si="120"/>
        <v>277.96219377828572</v>
      </c>
      <c r="J123" s="8">
        <f t="shared" si="121"/>
        <v>3.2301321348675353E-2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0.83066468817712835</v>
      </c>
      <c r="P123" s="8">
        <f t="shared" si="124"/>
        <v>2.6831567025806632E-2</v>
      </c>
      <c r="Q123" s="12">
        <f t="shared" si="125"/>
        <v>8.8544171185161898E-3</v>
      </c>
      <c r="R123" s="8">
        <f t="shared" si="126"/>
        <v>9.3951000000000007E-2</v>
      </c>
      <c r="S123" s="13">
        <f t="shared" si="127"/>
        <v>9.4245054533918626E-2</v>
      </c>
      <c r="T123" s="2">
        <f t="shared" si="128"/>
        <v>0.01</v>
      </c>
      <c r="U123" s="14">
        <f t="shared" si="129"/>
        <v>9.424505453391863E-4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6.4324505453391863E-3</v>
      </c>
      <c r="AU123" s="8">
        <f t="shared" si="133"/>
        <v>28.47</v>
      </c>
      <c r="AV123" s="1">
        <f t="shared" si="134"/>
        <v>0.33</v>
      </c>
      <c r="AW123" s="1">
        <f t="shared" si="135"/>
        <v>0.16666666666666666</v>
      </c>
      <c r="AX123" s="1">
        <f t="shared" si="136"/>
        <v>67.484092999009746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7">
        <v>6.8037049377096803</v>
      </c>
      <c r="E124" s="9">
        <f t="shared" si="139"/>
        <v>4.81219377828572</v>
      </c>
      <c r="F124" s="7" t="s">
        <v>83</v>
      </c>
      <c r="G124" s="1">
        <v>4</v>
      </c>
      <c r="H124" s="8">
        <f t="shared" si="119"/>
        <v>6.8037049377096803</v>
      </c>
      <c r="I124" s="8">
        <f t="shared" si="120"/>
        <v>279.95370493770963</v>
      </c>
      <c r="J124" s="8">
        <f t="shared" si="121"/>
        <v>4.144203954314641E-2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1.0885331211513218</v>
      </c>
      <c r="P124" s="8">
        <f t="shared" si="124"/>
        <v>4.5111032650777663E-2</v>
      </c>
      <c r="Q124" s="12">
        <f t="shared" si="125"/>
        <v>1.488664077475663E-2</v>
      </c>
      <c r="R124" s="8">
        <f t="shared" si="126"/>
        <v>9.3951000000000007E-2</v>
      </c>
      <c r="S124" s="13">
        <f t="shared" si="127"/>
        <v>0.15845111573859383</v>
      </c>
      <c r="T124" s="2">
        <f t="shared" si="128"/>
        <v>0.01</v>
      </c>
      <c r="U124" s="14">
        <f t="shared" si="129"/>
        <v>1.5845111573859383E-3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7.0745111573859388E-3</v>
      </c>
      <c r="AU124" s="8">
        <f t="shared" si="133"/>
        <v>28.47</v>
      </c>
      <c r="AV124" s="1">
        <f t="shared" si="134"/>
        <v>0.33</v>
      </c>
      <c r="AW124" s="1">
        <f t="shared" si="135"/>
        <v>0.16666666666666666</v>
      </c>
      <c r="AX124" s="1">
        <f t="shared" si="136"/>
        <v>74.22007608181157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7">
        <v>13.103719460466699</v>
      </c>
      <c r="E125" s="9">
        <f t="shared" si="139"/>
        <v>6.8037049377096803</v>
      </c>
      <c r="F125" s="7" t="s">
        <v>83</v>
      </c>
      <c r="G125" s="1">
        <v>5</v>
      </c>
      <c r="H125" s="8">
        <f t="shared" si="119"/>
        <v>13.103719460466699</v>
      </c>
      <c r="I125" s="8">
        <f t="shared" si="120"/>
        <v>286.2537194604667</v>
      </c>
      <c r="J125" s="8">
        <f t="shared" si="121"/>
        <v>8.9099286814716003E-2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0.99125098407551693</v>
      </c>
      <c r="O125" s="8">
        <f t="shared" si="140"/>
        <v>0.3368711044250271</v>
      </c>
      <c r="P125" s="8">
        <f t="shared" si="124"/>
        <v>3.0014975152755634E-2</v>
      </c>
      <c r="Q125" s="12">
        <f t="shared" si="125"/>
        <v>9.904941800409359E-3</v>
      </c>
      <c r="R125" s="8">
        <f t="shared" si="126"/>
        <v>9.3951000000000007E-2</v>
      </c>
      <c r="S125" s="13">
        <f t="shared" si="127"/>
        <v>0.10542667774062392</v>
      </c>
      <c r="T125" s="2">
        <f t="shared" si="128"/>
        <v>0.01</v>
      </c>
      <c r="U125" s="14">
        <f t="shared" si="129"/>
        <v>1.0542667774062393E-3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6.5442667774062392E-3</v>
      </c>
      <c r="AU125" s="8">
        <f t="shared" si="133"/>
        <v>28.47</v>
      </c>
      <c r="AV125" s="1">
        <f t="shared" si="134"/>
        <v>0.33</v>
      </c>
      <c r="AW125" s="1">
        <f t="shared" si="135"/>
        <v>0.16666666666666666</v>
      </c>
      <c r="AX125" s="1">
        <f t="shared" si="136"/>
        <v>68.657178893790444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7">
        <v>14.263117670064499</v>
      </c>
      <c r="E126" s="9">
        <f t="shared" si="139"/>
        <v>13.103719460466699</v>
      </c>
      <c r="F126" s="7" t="s">
        <v>85</v>
      </c>
      <c r="G126" s="1">
        <v>6</v>
      </c>
      <c r="H126" s="8">
        <f t="shared" si="119"/>
        <v>14.263117670064499</v>
      </c>
      <c r="I126" s="8">
        <f t="shared" si="120"/>
        <v>287.41311767006448</v>
      </c>
      <c r="J126" s="8">
        <f t="shared" si="121"/>
        <v>0.10220318878490915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0.59155612927227152</v>
      </c>
      <c r="P126" s="8">
        <f t="shared" si="124"/>
        <v>6.0458922756884088E-2</v>
      </c>
      <c r="Q126" s="12">
        <f t="shared" si="125"/>
        <v>1.9951444509771751E-2</v>
      </c>
      <c r="R126" s="8">
        <f t="shared" si="126"/>
        <v>9.3951000000000007E-2</v>
      </c>
      <c r="S126" s="13">
        <f t="shared" si="127"/>
        <v>0.21236010803261007</v>
      </c>
      <c r="T126" s="2">
        <f t="shared" si="128"/>
        <v>0.01</v>
      </c>
      <c r="U126" s="14">
        <f t="shared" si="129"/>
        <v>2.1236010803261009E-3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7.613601080326101E-3</v>
      </c>
      <c r="AU126" s="8">
        <f t="shared" si="133"/>
        <v>28.47</v>
      </c>
      <c r="AV126" s="1">
        <f t="shared" si="134"/>
        <v>0.33</v>
      </c>
      <c r="AW126" s="1">
        <f t="shared" si="135"/>
        <v>0.16666666666666666</v>
      </c>
      <c r="AX126" s="1">
        <f t="shared" si="136"/>
        <v>79.875773585911787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7">
        <v>16.090983026666699</v>
      </c>
      <c r="E127" s="9">
        <f t="shared" si="139"/>
        <v>14.263117670064499</v>
      </c>
      <c r="F127" s="7" t="s">
        <v>83</v>
      </c>
      <c r="G127" s="1">
        <v>7</v>
      </c>
      <c r="H127" s="8">
        <f t="shared" si="119"/>
        <v>16.090983026666699</v>
      </c>
      <c r="I127" s="8">
        <f t="shared" si="120"/>
        <v>289.2409830266667</v>
      </c>
      <c r="J127" s="8">
        <f t="shared" si="121"/>
        <v>0.12660240209710022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0.81579720651538734</v>
      </c>
      <c r="P127" s="8">
        <f t="shared" si="124"/>
        <v>0.10328188596895217</v>
      </c>
      <c r="Q127" s="12">
        <f t="shared" si="125"/>
        <v>3.4083022369754218E-2</v>
      </c>
      <c r="R127" s="8">
        <f t="shared" si="126"/>
        <v>9.3951000000000007E-2</v>
      </c>
      <c r="S127" s="13">
        <f t="shared" si="127"/>
        <v>0.36277445018950533</v>
      </c>
      <c r="T127" s="2">
        <f t="shared" si="128"/>
        <v>0.01</v>
      </c>
      <c r="U127" s="14">
        <f t="shared" si="129"/>
        <v>3.6277445018950533E-3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1.3577744501895053E-2</v>
      </c>
      <c r="AU127" s="8">
        <f t="shared" si="133"/>
        <v>28.47</v>
      </c>
      <c r="AV127" s="1">
        <f t="shared" si="134"/>
        <v>0.33</v>
      </c>
      <c r="AW127" s="1">
        <f t="shared" si="135"/>
        <v>0.16666666666666666</v>
      </c>
      <c r="AX127" s="1">
        <f t="shared" si="136"/>
        <v>142.44676522955885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7">
        <v>15.5312763529032</v>
      </c>
      <c r="E128" s="9">
        <f t="shared" si="139"/>
        <v>16.090983026666699</v>
      </c>
      <c r="F128" s="7" t="s">
        <v>83</v>
      </c>
      <c r="G128" s="1">
        <v>8</v>
      </c>
      <c r="H128" s="8">
        <f t="shared" si="119"/>
        <v>15.5312763529032</v>
      </c>
      <c r="I128" s="8">
        <f t="shared" si="120"/>
        <v>288.68127635290318</v>
      </c>
      <c r="J128" s="8">
        <f t="shared" si="121"/>
        <v>0.11860324644508353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0.99721532054643514</v>
      </c>
      <c r="P128" s="8">
        <f t="shared" si="124"/>
        <v>0.11827297442158181</v>
      </c>
      <c r="Q128" s="12">
        <f t="shared" si="125"/>
        <v>3.9030081559122E-2</v>
      </c>
      <c r="R128" s="8">
        <f t="shared" si="126"/>
        <v>9.3951000000000007E-2</v>
      </c>
      <c r="S128" s="13">
        <f t="shared" si="127"/>
        <v>0.41543018764166423</v>
      </c>
      <c r="T128" s="2">
        <f t="shared" si="128"/>
        <v>0.01</v>
      </c>
      <c r="U128" s="14">
        <f t="shared" si="129"/>
        <v>4.1543018764166424E-3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1.4104301876416644E-2</v>
      </c>
      <c r="AU128" s="8">
        <f t="shared" si="133"/>
        <v>28.47</v>
      </c>
      <c r="AV128" s="1">
        <f t="shared" si="134"/>
        <v>0.33</v>
      </c>
      <c r="AW128" s="1">
        <f t="shared" si="135"/>
        <v>0.16666666666666666</v>
      </c>
      <c r="AX128" s="1">
        <f t="shared" si="136"/>
        <v>147.97098132435292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7">
        <v>16.9807218506452</v>
      </c>
      <c r="E129" s="9">
        <f t="shared" si="139"/>
        <v>15.5312763529032</v>
      </c>
      <c r="F129" s="7" t="s">
        <v>83</v>
      </c>
      <c r="G129" s="1">
        <v>9</v>
      </c>
      <c r="H129" s="8">
        <f t="shared" si="119"/>
        <v>16.9807218506452</v>
      </c>
      <c r="I129" s="8">
        <f t="shared" si="120"/>
        <v>290.13072185064516</v>
      </c>
      <c r="J129" s="8">
        <f t="shared" si="121"/>
        <v>0.14037058479920883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1.1636423461248533</v>
      </c>
      <c r="P129" s="8">
        <f t="shared" si="124"/>
        <v>0.16334115662266904</v>
      </c>
      <c r="Q129" s="12">
        <f t="shared" si="125"/>
        <v>5.3902581685480788E-2</v>
      </c>
      <c r="R129" s="8">
        <f t="shared" si="126"/>
        <v>9.3951000000000007E-2</v>
      </c>
      <c r="S129" s="13">
        <f t="shared" si="127"/>
        <v>0.57373079249269066</v>
      </c>
      <c r="T129" s="2">
        <f t="shared" si="128"/>
        <v>0.01</v>
      </c>
      <c r="U129" s="14">
        <f t="shared" si="129"/>
        <v>5.7373079249269064E-3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1.5687307924926907E-2</v>
      </c>
      <c r="AU129" s="8">
        <f t="shared" si="133"/>
        <v>28.47</v>
      </c>
      <c r="AV129" s="1">
        <f t="shared" si="134"/>
        <v>0.33</v>
      </c>
      <c r="AW129" s="1">
        <f t="shared" si="135"/>
        <v>0.16666666666666666</v>
      </c>
      <c r="AX129" s="1">
        <f t="shared" si="136"/>
        <v>164.57860646545353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7">
        <v>15.957972711666701</v>
      </c>
      <c r="E130" s="9">
        <f t="shared" si="139"/>
        <v>16.9807218506452</v>
      </c>
      <c r="F130" s="7" t="s">
        <v>83</v>
      </c>
      <c r="G130" s="1">
        <v>10</v>
      </c>
      <c r="H130" s="8">
        <f t="shared" si="119"/>
        <v>15.957972711666701</v>
      </c>
      <c r="I130" s="8">
        <f t="shared" si="120"/>
        <v>289.10797271166666</v>
      </c>
      <c r="J130" s="8">
        <f t="shared" si="121"/>
        <v>0.12465675348438855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1.2850011895021842</v>
      </c>
      <c r="P130" s="8">
        <f t="shared" si="124"/>
        <v>0.16018407650691985</v>
      </c>
      <c r="Q130" s="12">
        <f t="shared" si="125"/>
        <v>5.2860745247283555E-2</v>
      </c>
      <c r="R130" s="8">
        <f t="shared" si="126"/>
        <v>9.3951000000000007E-2</v>
      </c>
      <c r="S130" s="13">
        <f t="shared" si="127"/>
        <v>0.56264164561615682</v>
      </c>
      <c r="T130" s="2">
        <f t="shared" si="128"/>
        <v>0.01</v>
      </c>
      <c r="U130" s="14">
        <f t="shared" si="129"/>
        <v>5.6264164561615681E-3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1.557641645616157E-2</v>
      </c>
      <c r="AU130" s="8">
        <f t="shared" si="133"/>
        <v>28.47</v>
      </c>
      <c r="AV130" s="1">
        <f t="shared" si="134"/>
        <v>0.33</v>
      </c>
      <c r="AW130" s="1">
        <f t="shared" si="135"/>
        <v>0.16666666666666666</v>
      </c>
      <c r="AX130" s="1">
        <f t="shared" si="136"/>
        <v>163.41522244279997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7">
        <v>11.619651368451599</v>
      </c>
      <c r="E131" s="9">
        <f t="shared" si="139"/>
        <v>15.957972711666701</v>
      </c>
      <c r="F131" s="7" t="s">
        <v>83</v>
      </c>
      <c r="G131" s="1">
        <v>11</v>
      </c>
      <c r="H131" s="8">
        <f t="shared" si="119"/>
        <v>11.619651368451599</v>
      </c>
      <c r="I131" s="8">
        <f t="shared" si="120"/>
        <v>284.7696513684516</v>
      </c>
      <c r="J131" s="8">
        <f t="shared" si="121"/>
        <v>7.4625749385415358E-2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1.0685762573455013</v>
      </c>
      <c r="O131" s="8">
        <f t="shared" si="140"/>
        <v>0.34094085564976306</v>
      </c>
      <c r="P131" s="8">
        <f t="shared" si="124"/>
        <v>2.5442966848968292E-2</v>
      </c>
      <c r="Q131" s="12">
        <f t="shared" si="125"/>
        <v>8.3961790601595372E-3</v>
      </c>
      <c r="R131" s="8">
        <f t="shared" si="126"/>
        <v>9.3951000000000007E-2</v>
      </c>
      <c r="S131" s="13">
        <f t="shared" si="127"/>
        <v>8.9367639090159087E-2</v>
      </c>
      <c r="T131" s="2">
        <f t="shared" si="128"/>
        <v>0.01</v>
      </c>
      <c r="U131" s="14">
        <f t="shared" si="129"/>
        <v>8.9367639090159087E-4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6.3836763909015911E-3</v>
      </c>
      <c r="AU131" s="8">
        <f t="shared" si="133"/>
        <v>28.47</v>
      </c>
      <c r="AV131" s="1">
        <f t="shared" si="134"/>
        <v>0.33</v>
      </c>
      <c r="AW131" s="1">
        <f t="shared" si="135"/>
        <v>0.16666666666666666</v>
      </c>
      <c r="AX131" s="1">
        <f t="shared" si="136"/>
        <v>66.972393833844819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7">
        <v>7.9333872753666697</v>
      </c>
      <c r="E132" s="9">
        <f t="shared" si="139"/>
        <v>11.619651368451599</v>
      </c>
      <c r="F132" s="7" t="s">
        <v>85</v>
      </c>
      <c r="G132" s="1">
        <v>12</v>
      </c>
      <c r="H132" s="8">
        <f t="shared" si="119"/>
        <v>7.9333872753666697</v>
      </c>
      <c r="I132" s="8">
        <f t="shared" si="120"/>
        <v>281.08338727536665</v>
      </c>
      <c r="J132" s="8">
        <f t="shared" si="121"/>
        <v>4.7659293042449168E-2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0.60019788880079472</v>
      </c>
      <c r="P132" s="8">
        <f t="shared" si="124"/>
        <v>2.8605007065816396E-2</v>
      </c>
      <c r="Q132" s="12">
        <f t="shared" si="125"/>
        <v>9.4396523317194104E-3</v>
      </c>
      <c r="R132" s="8">
        <f t="shared" si="126"/>
        <v>9.3951000000000007E-2</v>
      </c>
      <c r="S132" s="13">
        <f t="shared" si="127"/>
        <v>0.10047420816935859</v>
      </c>
      <c r="T132" s="2">
        <f t="shared" si="128"/>
        <v>0.01</v>
      </c>
      <c r="U132" s="14">
        <f t="shared" si="129"/>
        <v>1.004742081693586E-3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6.4947420816935863E-3</v>
      </c>
      <c r="AU132" s="8">
        <f t="shared" si="133"/>
        <v>28.47</v>
      </c>
      <c r="AV132" s="1">
        <f t="shared" si="134"/>
        <v>0.33</v>
      </c>
      <c r="AW132" s="1">
        <f t="shared" si="135"/>
        <v>0.16666666666666666</v>
      </c>
      <c r="AX132" s="1">
        <f t="shared" si="136"/>
        <v>68.13760565375334</v>
      </c>
      <c r="AY132" s="1">
        <f>SUM(AX121:AX132)</f>
        <v>1167.587930017015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3">
      <c r="C133" s="7">
        <v>12</v>
      </c>
      <c r="D133" s="10">
        <v>5.7840900427419397</v>
      </c>
      <c r="E133" s="9">
        <f t="shared" si="139"/>
        <v>7.9333872753666697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4</v>
      </c>
      <c r="E136" s="7"/>
      <c r="F136" s="7"/>
      <c r="G136" s="1">
        <v>1</v>
      </c>
      <c r="H136" s="8">
        <f t="shared" ref="H136:H147" si="141">E137</f>
        <v>4</v>
      </c>
      <c r="I136" s="8">
        <f t="shared" ref="I136:I147" si="142">H136+273.15</f>
        <v>277.14999999999998</v>
      </c>
      <c r="J136" s="8">
        <f t="shared" ref="J136:J147" si="143">EXP(($C$15*(I136-$C$13))/($C$16*I136*$C$13))</f>
        <v>2.9149984769781857E-2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2.2126235210367981E-2</v>
      </c>
      <c r="Q136" s="12">
        <f t="shared" ref="Q136:Q147" si="147">P136*$B$138</f>
        <v>5.7528211546956755E-3</v>
      </c>
      <c r="R136" s="8">
        <f t="shared" ref="R136:R147" si="148">L136*$B$138</f>
        <v>0.19735245833333334</v>
      </c>
      <c r="S136" s="13">
        <f t="shared" ref="S136:S147" si="149">Q136/R136</f>
        <v>2.9149984769781857E-2</v>
      </c>
      <c r="T136" s="2">
        <f t="shared" ref="T136:T147" si="150">$B$137/100</f>
        <v>0.01</v>
      </c>
      <c r="U136" s="14">
        <f t="shared" ref="U136:U147" si="151">S136*T136</f>
        <v>2.9149984769781859E-4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5.7814998476978189E-3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3.3899322150322599</v>
      </c>
      <c r="E137" s="9">
        <f t="shared" ref="E137:E148" si="159">D136</f>
        <v>4</v>
      </c>
      <c r="F137" s="7" t="s">
        <v>83</v>
      </c>
      <c r="G137" s="1">
        <v>2</v>
      </c>
      <c r="H137" s="8">
        <f t="shared" si="141"/>
        <v>3.3899322150322599</v>
      </c>
      <c r="I137" s="8">
        <f t="shared" si="142"/>
        <v>276.53993221503225</v>
      </c>
      <c r="J137" s="8">
        <f t="shared" si="143"/>
        <v>2.6976090181314489E-2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1.4959695981229655</v>
      </c>
      <c r="P137" s="8">
        <f t="shared" si="146"/>
        <v>4.035541078746991E-2</v>
      </c>
      <c r="Q137" s="12">
        <f t="shared" si="147"/>
        <v>1.0492406804742177E-2</v>
      </c>
      <c r="R137" s="8">
        <f t="shared" si="148"/>
        <v>0.19735245833333334</v>
      </c>
      <c r="S137" s="13">
        <f t="shared" si="149"/>
        <v>5.3165827744695401E-2</v>
      </c>
      <c r="T137" s="2">
        <f t="shared" si="150"/>
        <v>0.01</v>
      </c>
      <c r="U137" s="14">
        <f t="shared" si="151"/>
        <v>5.3165827744695404E-4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6.0216582774469543E-3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4.81219377828572</v>
      </c>
      <c r="E138" s="9">
        <f t="shared" si="159"/>
        <v>3.3899322150322599</v>
      </c>
      <c r="F138" s="7" t="s">
        <v>83</v>
      </c>
      <c r="G138" s="1">
        <v>3</v>
      </c>
      <c r="H138" s="8">
        <f t="shared" si="141"/>
        <v>4.81219377828572</v>
      </c>
      <c r="I138" s="8">
        <f t="shared" si="142"/>
        <v>277.96219377828572</v>
      </c>
      <c r="J138" s="8">
        <f t="shared" si="143"/>
        <v>3.2301321348675353E-2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2.2146621040021626</v>
      </c>
      <c r="P138" s="8">
        <f t="shared" si="146"/>
        <v>7.1536512300107324E-2</v>
      </c>
      <c r="Q138" s="12">
        <f t="shared" si="147"/>
        <v>1.8599493198027905E-2</v>
      </c>
      <c r="R138" s="8">
        <f t="shared" si="148"/>
        <v>0.19735245833333334</v>
      </c>
      <c r="S138" s="13">
        <f t="shared" si="149"/>
        <v>9.4245054533918626E-2</v>
      </c>
      <c r="T138" s="2">
        <f t="shared" si="150"/>
        <v>0.01</v>
      </c>
      <c r="U138" s="14">
        <f t="shared" si="151"/>
        <v>9.424505453391863E-4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6.4324505453391863E-3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6.8037049377096803</v>
      </c>
      <c r="E139" s="9">
        <f t="shared" si="159"/>
        <v>4.81219377828572</v>
      </c>
      <c r="F139" s="7" t="s">
        <v>83</v>
      </c>
      <c r="G139" s="1">
        <v>4</v>
      </c>
      <c r="H139" s="8">
        <f t="shared" si="141"/>
        <v>6.8037049377096803</v>
      </c>
      <c r="I139" s="8">
        <f t="shared" si="142"/>
        <v>279.95370493770963</v>
      </c>
      <c r="J139" s="8">
        <f t="shared" si="143"/>
        <v>4.144203954314641E-2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2.9021735083687221</v>
      </c>
      <c r="P139" s="8">
        <f t="shared" si="146"/>
        <v>0.12027198929488853</v>
      </c>
      <c r="Q139" s="12">
        <f t="shared" si="147"/>
        <v>3.1270717216671018E-2</v>
      </c>
      <c r="R139" s="8">
        <f t="shared" si="148"/>
        <v>0.19735245833333334</v>
      </c>
      <c r="S139" s="13">
        <f t="shared" si="149"/>
        <v>0.15845111573859383</v>
      </c>
      <c r="T139" s="2">
        <f t="shared" si="150"/>
        <v>0.01</v>
      </c>
      <c r="U139" s="14">
        <f t="shared" si="151"/>
        <v>1.5845111573859383E-3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7.0745111573859388E-3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13.103719460466699</v>
      </c>
      <c r="E140" s="9">
        <f t="shared" si="159"/>
        <v>6.8037049377096803</v>
      </c>
      <c r="F140" s="7" t="s">
        <v>83</v>
      </c>
      <c r="G140" s="1">
        <v>5</v>
      </c>
      <c r="H140" s="8">
        <f t="shared" si="141"/>
        <v>13.103719460466699</v>
      </c>
      <c r="I140" s="8">
        <f t="shared" si="142"/>
        <v>286.2537194604667</v>
      </c>
      <c r="J140" s="8">
        <f t="shared" si="143"/>
        <v>8.9099286814716003E-2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3.5409494357405005</v>
      </c>
      <c r="P140" s="8">
        <f t="shared" si="146"/>
        <v>0.31549606937144964</v>
      </c>
      <c r="Q140" s="12">
        <f t="shared" si="147"/>
        <v>8.2028978036576911E-2</v>
      </c>
      <c r="R140" s="8">
        <f t="shared" si="148"/>
        <v>0.19735245833333334</v>
      </c>
      <c r="S140" s="13">
        <f t="shared" si="149"/>
        <v>0.41564710533287541</v>
      </c>
      <c r="T140" s="2">
        <f t="shared" si="150"/>
        <v>0.01</v>
      </c>
      <c r="U140" s="14">
        <f t="shared" si="151"/>
        <v>4.1564710533287539E-3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9.6464710533287548E-3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14.263117670064499</v>
      </c>
      <c r="E141" s="9">
        <f t="shared" si="159"/>
        <v>13.103719460466699</v>
      </c>
      <c r="F141" s="7" t="s">
        <v>85</v>
      </c>
      <c r="G141" s="1">
        <v>6</v>
      </c>
      <c r="H141" s="8">
        <f t="shared" si="141"/>
        <v>14.263117670064499</v>
      </c>
      <c r="I141" s="8">
        <f t="shared" si="142"/>
        <v>287.41311767006448</v>
      </c>
      <c r="J141" s="8">
        <f t="shared" si="143"/>
        <v>0.10220318878490915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3.9845012830357174</v>
      </c>
      <c r="P141" s="8">
        <f t="shared" si="146"/>
        <v>0.40722873684381217</v>
      </c>
      <c r="Q141" s="12">
        <f t="shared" si="147"/>
        <v>0.10587947157939116</v>
      </c>
      <c r="R141" s="8">
        <f t="shared" si="148"/>
        <v>0.19735245833333334</v>
      </c>
      <c r="S141" s="13">
        <f t="shared" si="149"/>
        <v>0.53649938021323262</v>
      </c>
      <c r="T141" s="2">
        <f t="shared" si="150"/>
        <v>0.01</v>
      </c>
      <c r="U141" s="14">
        <f t="shared" si="151"/>
        <v>5.364993802132326E-3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1.0854993802132326E-2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16.090983026666699</v>
      </c>
      <c r="E142" s="9">
        <f t="shared" si="159"/>
        <v>14.263117670064499</v>
      </c>
      <c r="F142" s="7" t="s">
        <v>83</v>
      </c>
      <c r="G142" s="1">
        <v>7</v>
      </c>
      <c r="H142" s="8">
        <f t="shared" si="141"/>
        <v>16.090983026666699</v>
      </c>
      <c r="I142" s="8">
        <f t="shared" si="142"/>
        <v>289.2409830266667</v>
      </c>
      <c r="J142" s="8">
        <f t="shared" si="143"/>
        <v>0.12660240209710022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4.3363204628585716</v>
      </c>
      <c r="P142" s="8">
        <f t="shared" si="146"/>
        <v>0.54898858686070462</v>
      </c>
      <c r="Q142" s="12">
        <f t="shared" si="147"/>
        <v>0.1427370325837832</v>
      </c>
      <c r="R142" s="8">
        <f t="shared" si="148"/>
        <v>0.19735245833333334</v>
      </c>
      <c r="S142" s="13">
        <f t="shared" si="149"/>
        <v>0.72325946070910707</v>
      </c>
      <c r="T142" s="2">
        <f t="shared" si="150"/>
        <v>0.01</v>
      </c>
      <c r="U142" s="14">
        <f t="shared" si="151"/>
        <v>7.2325946070910712E-3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1.7182594607091071E-2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15.5312763529032</v>
      </c>
      <c r="E143" s="9">
        <f t="shared" si="159"/>
        <v>16.090983026666699</v>
      </c>
      <c r="F143" s="7" t="s">
        <v>83</v>
      </c>
      <c r="G143" s="1">
        <v>8</v>
      </c>
      <c r="H143" s="8">
        <f t="shared" si="141"/>
        <v>15.5312763529032</v>
      </c>
      <c r="I143" s="8">
        <f t="shared" si="142"/>
        <v>288.68127635290318</v>
      </c>
      <c r="J143" s="8">
        <f t="shared" si="143"/>
        <v>0.11860324644508353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4.546379792664534</v>
      </c>
      <c r="P143" s="8">
        <f t="shared" si="146"/>
        <v>0.5392154029823395</v>
      </c>
      <c r="Q143" s="12">
        <f t="shared" si="147"/>
        <v>0.14019600477540828</v>
      </c>
      <c r="R143" s="8">
        <f t="shared" si="148"/>
        <v>0.19735245833333334</v>
      </c>
      <c r="S143" s="13">
        <f t="shared" si="149"/>
        <v>0.71038387846486128</v>
      </c>
      <c r="T143" s="2">
        <f t="shared" si="150"/>
        <v>0.01</v>
      </c>
      <c r="U143" s="14">
        <f t="shared" si="151"/>
        <v>7.1038387846486129E-3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1.7053838784648612E-2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16.9807218506452</v>
      </c>
      <c r="E144" s="9">
        <f t="shared" si="159"/>
        <v>15.5312763529032</v>
      </c>
      <c r="F144" s="7" t="s">
        <v>83</v>
      </c>
      <c r="G144" s="1">
        <v>9</v>
      </c>
      <c r="H144" s="8">
        <f t="shared" si="141"/>
        <v>16.9807218506452</v>
      </c>
      <c r="I144" s="8">
        <f t="shared" si="142"/>
        <v>290.13072185064516</v>
      </c>
      <c r="J144" s="8">
        <f t="shared" si="143"/>
        <v>0.14037058479920883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4.7662123063488613</v>
      </c>
      <c r="P144" s="8">
        <f t="shared" si="146"/>
        <v>0.66903600871937552</v>
      </c>
      <c r="Q144" s="12">
        <f t="shared" si="147"/>
        <v>0.17394936226703764</v>
      </c>
      <c r="R144" s="8">
        <f t="shared" si="148"/>
        <v>0.19735245833333334</v>
      </c>
      <c r="S144" s="13">
        <f t="shared" si="149"/>
        <v>0.88141472235036833</v>
      </c>
      <c r="T144" s="2">
        <f t="shared" si="150"/>
        <v>0.01</v>
      </c>
      <c r="U144" s="14">
        <f t="shared" si="151"/>
        <v>8.8141472235036839E-3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1.8764147223503683E-2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15.957972711666701</v>
      </c>
      <c r="E145" s="9">
        <f t="shared" si="159"/>
        <v>16.9807218506452</v>
      </c>
      <c r="F145" s="7" t="s">
        <v>83</v>
      </c>
      <c r="G145" s="1">
        <v>10</v>
      </c>
      <c r="H145" s="8">
        <f t="shared" si="141"/>
        <v>15.957972711666701</v>
      </c>
      <c r="I145" s="8">
        <f t="shared" si="142"/>
        <v>289.10797271166666</v>
      </c>
      <c r="J145" s="8">
        <f t="shared" si="143"/>
        <v>0.12465675348438855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4.8562242142961525</v>
      </c>
      <c r="P145" s="8">
        <f t="shared" si="146"/>
        <v>0.60536114474643399</v>
      </c>
      <c r="Q145" s="12">
        <f t="shared" si="147"/>
        <v>0.15739389763407285</v>
      </c>
      <c r="R145" s="8">
        <f t="shared" si="148"/>
        <v>0.19735245833333334</v>
      </c>
      <c r="S145" s="13">
        <f t="shared" si="149"/>
        <v>0.79752691688405797</v>
      </c>
      <c r="T145" s="2">
        <f t="shared" si="150"/>
        <v>0.01</v>
      </c>
      <c r="U145" s="14">
        <f t="shared" si="151"/>
        <v>7.9752691688405805E-3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1.7925269168840581E-2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11.619651368451599</v>
      </c>
      <c r="E146" s="9">
        <f t="shared" si="159"/>
        <v>15.957972711666701</v>
      </c>
      <c r="F146" s="7" t="s">
        <v>83</v>
      </c>
      <c r="G146" s="1">
        <v>11</v>
      </c>
      <c r="H146" s="8">
        <f t="shared" si="141"/>
        <v>11.619651368451599</v>
      </c>
      <c r="I146" s="8">
        <f t="shared" si="142"/>
        <v>284.7696513684516</v>
      </c>
      <c r="J146" s="8">
        <f t="shared" si="143"/>
        <v>7.4625749385415358E-2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5.0099109862163855</v>
      </c>
      <c r="P146" s="8">
        <f t="shared" si="146"/>
        <v>0.3738683617006231</v>
      </c>
      <c r="Q146" s="12">
        <f t="shared" si="147"/>
        <v>9.7205774042162005E-2</v>
      </c>
      <c r="R146" s="8">
        <f t="shared" si="148"/>
        <v>0.19735245833333334</v>
      </c>
      <c r="S146" s="13">
        <f t="shared" si="149"/>
        <v>0.49254909142291486</v>
      </c>
      <c r="T146" s="2">
        <f t="shared" si="150"/>
        <v>0.01</v>
      </c>
      <c r="U146" s="14">
        <f t="shared" si="151"/>
        <v>4.9254909142291484E-3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1.041549091422915E-2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7.9333872753666697</v>
      </c>
      <c r="E147" s="9">
        <f t="shared" si="159"/>
        <v>11.619651368451599</v>
      </c>
      <c r="F147" s="7" t="s">
        <v>85</v>
      </c>
      <c r="G147" s="1">
        <v>12</v>
      </c>
      <c r="H147" s="8">
        <f t="shared" si="141"/>
        <v>7.9333872753666697</v>
      </c>
      <c r="I147" s="8">
        <f t="shared" si="142"/>
        <v>281.08338727536665</v>
      </c>
      <c r="J147" s="8">
        <f t="shared" si="143"/>
        <v>4.7659293042449168E-2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5.3950905411824293</v>
      </c>
      <c r="P147" s="8">
        <f t="shared" si="146"/>
        <v>0.25712620109275908</v>
      </c>
      <c r="Q147" s="12">
        <f t="shared" si="147"/>
        <v>6.6852812284117366E-2</v>
      </c>
      <c r="R147" s="8">
        <f t="shared" si="148"/>
        <v>0.19735245833333334</v>
      </c>
      <c r="S147" s="13">
        <f t="shared" si="149"/>
        <v>0.33874831278362522</v>
      </c>
      <c r="T147" s="2">
        <f t="shared" si="150"/>
        <v>0.01</v>
      </c>
      <c r="U147" s="14">
        <f t="shared" si="151"/>
        <v>3.3874831278362522E-3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8.877483127836254E-3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5.7840900427419397</v>
      </c>
      <c r="E148" s="9">
        <f t="shared" si="159"/>
        <v>7.9333872753666697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 s="1">
        <v>9241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544456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356334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1367987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664000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69462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>
        <v>40260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>
        <v>3074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2323440.8150047231</v>
      </c>
      <c r="J13" s="6" t="s">
        <v>37</v>
      </c>
      <c r="K13" s="6">
        <f>I13/(10000*1000)</f>
        <v>0.23234408150047231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1</v>
      </c>
      <c r="E26" s="7"/>
      <c r="F26" s="7"/>
      <c r="G26" s="1">
        <v>1</v>
      </c>
      <c r="H26" s="8">
        <f t="shared" ref="H26:H37" si="0">E27</f>
        <v>1</v>
      </c>
      <c r="I26" s="8">
        <f t="shared" ref="I26:I37" si="1">H26+273.15</f>
        <v>274.14999999999998</v>
      </c>
      <c r="J26" s="8">
        <f t="shared" ref="J26:J37" si="2">EXP(($C$15*(I26-$C$13))/($C$16*I26*$C$13))</f>
        <v>1.9846143044148706E-2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0.80440573871057197</v>
      </c>
      <c r="Q26" s="12">
        <f t="shared" ref="Q26:Q37" si="6">P26*$B$28</f>
        <v>8.04405738710572E-2</v>
      </c>
      <c r="R26" s="8">
        <f t="shared" ref="R26:R37" si="7">L26*$B$28</f>
        <v>4.0532094166666672</v>
      </c>
      <c r="S26" s="13">
        <f t="shared" ref="S26:S37" si="8">Q26/R26</f>
        <v>1.9846143044148702E-2</v>
      </c>
      <c r="T26" s="2">
        <f t="shared" ref="T26:T37" si="9">$B$27/100</f>
        <v>0.34</v>
      </c>
      <c r="U26" s="14">
        <f t="shared" ref="U26:U37" si="10">S26*T26</f>
        <v>6.7476886350105588E-3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1.9647688635010558E-2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770.08333333333337</v>
      </c>
      <c r="AU26" s="1">
        <f t="shared" ref="AU26:AU37" si="17">AT26*10000*AS26*0.67*AR26*AQ26</f>
        <v>1208492.9463437893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-0.13997650680645199</v>
      </c>
      <c r="E27" s="9">
        <f t="shared" ref="E27:E38" si="18">D26</f>
        <v>1</v>
      </c>
      <c r="F27" s="7" t="s">
        <v>83</v>
      </c>
      <c r="G27" s="1">
        <v>2</v>
      </c>
      <c r="H27" s="8">
        <f t="shared" si="0"/>
        <v>-0.13997650680645199</v>
      </c>
      <c r="I27" s="8">
        <f t="shared" si="1"/>
        <v>273.0100234931935</v>
      </c>
      <c r="J27" s="8">
        <f t="shared" si="2"/>
        <v>1.7110775807136949E-2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80.259782594622763</v>
      </c>
      <c r="P27" s="8">
        <f t="shared" si="5"/>
        <v>1.3733071463061424</v>
      </c>
      <c r="Q27" s="12">
        <f t="shared" si="6"/>
        <v>0.13733071463061425</v>
      </c>
      <c r="R27" s="8">
        <f t="shared" si="7"/>
        <v>4.0532094166666672</v>
      </c>
      <c r="S27" s="13">
        <f t="shared" si="8"/>
        <v>3.3881968710009099E-2</v>
      </c>
      <c r="T27" s="2">
        <f t="shared" si="9"/>
        <v>0.34</v>
      </c>
      <c r="U27" s="14">
        <f t="shared" si="10"/>
        <v>1.1519869361403094E-2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2.4419869361403092E-2</v>
      </c>
      <c r="AR27" s="8">
        <f t="shared" si="14"/>
        <v>119.21204166666666</v>
      </c>
      <c r="AS27" s="1">
        <f t="shared" si="15"/>
        <v>0.1</v>
      </c>
      <c r="AT27" s="1">
        <f t="shared" si="16"/>
        <v>770.08333333333337</v>
      </c>
      <c r="AU27" s="1">
        <f t="shared" si="17"/>
        <v>1502020.9461842682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0.54945545424999997</v>
      </c>
      <c r="E28" s="9">
        <f t="shared" si="18"/>
        <v>-0.13997650680645199</v>
      </c>
      <c r="F28" s="7" t="s">
        <v>83</v>
      </c>
      <c r="G28" s="1">
        <v>3</v>
      </c>
      <c r="H28" s="8">
        <f t="shared" si="0"/>
        <v>0.54945545424999997</v>
      </c>
      <c r="I28" s="8">
        <f t="shared" si="1"/>
        <v>273.69945545424997</v>
      </c>
      <c r="J28" s="8">
        <f t="shared" si="2"/>
        <v>1.871911711616869E-2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119.41856961498328</v>
      </c>
      <c r="P28" s="8">
        <f t="shared" si="5"/>
        <v>2.2354101904682158</v>
      </c>
      <c r="Q28" s="12">
        <f t="shared" si="6"/>
        <v>0.22354101904682158</v>
      </c>
      <c r="R28" s="8">
        <f t="shared" si="7"/>
        <v>4.0532094166666672</v>
      </c>
      <c r="S28" s="13">
        <f t="shared" si="8"/>
        <v>5.5151608532149385E-2</v>
      </c>
      <c r="T28" s="2">
        <f t="shared" si="9"/>
        <v>0.34</v>
      </c>
      <c r="U28" s="14">
        <f t="shared" si="10"/>
        <v>1.8751546900930793E-2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3.1651546900930791E-2</v>
      </c>
      <c r="AR28" s="8">
        <f t="shared" si="14"/>
        <v>119.21204166666666</v>
      </c>
      <c r="AS28" s="1">
        <f t="shared" si="15"/>
        <v>0.1</v>
      </c>
      <c r="AT28" s="1">
        <f t="shared" si="16"/>
        <v>770.08333333333337</v>
      </c>
      <c r="AU28" s="1">
        <f t="shared" si="17"/>
        <v>1946828.0407541145</v>
      </c>
    </row>
    <row r="29" spans="1:47" x14ac:dyDescent="0.15">
      <c r="C29" s="7">
        <v>3</v>
      </c>
      <c r="D29" s="7">
        <v>5.2286293463871001</v>
      </c>
      <c r="E29" s="9">
        <f t="shared" si="18"/>
        <v>0.54945545424999997</v>
      </c>
      <c r="F29" s="7" t="s">
        <v>83</v>
      </c>
      <c r="G29" s="1">
        <v>4</v>
      </c>
      <c r="H29" s="8">
        <f t="shared" si="0"/>
        <v>5.2286293463871001</v>
      </c>
      <c r="I29" s="8">
        <f t="shared" si="1"/>
        <v>278.37862934638707</v>
      </c>
      <c r="J29" s="8">
        <f t="shared" si="2"/>
        <v>3.4039085078374727E-2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157.71525359118172</v>
      </c>
      <c r="P29" s="8">
        <f t="shared" si="5"/>
        <v>5.3684829351476795</v>
      </c>
      <c r="Q29" s="12">
        <f t="shared" si="6"/>
        <v>0.53684829351476793</v>
      </c>
      <c r="R29" s="8">
        <f t="shared" si="7"/>
        <v>4.0532094166666672</v>
      </c>
      <c r="S29" s="13">
        <f t="shared" si="8"/>
        <v>0.1324501742513636</v>
      </c>
      <c r="T29" s="2">
        <f t="shared" si="9"/>
        <v>0.34</v>
      </c>
      <c r="U29" s="14">
        <f t="shared" si="10"/>
        <v>4.5033059245463629E-2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5.7933059245463631E-2</v>
      </c>
      <c r="AR29" s="8">
        <f t="shared" si="14"/>
        <v>119.21204166666666</v>
      </c>
      <c r="AS29" s="1">
        <f t="shared" si="15"/>
        <v>0.1</v>
      </c>
      <c r="AT29" s="1">
        <f t="shared" si="16"/>
        <v>770.08333333333337</v>
      </c>
      <c r="AU29" s="1">
        <f t="shared" si="17"/>
        <v>3563355.199629161</v>
      </c>
    </row>
    <row r="30" spans="1:47" x14ac:dyDescent="0.15">
      <c r="C30" s="7">
        <v>4</v>
      </c>
      <c r="D30" s="7">
        <v>9.6689950437333305</v>
      </c>
      <c r="E30" s="9">
        <f t="shared" si="18"/>
        <v>5.2286293463871001</v>
      </c>
      <c r="F30" s="7" t="s">
        <v>83</v>
      </c>
      <c r="G30" s="1">
        <v>5</v>
      </c>
      <c r="H30" s="8">
        <f t="shared" si="0"/>
        <v>9.6689950437333305</v>
      </c>
      <c r="I30" s="8">
        <f t="shared" si="1"/>
        <v>282.81899504373331</v>
      </c>
      <c r="J30" s="8">
        <f t="shared" si="2"/>
        <v>5.8948148741472729E-2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144.72943212323236</v>
      </c>
      <c r="O30" s="8">
        <f t="shared" si="19"/>
        <v>48.149432699468349</v>
      </c>
      <c r="P30" s="8">
        <f t="shared" si="5"/>
        <v>2.838319920585791</v>
      </c>
      <c r="Q30" s="12">
        <f t="shared" si="6"/>
        <v>0.28383199205857912</v>
      </c>
      <c r="R30" s="8">
        <f t="shared" si="7"/>
        <v>4.0532094166666672</v>
      </c>
      <c r="S30" s="13">
        <f t="shared" si="8"/>
        <v>7.0026480963818707E-2</v>
      </c>
      <c r="T30" s="2">
        <f t="shared" si="9"/>
        <v>0.34</v>
      </c>
      <c r="U30" s="14">
        <f t="shared" si="10"/>
        <v>2.3809003527698363E-2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3.6709003527698361E-2</v>
      </c>
      <c r="AR30" s="8">
        <f t="shared" si="14"/>
        <v>119.21204166666666</v>
      </c>
      <c r="AS30" s="1">
        <f t="shared" si="15"/>
        <v>0.1</v>
      </c>
      <c r="AT30" s="1">
        <f t="shared" si="16"/>
        <v>770.08333333333337</v>
      </c>
      <c r="AU30" s="1">
        <f t="shared" si="17"/>
        <v>2257902.8329817033</v>
      </c>
    </row>
    <row r="31" spans="1:47" x14ac:dyDescent="0.15">
      <c r="C31" s="7">
        <v>5</v>
      </c>
      <c r="D31" s="7">
        <v>15.095267906128999</v>
      </c>
      <c r="E31" s="9">
        <f t="shared" si="18"/>
        <v>9.6689950437333305</v>
      </c>
      <c r="F31" s="7" t="s">
        <v>85</v>
      </c>
      <c r="G31" s="1">
        <v>6</v>
      </c>
      <c r="H31" s="8">
        <f t="shared" si="0"/>
        <v>15.095267906128999</v>
      </c>
      <c r="I31" s="8">
        <f t="shared" si="1"/>
        <v>288.24526790612896</v>
      </c>
      <c r="J31" s="8">
        <f t="shared" si="2"/>
        <v>0.1127040214627406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85.843206945549227</v>
      </c>
      <c r="P31" s="8">
        <f t="shared" si="5"/>
        <v>9.674874638021663</v>
      </c>
      <c r="Q31" s="12">
        <f t="shared" si="6"/>
        <v>0.96748746380216633</v>
      </c>
      <c r="R31" s="8">
        <f t="shared" si="7"/>
        <v>4.0532094166666672</v>
      </c>
      <c r="S31" s="13">
        <f t="shared" si="8"/>
        <v>0.23869663872384408</v>
      </c>
      <c r="T31" s="2">
        <f t="shared" si="9"/>
        <v>0.34</v>
      </c>
      <c r="U31" s="14">
        <f t="shared" si="10"/>
        <v>8.1156857166106988E-2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9.4056857166106983E-2</v>
      </c>
      <c r="AR31" s="8">
        <f t="shared" si="14"/>
        <v>119.21204166666666</v>
      </c>
      <c r="AS31" s="1">
        <f t="shared" si="15"/>
        <v>0.1</v>
      </c>
      <c r="AT31" s="1">
        <f t="shared" si="16"/>
        <v>770.08333333333337</v>
      </c>
      <c r="AU31" s="1">
        <f t="shared" si="17"/>
        <v>5785263.1193452599</v>
      </c>
    </row>
    <row r="32" spans="1:47" x14ac:dyDescent="0.15">
      <c r="C32" s="7">
        <v>6</v>
      </c>
      <c r="D32" s="7">
        <v>19.552312711999999</v>
      </c>
      <c r="E32" s="9">
        <f t="shared" si="18"/>
        <v>15.095267906128999</v>
      </c>
      <c r="F32" s="7" t="s">
        <v>83</v>
      </c>
      <c r="G32" s="1">
        <v>7</v>
      </c>
      <c r="H32" s="8">
        <f t="shared" si="0"/>
        <v>19.552312711999999</v>
      </c>
      <c r="I32" s="8">
        <f t="shared" si="1"/>
        <v>292.70231271199998</v>
      </c>
      <c r="J32" s="8">
        <f t="shared" si="2"/>
        <v>0.18850672341711405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116.70042647419423</v>
      </c>
      <c r="P32" s="8">
        <f t="shared" si="5"/>
        <v>21.998815016030186</v>
      </c>
      <c r="Q32" s="12">
        <f t="shared" si="6"/>
        <v>2.1998815016030187</v>
      </c>
      <c r="R32" s="8">
        <f t="shared" si="7"/>
        <v>4.0532094166666672</v>
      </c>
      <c r="S32" s="13">
        <f t="shared" si="8"/>
        <v>0.54275051581523925</v>
      </c>
      <c r="T32" s="2">
        <f t="shared" si="9"/>
        <v>0.34</v>
      </c>
      <c r="U32" s="14">
        <f t="shared" si="10"/>
        <v>0.18453517537718137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0.21018517537718137</v>
      </c>
      <c r="AR32" s="8">
        <f t="shared" si="14"/>
        <v>119.21204166666666</v>
      </c>
      <c r="AS32" s="1">
        <f t="shared" si="15"/>
        <v>0.1</v>
      </c>
      <c r="AT32" s="1">
        <f t="shared" si="16"/>
        <v>770.08333333333337</v>
      </c>
      <c r="AU32" s="1">
        <f t="shared" si="17"/>
        <v>12928100.937875001</v>
      </c>
    </row>
    <row r="33" spans="1:48" x14ac:dyDescent="0.15">
      <c r="C33" s="7">
        <v>7</v>
      </c>
      <c r="D33" s="7">
        <v>22.432109398387102</v>
      </c>
      <c r="E33" s="9">
        <f t="shared" si="18"/>
        <v>19.552312711999999</v>
      </c>
      <c r="F33" s="7" t="s">
        <v>83</v>
      </c>
      <c r="G33" s="1">
        <v>8</v>
      </c>
      <c r="H33" s="8">
        <f t="shared" si="0"/>
        <v>22.432109398387102</v>
      </c>
      <c r="I33" s="8">
        <f t="shared" si="1"/>
        <v>295.5821093983871</v>
      </c>
      <c r="J33" s="8">
        <f t="shared" si="2"/>
        <v>0.26066326268559642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135.23370562483072</v>
      </c>
      <c r="P33" s="8">
        <f t="shared" si="5"/>
        <v>35.250458933231869</v>
      </c>
      <c r="Q33" s="12">
        <f t="shared" si="6"/>
        <v>3.525045893323187</v>
      </c>
      <c r="R33" s="8">
        <f t="shared" si="7"/>
        <v>4.0532094166666672</v>
      </c>
      <c r="S33" s="13">
        <f t="shared" si="8"/>
        <v>0.86969251547386406</v>
      </c>
      <c r="T33" s="2">
        <f t="shared" si="9"/>
        <v>0.34</v>
      </c>
      <c r="U33" s="14">
        <f t="shared" si="10"/>
        <v>0.29569545526111379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0.3213454552611138</v>
      </c>
      <c r="AR33" s="8">
        <f t="shared" si="14"/>
        <v>119.21204166666666</v>
      </c>
      <c r="AS33" s="1">
        <f t="shared" si="15"/>
        <v>0.1</v>
      </c>
      <c r="AT33" s="1">
        <f t="shared" si="16"/>
        <v>770.08333333333337</v>
      </c>
      <c r="AU33" s="1">
        <f t="shared" si="17"/>
        <v>19765363.918211393</v>
      </c>
    </row>
    <row r="34" spans="1:48" x14ac:dyDescent="0.15">
      <c r="C34" s="7">
        <v>8</v>
      </c>
      <c r="D34" s="7">
        <v>21.876147643225799</v>
      </c>
      <c r="E34" s="9">
        <f t="shared" si="18"/>
        <v>22.432109398387102</v>
      </c>
      <c r="F34" s="7" t="s">
        <v>83</v>
      </c>
      <c r="G34" s="1">
        <v>9</v>
      </c>
      <c r="H34" s="8">
        <f t="shared" si="0"/>
        <v>21.876147643225799</v>
      </c>
      <c r="I34" s="8">
        <f t="shared" si="1"/>
        <v>295.02614764322578</v>
      </c>
      <c r="J34" s="8">
        <f t="shared" si="2"/>
        <v>0.24497438041368441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140.51534085826552</v>
      </c>
      <c r="P34" s="8">
        <f t="shared" si="5"/>
        <v>34.422658565371272</v>
      </c>
      <c r="Q34" s="12">
        <f t="shared" si="6"/>
        <v>3.4422658565371274</v>
      </c>
      <c r="R34" s="8">
        <f t="shared" si="7"/>
        <v>4.0532094166666672</v>
      </c>
      <c r="S34" s="13">
        <f t="shared" si="8"/>
        <v>0.8492691846571363</v>
      </c>
      <c r="T34" s="2">
        <f t="shared" si="9"/>
        <v>0.34</v>
      </c>
      <c r="U34" s="14">
        <f t="shared" si="10"/>
        <v>0.28875152278342636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0.31440152278342637</v>
      </c>
      <c r="AR34" s="8">
        <f t="shared" si="14"/>
        <v>119.21204166666666</v>
      </c>
      <c r="AS34" s="1">
        <f t="shared" si="15"/>
        <v>0.1</v>
      </c>
      <c r="AT34" s="1">
        <f t="shared" si="16"/>
        <v>770.08333333333337</v>
      </c>
      <c r="AU34" s="1">
        <f t="shared" si="17"/>
        <v>19338255.489578243</v>
      </c>
    </row>
    <row r="35" spans="1:48" x14ac:dyDescent="0.15">
      <c r="C35" s="7">
        <v>9</v>
      </c>
      <c r="D35" s="7">
        <v>20.049187903</v>
      </c>
      <c r="E35" s="9">
        <f t="shared" si="18"/>
        <v>21.876147643225799</v>
      </c>
      <c r="F35" s="7" t="s">
        <v>83</v>
      </c>
      <c r="G35" s="1">
        <v>10</v>
      </c>
      <c r="H35" s="8">
        <f t="shared" si="0"/>
        <v>20.049187903</v>
      </c>
      <c r="I35" s="8">
        <f t="shared" si="1"/>
        <v>293.199187903</v>
      </c>
      <c r="J35" s="8">
        <f t="shared" si="2"/>
        <v>0.19943872880590066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146.62477645956091</v>
      </c>
      <c r="P35" s="8">
        <f t="shared" si="5"/>
        <v>29.242659028544175</v>
      </c>
      <c r="Q35" s="12">
        <f t="shared" si="6"/>
        <v>2.9242659028544176</v>
      </c>
      <c r="R35" s="8">
        <f t="shared" si="7"/>
        <v>4.0532094166666672</v>
      </c>
      <c r="S35" s="13">
        <f t="shared" si="8"/>
        <v>0.72146923641051708</v>
      </c>
      <c r="T35" s="2">
        <f t="shared" si="9"/>
        <v>0.34</v>
      </c>
      <c r="U35" s="14">
        <f t="shared" si="10"/>
        <v>0.24529954037957583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0.2709495403795758</v>
      </c>
      <c r="AR35" s="8">
        <f t="shared" si="14"/>
        <v>119.21204166666666</v>
      </c>
      <c r="AS35" s="1">
        <f t="shared" si="15"/>
        <v>0.1</v>
      </c>
      <c r="AT35" s="1">
        <f t="shared" si="16"/>
        <v>770.08333333333337</v>
      </c>
      <c r="AU35" s="1">
        <f t="shared" si="17"/>
        <v>16665604.511888335</v>
      </c>
    </row>
    <row r="36" spans="1:48" x14ac:dyDescent="0.15">
      <c r="C36" s="7">
        <v>10</v>
      </c>
      <c r="D36" s="7">
        <v>10.1041909788387</v>
      </c>
      <c r="E36" s="9">
        <f t="shared" si="18"/>
        <v>20.049187903</v>
      </c>
      <c r="F36" s="7" t="s">
        <v>83</v>
      </c>
      <c r="G36" s="1">
        <v>11</v>
      </c>
      <c r="H36" s="8">
        <f t="shared" si="0"/>
        <v>10.1041909788387</v>
      </c>
      <c r="I36" s="8">
        <f t="shared" si="1"/>
        <v>283.25419097883866</v>
      </c>
      <c r="J36" s="8">
        <f t="shared" si="2"/>
        <v>6.2150157429877659E-2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111.51301155946588</v>
      </c>
      <c r="O36" s="8">
        <f t="shared" si="19"/>
        <v>46.40120003821751</v>
      </c>
      <c r="P36" s="8">
        <f t="shared" si="5"/>
        <v>2.8838418873104636</v>
      </c>
      <c r="Q36" s="12">
        <f t="shared" si="6"/>
        <v>0.28838418873104638</v>
      </c>
      <c r="R36" s="8">
        <f t="shared" si="7"/>
        <v>4.0532094166666672</v>
      </c>
      <c r="S36" s="13">
        <f t="shared" si="8"/>
        <v>7.1149590135959867E-2</v>
      </c>
      <c r="T36" s="2">
        <f t="shared" si="9"/>
        <v>0.34</v>
      </c>
      <c r="U36" s="14">
        <f t="shared" si="10"/>
        <v>2.4190860646226355E-2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3.7090860646226353E-2</v>
      </c>
      <c r="AR36" s="8">
        <f t="shared" si="14"/>
        <v>119.21204166666666</v>
      </c>
      <c r="AS36" s="1">
        <f t="shared" si="15"/>
        <v>0.1</v>
      </c>
      <c r="AT36" s="1">
        <f t="shared" si="16"/>
        <v>770.08333333333337</v>
      </c>
      <c r="AU36" s="1">
        <f t="shared" si="17"/>
        <v>2281390.1572581036</v>
      </c>
    </row>
    <row r="37" spans="1:48" x14ac:dyDescent="0.15">
      <c r="C37" s="7">
        <v>11</v>
      </c>
      <c r="D37" s="7">
        <v>3.3100512518</v>
      </c>
      <c r="E37" s="9">
        <f t="shared" si="18"/>
        <v>10.1041909788387</v>
      </c>
      <c r="F37" s="7" t="s">
        <v>85</v>
      </c>
      <c r="G37" s="1">
        <v>12</v>
      </c>
      <c r="H37" s="8">
        <f t="shared" si="0"/>
        <v>3.3100512518</v>
      </c>
      <c r="I37" s="8">
        <f t="shared" si="1"/>
        <v>276.4600512518</v>
      </c>
      <c r="J37" s="8">
        <f t="shared" si="2"/>
        <v>2.6703041200640668E-2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84.04945231757371</v>
      </c>
      <c r="P37" s="8">
        <f t="shared" si="5"/>
        <v>2.2443759881274539</v>
      </c>
      <c r="Q37" s="12">
        <f t="shared" si="6"/>
        <v>0.22443759881274539</v>
      </c>
      <c r="R37" s="8">
        <f t="shared" si="7"/>
        <v>4.0532094166666672</v>
      </c>
      <c r="S37" s="13">
        <f t="shared" si="8"/>
        <v>5.5372810960584759E-2</v>
      </c>
      <c r="T37" s="2">
        <f t="shared" si="9"/>
        <v>0.34</v>
      </c>
      <c r="U37" s="14">
        <f t="shared" si="10"/>
        <v>1.882675572659882E-2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3.1726755726598818E-2</v>
      </c>
      <c r="AR37" s="8">
        <f t="shared" si="14"/>
        <v>119.21204166666666</v>
      </c>
      <c r="AS37" s="1">
        <f t="shared" si="15"/>
        <v>0.1</v>
      </c>
      <c r="AT37" s="1">
        <f t="shared" si="16"/>
        <v>770.08333333333337</v>
      </c>
      <c r="AU37" s="1">
        <f t="shared" si="17"/>
        <v>1951453.9963568847</v>
      </c>
      <c r="AV37" s="1">
        <f>SUM(AU26:AU37)</f>
        <v>89194032.096406266</v>
      </c>
    </row>
    <row r="38" spans="1:48" x14ac:dyDescent="0.3">
      <c r="C38" s="7">
        <v>12</v>
      </c>
      <c r="D38" s="10">
        <v>2.5854627371935499</v>
      </c>
      <c r="E38" s="9">
        <f t="shared" si="18"/>
        <v>3.3100512518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1</v>
      </c>
      <c r="E42" s="7"/>
      <c r="F42" s="7"/>
      <c r="G42" s="1">
        <v>1</v>
      </c>
      <c r="H42" s="8">
        <f t="shared" ref="H42:H53" si="20">E43</f>
        <v>1</v>
      </c>
      <c r="I42" s="8">
        <f t="shared" ref="I42:I53" si="21">H42+273.15</f>
        <v>274.14999999999998</v>
      </c>
      <c r="J42" s="8">
        <f t="shared" ref="J42:J53" si="22">EXP(($C$15*(I42-$C$13))/($C$16*I42*$C$13))</f>
        <v>1.9846143044148706E-2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1.1680695565421773</v>
      </c>
      <c r="Q42" s="12">
        <f t="shared" ref="Q42:Q53" si="26">P42*$B$44</f>
        <v>0.28033669357012253</v>
      </c>
      <c r="R42" s="8">
        <f t="shared" ref="R42:R53" si="27">L42*$B$44</f>
        <v>14.125500000000001</v>
      </c>
      <c r="S42" s="13">
        <f t="shared" ref="S42:S53" si="28">Q42/R42</f>
        <v>1.9846143044148706E-2</v>
      </c>
      <c r="T42" s="2">
        <f t="shared" ref="T42:T53" si="29">$B$43/100</f>
        <v>0.43</v>
      </c>
      <c r="U42" s="14">
        <f t="shared" ref="U42:U53" si="30">S42*T42</f>
        <v>8.5338415089839439E-3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1.6953841508983943E-2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45371.333333333336</v>
      </c>
      <c r="AU42" s="1">
        <f t="shared" ref="AU42:AU53" si="38">AT42*10000*AS42*0.67*AR42*AQ42</f>
        <v>169301122.5120815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-0.13997650680645199</v>
      </c>
      <c r="E43" s="9">
        <f t="shared" ref="E43:E54" si="39">D42</f>
        <v>1</v>
      </c>
      <c r="F43" s="7" t="s">
        <v>83</v>
      </c>
      <c r="G43" s="1">
        <v>2</v>
      </c>
      <c r="H43" s="8">
        <f t="shared" si="20"/>
        <v>-0.13997650680645199</v>
      </c>
      <c r="I43" s="8">
        <f t="shared" si="21"/>
        <v>273.0100234931935</v>
      </c>
      <c r="J43" s="8">
        <f t="shared" si="22"/>
        <v>1.7110775807136949E-2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116.54443044345783</v>
      </c>
      <c r="P43" s="8">
        <f t="shared" si="25"/>
        <v>1.994165620888473</v>
      </c>
      <c r="Q43" s="12">
        <f t="shared" si="26"/>
        <v>0.47859974901323349</v>
      </c>
      <c r="R43" s="8">
        <f t="shared" si="27"/>
        <v>14.125500000000001</v>
      </c>
      <c r="S43" s="13">
        <f t="shared" si="28"/>
        <v>3.3881968710009092E-2</v>
      </c>
      <c r="T43" s="2">
        <f t="shared" si="29"/>
        <v>0.43</v>
      </c>
      <c r="U43" s="14">
        <f t="shared" si="30"/>
        <v>1.4569246545303909E-2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2.2989246545303908E-2</v>
      </c>
      <c r="AR43" s="8">
        <f t="shared" si="35"/>
        <v>136.875</v>
      </c>
      <c r="AS43" s="1">
        <f t="shared" si="36"/>
        <v>0.24</v>
      </c>
      <c r="AT43" s="1">
        <f t="shared" si="37"/>
        <v>45371.333333333336</v>
      </c>
      <c r="AU43" s="1">
        <f t="shared" si="38"/>
        <v>229570698.99258485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0.54945545424999997</v>
      </c>
      <c r="E44" s="9">
        <f t="shared" si="39"/>
        <v>-0.13997650680645199</v>
      </c>
      <c r="F44" s="7" t="s">
        <v>83</v>
      </c>
      <c r="G44" s="1">
        <v>3</v>
      </c>
      <c r="H44" s="8">
        <f t="shared" si="20"/>
        <v>0.54945545424999997</v>
      </c>
      <c r="I44" s="8">
        <f t="shared" si="21"/>
        <v>273.69945545424997</v>
      </c>
      <c r="J44" s="8">
        <f t="shared" si="22"/>
        <v>1.871911711616869E-2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173.40651482256933</v>
      </c>
      <c r="P44" s="8">
        <f t="shared" si="25"/>
        <v>3.2460168596703172</v>
      </c>
      <c r="Q44" s="12">
        <f t="shared" si="26"/>
        <v>0.77904404632087609</v>
      </c>
      <c r="R44" s="8">
        <f t="shared" si="27"/>
        <v>14.125500000000001</v>
      </c>
      <c r="S44" s="13">
        <f t="shared" si="28"/>
        <v>5.5151608532149378E-2</v>
      </c>
      <c r="T44" s="2">
        <f t="shared" si="29"/>
        <v>0.43</v>
      </c>
      <c r="U44" s="14">
        <f t="shared" si="30"/>
        <v>2.3715191668824232E-2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3.2135191668824233E-2</v>
      </c>
      <c r="AR44" s="8">
        <f t="shared" si="35"/>
        <v>136.875</v>
      </c>
      <c r="AS44" s="1">
        <f t="shared" si="36"/>
        <v>0.24</v>
      </c>
      <c r="AT44" s="1">
        <f t="shared" si="37"/>
        <v>45371.333333333336</v>
      </c>
      <c r="AU44" s="1">
        <f t="shared" si="38"/>
        <v>320902140.01292074</v>
      </c>
    </row>
    <row r="45" spans="1:48" x14ac:dyDescent="0.15">
      <c r="C45" s="7">
        <v>3</v>
      </c>
      <c r="D45" s="7">
        <v>5.2286293463871001</v>
      </c>
      <c r="E45" s="9">
        <f t="shared" si="39"/>
        <v>0.54945545424999997</v>
      </c>
      <c r="F45" s="7" t="s">
        <v>83</v>
      </c>
      <c r="G45" s="1">
        <v>4</v>
      </c>
      <c r="H45" s="8">
        <f t="shared" si="20"/>
        <v>5.2286293463871001</v>
      </c>
      <c r="I45" s="8">
        <f t="shared" si="21"/>
        <v>278.37862934638707</v>
      </c>
      <c r="J45" s="8">
        <f t="shared" si="22"/>
        <v>3.4039085078374727E-2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229.01674796289905</v>
      </c>
      <c r="P45" s="8">
        <f t="shared" si="25"/>
        <v>7.7955205682818223</v>
      </c>
      <c r="Q45" s="12">
        <f t="shared" si="26"/>
        <v>1.8709249363876372</v>
      </c>
      <c r="R45" s="8">
        <f t="shared" si="27"/>
        <v>14.125500000000001</v>
      </c>
      <c r="S45" s="13">
        <f t="shared" si="28"/>
        <v>0.13245017425136366</v>
      </c>
      <c r="T45" s="2">
        <f t="shared" si="29"/>
        <v>0.43</v>
      </c>
      <c r="U45" s="14">
        <f t="shared" si="30"/>
        <v>5.6953574928086372E-2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6.5373574928086375E-2</v>
      </c>
      <c r="AR45" s="8">
        <f t="shared" si="35"/>
        <v>136.875</v>
      </c>
      <c r="AS45" s="1">
        <f t="shared" si="36"/>
        <v>0.24</v>
      </c>
      <c r="AT45" s="1">
        <f t="shared" si="37"/>
        <v>45371.333333333336</v>
      </c>
      <c r="AU45" s="1">
        <f t="shared" si="38"/>
        <v>652820755.23047602</v>
      </c>
    </row>
    <row r="46" spans="1:48" x14ac:dyDescent="0.15">
      <c r="C46" s="7">
        <v>4</v>
      </c>
      <c r="D46" s="7">
        <v>9.6689950437333305</v>
      </c>
      <c r="E46" s="9">
        <f t="shared" si="39"/>
        <v>5.2286293463871001</v>
      </c>
      <c r="F46" s="7" t="s">
        <v>83</v>
      </c>
      <c r="G46" s="1">
        <v>5</v>
      </c>
      <c r="H46" s="8">
        <f t="shared" si="20"/>
        <v>9.6689950437333305</v>
      </c>
      <c r="I46" s="8">
        <f t="shared" si="21"/>
        <v>282.81899504373331</v>
      </c>
      <c r="J46" s="8">
        <f t="shared" si="22"/>
        <v>5.8948148741472729E-2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210.16016602488634</v>
      </c>
      <c r="O46" s="8">
        <f t="shared" si="40"/>
        <v>69.917311369730896</v>
      </c>
      <c r="P46" s="8">
        <f t="shared" si="25"/>
        <v>4.1214960702267591</v>
      </c>
      <c r="Q46" s="12">
        <f t="shared" si="26"/>
        <v>0.98915905685442218</v>
      </c>
      <c r="R46" s="8">
        <f t="shared" si="27"/>
        <v>14.125500000000001</v>
      </c>
      <c r="S46" s="13">
        <f t="shared" si="28"/>
        <v>7.0026480963818777E-2</v>
      </c>
      <c r="T46" s="2">
        <f t="shared" si="29"/>
        <v>0.43</v>
      </c>
      <c r="U46" s="14">
        <f t="shared" si="30"/>
        <v>3.0111386814442073E-2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3.853138681444207E-2</v>
      </c>
      <c r="AR46" s="8">
        <f t="shared" si="35"/>
        <v>136.875</v>
      </c>
      <c r="AS46" s="1">
        <f t="shared" si="36"/>
        <v>0.24</v>
      </c>
      <c r="AT46" s="1">
        <f t="shared" si="37"/>
        <v>45371.333333333336</v>
      </c>
      <c r="AU46" s="1">
        <f t="shared" si="38"/>
        <v>384774567.82732493</v>
      </c>
    </row>
    <row r="47" spans="1:48" x14ac:dyDescent="0.15">
      <c r="C47" s="7">
        <v>5</v>
      </c>
      <c r="D47" s="7">
        <v>15.095267906128999</v>
      </c>
      <c r="E47" s="9">
        <f t="shared" si="39"/>
        <v>9.6689950437333305</v>
      </c>
      <c r="F47" s="7" t="s">
        <v>85</v>
      </c>
      <c r="G47" s="1">
        <v>6</v>
      </c>
      <c r="H47" s="8">
        <f t="shared" si="20"/>
        <v>15.095267906128999</v>
      </c>
      <c r="I47" s="8">
        <f t="shared" si="21"/>
        <v>288.24526790612896</v>
      </c>
      <c r="J47" s="8">
        <f t="shared" si="22"/>
        <v>0.1127040214627406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124.65206529950413</v>
      </c>
      <c r="P47" s="8">
        <f t="shared" si="25"/>
        <v>14.048789042890256</v>
      </c>
      <c r="Q47" s="12">
        <f t="shared" si="26"/>
        <v>3.3717093702936611</v>
      </c>
      <c r="R47" s="8">
        <f t="shared" si="27"/>
        <v>14.125500000000001</v>
      </c>
      <c r="S47" s="13">
        <f t="shared" si="28"/>
        <v>0.2386966387238442</v>
      </c>
      <c r="T47" s="2">
        <f t="shared" si="29"/>
        <v>0.43</v>
      </c>
      <c r="U47" s="14">
        <f t="shared" si="30"/>
        <v>0.102639554651253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0.11105955465125301</v>
      </c>
      <c r="AR47" s="8">
        <f t="shared" si="35"/>
        <v>136.875</v>
      </c>
      <c r="AS47" s="1">
        <f t="shared" si="36"/>
        <v>0.24</v>
      </c>
      <c r="AT47" s="1">
        <f t="shared" si="37"/>
        <v>45371.333333333336</v>
      </c>
      <c r="AU47" s="1">
        <f t="shared" si="38"/>
        <v>1109041113.672405</v>
      </c>
    </row>
    <row r="48" spans="1:48" x14ac:dyDescent="0.15">
      <c r="C48" s="7">
        <v>6</v>
      </c>
      <c r="D48" s="7">
        <v>19.552312711999999</v>
      </c>
      <c r="E48" s="9">
        <f t="shared" si="39"/>
        <v>15.095267906128999</v>
      </c>
      <c r="F48" s="7" t="s">
        <v>83</v>
      </c>
      <c r="G48" s="1">
        <v>7</v>
      </c>
      <c r="H48" s="8">
        <f t="shared" si="20"/>
        <v>19.552312711999999</v>
      </c>
      <c r="I48" s="8">
        <f t="shared" si="21"/>
        <v>292.70231271199998</v>
      </c>
      <c r="J48" s="8">
        <f t="shared" si="22"/>
        <v>0.18850672341711405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169.45952625661388</v>
      </c>
      <c r="P48" s="8">
        <f t="shared" si="25"/>
        <v>31.94426004645069</v>
      </c>
      <c r="Q48" s="12">
        <f t="shared" si="26"/>
        <v>7.6666224111481656</v>
      </c>
      <c r="R48" s="8">
        <f t="shared" si="27"/>
        <v>14.125500000000001</v>
      </c>
      <c r="S48" s="13">
        <f t="shared" si="28"/>
        <v>0.54275051581523948</v>
      </c>
      <c r="T48" s="2">
        <f t="shared" si="29"/>
        <v>0.43</v>
      </c>
      <c r="U48" s="14">
        <f t="shared" si="30"/>
        <v>0.23338272180055297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0.24898272180055298</v>
      </c>
      <c r="AR48" s="8">
        <f t="shared" si="35"/>
        <v>136.875</v>
      </c>
      <c r="AS48" s="1">
        <f t="shared" si="36"/>
        <v>0.24</v>
      </c>
      <c r="AT48" s="1">
        <f t="shared" si="37"/>
        <v>45371.333333333336</v>
      </c>
      <c r="AU48" s="1">
        <f t="shared" si="38"/>
        <v>2486342358.7279477</v>
      </c>
    </row>
    <row r="49" spans="1:48" x14ac:dyDescent="0.15">
      <c r="C49" s="7">
        <v>7</v>
      </c>
      <c r="D49" s="7">
        <v>22.432109398387102</v>
      </c>
      <c r="E49" s="9">
        <f t="shared" si="39"/>
        <v>19.552312711999999</v>
      </c>
      <c r="F49" s="7" t="s">
        <v>83</v>
      </c>
      <c r="G49" s="1">
        <v>8</v>
      </c>
      <c r="H49" s="8">
        <f t="shared" si="20"/>
        <v>22.432109398387102</v>
      </c>
      <c r="I49" s="8">
        <f t="shared" si="21"/>
        <v>295.5821093983871</v>
      </c>
      <c r="J49" s="8">
        <f t="shared" si="22"/>
        <v>0.26066326268559642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196.37151621016321</v>
      </c>
      <c r="P49" s="8">
        <f t="shared" si="25"/>
        <v>51.186840113858629</v>
      </c>
      <c r="Q49" s="12">
        <f t="shared" si="26"/>
        <v>12.28484162732607</v>
      </c>
      <c r="R49" s="8">
        <f t="shared" si="27"/>
        <v>14.125500000000001</v>
      </c>
      <c r="S49" s="13">
        <f t="shared" si="28"/>
        <v>0.86969251547386428</v>
      </c>
      <c r="T49" s="2">
        <f t="shared" si="29"/>
        <v>0.43</v>
      </c>
      <c r="U49" s="14">
        <f t="shared" si="30"/>
        <v>0.37396778165376166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0.38956778165376166</v>
      </c>
      <c r="AR49" s="8">
        <f t="shared" si="35"/>
        <v>136.875</v>
      </c>
      <c r="AS49" s="1">
        <f t="shared" si="36"/>
        <v>0.24</v>
      </c>
      <c r="AT49" s="1">
        <f t="shared" si="37"/>
        <v>45371.333333333336</v>
      </c>
      <c r="AU49" s="1">
        <f t="shared" si="38"/>
        <v>3890225273.9341555</v>
      </c>
    </row>
    <row r="50" spans="1:48" x14ac:dyDescent="0.15">
      <c r="C50" s="7">
        <v>8</v>
      </c>
      <c r="D50" s="7">
        <v>21.876147643225799</v>
      </c>
      <c r="E50" s="9">
        <f t="shared" si="39"/>
        <v>22.432109398387102</v>
      </c>
      <c r="F50" s="7" t="s">
        <v>83</v>
      </c>
      <c r="G50" s="1">
        <v>9</v>
      </c>
      <c r="H50" s="8">
        <f t="shared" si="20"/>
        <v>21.876147643225799</v>
      </c>
      <c r="I50" s="8">
        <f t="shared" si="21"/>
        <v>295.02614764322578</v>
      </c>
      <c r="J50" s="8">
        <f t="shared" si="22"/>
        <v>0.24497438041368441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204.04092609630459</v>
      </c>
      <c r="P50" s="8">
        <f t="shared" si="25"/>
        <v>49.98479944947659</v>
      </c>
      <c r="Q50" s="12">
        <f t="shared" si="26"/>
        <v>11.996351867874381</v>
      </c>
      <c r="R50" s="8">
        <f t="shared" si="27"/>
        <v>14.125500000000001</v>
      </c>
      <c r="S50" s="13">
        <f t="shared" si="28"/>
        <v>0.84926918465713641</v>
      </c>
      <c r="T50" s="2">
        <f t="shared" si="29"/>
        <v>0.43</v>
      </c>
      <c r="U50" s="14">
        <f t="shared" si="30"/>
        <v>0.36518574940256865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0.38078574940256865</v>
      </c>
      <c r="AR50" s="8">
        <f t="shared" si="35"/>
        <v>136.875</v>
      </c>
      <c r="AS50" s="1">
        <f t="shared" si="36"/>
        <v>0.24</v>
      </c>
      <c r="AT50" s="1">
        <f t="shared" si="37"/>
        <v>45371.333333333336</v>
      </c>
      <c r="AU50" s="1">
        <f t="shared" si="38"/>
        <v>3802527868.1706061</v>
      </c>
    </row>
    <row r="51" spans="1:48" x14ac:dyDescent="0.15">
      <c r="C51" s="7">
        <v>9</v>
      </c>
      <c r="D51" s="7">
        <v>20.049187903</v>
      </c>
      <c r="E51" s="9">
        <f t="shared" si="39"/>
        <v>21.876147643225799</v>
      </c>
      <c r="F51" s="7" t="s">
        <v>83</v>
      </c>
      <c r="G51" s="1">
        <v>10</v>
      </c>
      <c r="H51" s="8">
        <f t="shared" si="20"/>
        <v>20.049187903</v>
      </c>
      <c r="I51" s="8">
        <f t="shared" si="21"/>
        <v>293.199187903</v>
      </c>
      <c r="J51" s="8">
        <f t="shared" si="22"/>
        <v>0.19943872880590066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212.91237664682799</v>
      </c>
      <c r="P51" s="8">
        <f t="shared" si="25"/>
        <v>42.462973745486508</v>
      </c>
      <c r="Q51" s="12">
        <f t="shared" si="26"/>
        <v>10.191113698916762</v>
      </c>
      <c r="R51" s="8">
        <f t="shared" si="27"/>
        <v>14.125500000000001</v>
      </c>
      <c r="S51" s="13">
        <f t="shared" si="28"/>
        <v>0.7214692364105173</v>
      </c>
      <c r="T51" s="2">
        <f t="shared" si="29"/>
        <v>0.43</v>
      </c>
      <c r="U51" s="14">
        <f t="shared" si="30"/>
        <v>0.31023177165652244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0.32583177165652244</v>
      </c>
      <c r="AR51" s="8">
        <f t="shared" si="35"/>
        <v>136.875</v>
      </c>
      <c r="AS51" s="1">
        <f t="shared" si="36"/>
        <v>0.24</v>
      </c>
      <c r="AT51" s="1">
        <f t="shared" si="37"/>
        <v>45371.333333333336</v>
      </c>
      <c r="AU51" s="1">
        <f t="shared" si="38"/>
        <v>3253757248.0147285</v>
      </c>
    </row>
    <row r="52" spans="1:48" x14ac:dyDescent="0.15">
      <c r="C52" s="7">
        <v>10</v>
      </c>
      <c r="D52" s="7">
        <v>10.1041909788387</v>
      </c>
      <c r="E52" s="9">
        <f t="shared" si="39"/>
        <v>20.049187903</v>
      </c>
      <c r="F52" s="7" t="s">
        <v>83</v>
      </c>
      <c r="G52" s="1">
        <v>11</v>
      </c>
      <c r="H52" s="8">
        <f t="shared" si="20"/>
        <v>10.1041909788387</v>
      </c>
      <c r="I52" s="8">
        <f t="shared" si="21"/>
        <v>283.25419097883866</v>
      </c>
      <c r="J52" s="8">
        <f t="shared" si="22"/>
        <v>6.2150157429877659E-2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161.92693275627443</v>
      </c>
      <c r="O52" s="8">
        <f t="shared" si="40"/>
        <v>67.378720145067064</v>
      </c>
      <c r="P52" s="8">
        <f t="shared" si="25"/>
        <v>4.1875980644395874</v>
      </c>
      <c r="Q52" s="12">
        <f t="shared" si="26"/>
        <v>1.0050235354655008</v>
      </c>
      <c r="R52" s="8">
        <f t="shared" si="27"/>
        <v>14.125500000000001</v>
      </c>
      <c r="S52" s="13">
        <f t="shared" si="28"/>
        <v>7.1149590135959839E-2</v>
      </c>
      <c r="T52" s="2">
        <f t="shared" si="29"/>
        <v>0.43</v>
      </c>
      <c r="U52" s="14">
        <f t="shared" si="30"/>
        <v>3.059432375846273E-2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3.9014323758462727E-2</v>
      </c>
      <c r="AR52" s="8">
        <f t="shared" si="35"/>
        <v>136.875</v>
      </c>
      <c r="AS52" s="1">
        <f t="shared" si="36"/>
        <v>0.24</v>
      </c>
      <c r="AT52" s="1">
        <f t="shared" si="37"/>
        <v>45371.333333333336</v>
      </c>
      <c r="AU52" s="1">
        <f t="shared" si="38"/>
        <v>389597177.89371753</v>
      </c>
    </row>
    <row r="53" spans="1:48" x14ac:dyDescent="0.15">
      <c r="C53" s="7">
        <v>11</v>
      </c>
      <c r="D53" s="7">
        <v>3.3100512518</v>
      </c>
      <c r="E53" s="9">
        <f t="shared" si="39"/>
        <v>10.1041909788387</v>
      </c>
      <c r="F53" s="7" t="s">
        <v>85</v>
      </c>
      <c r="G53" s="1">
        <v>12</v>
      </c>
      <c r="H53" s="8">
        <f t="shared" si="20"/>
        <v>3.3100512518</v>
      </c>
      <c r="I53" s="8">
        <f t="shared" si="21"/>
        <v>276.4600512518</v>
      </c>
      <c r="J53" s="8">
        <f t="shared" si="22"/>
        <v>2.6703041200640668E-2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122.04737208062748</v>
      </c>
      <c r="P53" s="8">
        <f t="shared" si="25"/>
        <v>3.2590360050989173</v>
      </c>
      <c r="Q53" s="12">
        <f t="shared" si="26"/>
        <v>0.78216864122374008</v>
      </c>
      <c r="R53" s="8">
        <f t="shared" si="27"/>
        <v>14.125500000000001</v>
      </c>
      <c r="S53" s="13">
        <f t="shared" si="28"/>
        <v>5.5372810960584759E-2</v>
      </c>
      <c r="T53" s="2">
        <f t="shared" si="29"/>
        <v>0.43</v>
      </c>
      <c r="U53" s="14">
        <f t="shared" si="30"/>
        <v>2.3810308713051447E-2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3.2230308713051443E-2</v>
      </c>
      <c r="AR53" s="8">
        <f t="shared" si="35"/>
        <v>136.875</v>
      </c>
      <c r="AS53" s="1">
        <f t="shared" si="36"/>
        <v>0.24</v>
      </c>
      <c r="AT53" s="1">
        <f t="shared" si="37"/>
        <v>45371.333333333336</v>
      </c>
      <c r="AU53" s="1">
        <f t="shared" si="38"/>
        <v>321851979.15994614</v>
      </c>
      <c r="AV53" s="1">
        <f>SUM(AU42:AU53)</f>
        <v>17010712304.148895</v>
      </c>
    </row>
    <row r="54" spans="1:48" x14ac:dyDescent="0.3">
      <c r="C54" s="7">
        <v>12</v>
      </c>
      <c r="D54" s="10">
        <v>2.5854627371935499</v>
      </c>
      <c r="E54" s="9">
        <f t="shared" si="39"/>
        <v>3.3100512518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1</v>
      </c>
      <c r="E58" s="7"/>
      <c r="F58" s="7"/>
      <c r="G58" s="1">
        <v>1</v>
      </c>
      <c r="H58" s="8">
        <f t="shared" ref="H58:H69" si="41">E59</f>
        <v>1</v>
      </c>
      <c r="I58" s="8">
        <f t="shared" ref="I58:I69" si="42">H58+273.15</f>
        <v>274.14999999999998</v>
      </c>
      <c r="J58" s="8">
        <f t="shared" ref="J58:J69" si="43">EXP(($C$15*(I58-$C$13))/($C$16*I58*$C$13))</f>
        <v>1.9846143044148706E-2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1.9799835377045691E-3</v>
      </c>
      <c r="Q58" s="12">
        <f t="shared" ref="Q58:Q69" si="47">P58*$B$60</f>
        <v>3.7619687216386812E-4</v>
      </c>
      <c r="R58" s="8">
        <f t="shared" ref="R58:R69" si="48">L58*$B$60</f>
        <v>1.8955666666666669E-2</v>
      </c>
      <c r="S58" s="13">
        <f t="shared" ref="S58:S69" si="49">Q58/R58</f>
        <v>1.9846143044148702E-2</v>
      </c>
      <c r="T58" s="2">
        <f t="shared" ref="T58:T69" si="50">$B$59/100</f>
        <v>0.01</v>
      </c>
      <c r="U58" s="14">
        <f t="shared" ref="U58:U69" si="51">S58*T58</f>
        <v>1.9846143044148702E-4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1.2198461430441487E-2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113998.91666666667</v>
      </c>
      <c r="AU58" s="1">
        <f t="shared" ref="AU58:AU69" si="58">AT58*10000*AS58*0.67*AR58*AQ58</f>
        <v>17661177.176539801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-0.13997650680645199</v>
      </c>
      <c r="E59" s="9">
        <f t="shared" ref="E59:E70" si="59">D58</f>
        <v>1</v>
      </c>
      <c r="F59" s="7" t="s">
        <v>83</v>
      </c>
      <c r="G59" s="1">
        <v>2</v>
      </c>
      <c r="H59" s="8">
        <f t="shared" si="41"/>
        <v>-0.13997650680645199</v>
      </c>
      <c r="I59" s="8">
        <f t="shared" si="42"/>
        <v>273.0100234931935</v>
      </c>
      <c r="J59" s="8">
        <f t="shared" si="43"/>
        <v>1.7110775807136949E-2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0.19755334979562877</v>
      </c>
      <c r="P59" s="8">
        <f t="shared" si="46"/>
        <v>3.380291078301908E-3</v>
      </c>
      <c r="Q59" s="12">
        <f t="shared" si="47"/>
        <v>6.422553048773625E-4</v>
      </c>
      <c r="R59" s="8">
        <f t="shared" si="48"/>
        <v>1.8955666666666669E-2</v>
      </c>
      <c r="S59" s="13">
        <f t="shared" si="49"/>
        <v>3.3881968710009099E-2</v>
      </c>
      <c r="T59" s="2">
        <f t="shared" si="50"/>
        <v>0.01</v>
      </c>
      <c r="U59" s="14">
        <f t="shared" si="51"/>
        <v>3.3881968710009099E-4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1.2338819687100091E-2</v>
      </c>
      <c r="AR59" s="8">
        <f t="shared" si="55"/>
        <v>9.9766666666666666</v>
      </c>
      <c r="AS59" s="1">
        <f t="shared" si="56"/>
        <v>0.19</v>
      </c>
      <c r="AT59" s="1">
        <f t="shared" si="57"/>
        <v>113998.91666666667</v>
      </c>
      <c r="AU59" s="1">
        <f t="shared" si="58"/>
        <v>17864390.676305577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0.54945545424999997</v>
      </c>
      <c r="E60" s="9">
        <f t="shared" si="59"/>
        <v>-0.13997650680645199</v>
      </c>
      <c r="F60" s="7" t="s">
        <v>83</v>
      </c>
      <c r="G60" s="1">
        <v>3</v>
      </c>
      <c r="H60" s="8">
        <f t="shared" si="41"/>
        <v>0.54945545424999997</v>
      </c>
      <c r="I60" s="8">
        <f t="shared" si="42"/>
        <v>273.69945545424997</v>
      </c>
      <c r="J60" s="8">
        <f t="shared" si="43"/>
        <v>1.871911711616869E-2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0.29393972538399354</v>
      </c>
      <c r="P60" s="8">
        <f t="shared" si="46"/>
        <v>5.5022921445574378E-3</v>
      </c>
      <c r="Q60" s="12">
        <f t="shared" si="47"/>
        <v>1.0454355074659132E-3</v>
      </c>
      <c r="R60" s="8">
        <f t="shared" si="48"/>
        <v>1.8955666666666669E-2</v>
      </c>
      <c r="S60" s="13">
        <f t="shared" si="49"/>
        <v>5.5151608532149385E-2</v>
      </c>
      <c r="T60" s="2">
        <f t="shared" si="50"/>
        <v>0.01</v>
      </c>
      <c r="U60" s="14">
        <f t="shared" si="51"/>
        <v>5.5151608532149384E-4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1.2551516085321493E-2</v>
      </c>
      <c r="AR60" s="8">
        <f t="shared" si="55"/>
        <v>9.9766666666666666</v>
      </c>
      <c r="AS60" s="1">
        <f t="shared" si="56"/>
        <v>0.19</v>
      </c>
      <c r="AT60" s="1">
        <f t="shared" si="57"/>
        <v>113998.91666666667</v>
      </c>
      <c r="AU60" s="1">
        <f t="shared" si="58"/>
        <v>18172336.78862641</v>
      </c>
    </row>
    <row r="61" spans="1:48" x14ac:dyDescent="0.15">
      <c r="C61" s="7">
        <v>3</v>
      </c>
      <c r="D61" s="7">
        <v>5.2286293463871001</v>
      </c>
      <c r="E61" s="9">
        <f t="shared" si="59"/>
        <v>0.54945545424999997</v>
      </c>
      <c r="F61" s="7" t="s">
        <v>83</v>
      </c>
      <c r="G61" s="1">
        <v>4</v>
      </c>
      <c r="H61" s="8">
        <f t="shared" si="41"/>
        <v>5.2286293463871001</v>
      </c>
      <c r="I61" s="8">
        <f t="shared" si="42"/>
        <v>278.37862934638707</v>
      </c>
      <c r="J61" s="8">
        <f t="shared" si="43"/>
        <v>3.4039085078374727E-2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0.38820409990610277</v>
      </c>
      <c r="P61" s="8">
        <f t="shared" si="46"/>
        <v>1.3214112384477715E-2</v>
      </c>
      <c r="Q61" s="12">
        <f t="shared" si="47"/>
        <v>2.510681353050766E-3</v>
      </c>
      <c r="R61" s="8">
        <f t="shared" si="48"/>
        <v>1.8955666666666669E-2</v>
      </c>
      <c r="S61" s="13">
        <f t="shared" si="49"/>
        <v>0.13245017425136366</v>
      </c>
      <c r="T61" s="2">
        <f t="shared" si="50"/>
        <v>0.01</v>
      </c>
      <c r="U61" s="14">
        <f t="shared" si="51"/>
        <v>1.3245017425136366E-3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1.3324501742513636E-2</v>
      </c>
      <c r="AR61" s="8">
        <f t="shared" si="55"/>
        <v>9.9766666666666666</v>
      </c>
      <c r="AS61" s="1">
        <f t="shared" si="56"/>
        <v>0.19</v>
      </c>
      <c r="AT61" s="1">
        <f t="shared" si="57"/>
        <v>113998.91666666667</v>
      </c>
      <c r="AU61" s="1">
        <f t="shared" si="58"/>
        <v>19291480.930241358</v>
      </c>
    </row>
    <row r="62" spans="1:48" x14ac:dyDescent="0.15">
      <c r="C62" s="7">
        <v>4</v>
      </c>
      <c r="D62" s="7">
        <v>9.6689950437333305</v>
      </c>
      <c r="E62" s="9">
        <f t="shared" si="59"/>
        <v>5.2286293463871001</v>
      </c>
      <c r="F62" s="7" t="s">
        <v>83</v>
      </c>
      <c r="G62" s="1">
        <v>5</v>
      </c>
      <c r="H62" s="8">
        <f t="shared" si="41"/>
        <v>9.6689950437333305</v>
      </c>
      <c r="I62" s="8">
        <f t="shared" si="42"/>
        <v>282.81899504373331</v>
      </c>
      <c r="J62" s="8">
        <f t="shared" si="43"/>
        <v>5.8948148741472729E-2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0.35624048814554377</v>
      </c>
      <c r="O62" s="8">
        <f t="shared" si="60"/>
        <v>0.11851616604274795</v>
      </c>
      <c r="P62" s="8">
        <f t="shared" si="46"/>
        <v>6.9863085841569859E-3</v>
      </c>
      <c r="Q62" s="12">
        <f t="shared" si="47"/>
        <v>1.3273986309898273E-3</v>
      </c>
      <c r="R62" s="8">
        <f t="shared" si="48"/>
        <v>1.8955666666666669E-2</v>
      </c>
      <c r="S62" s="13">
        <f t="shared" si="49"/>
        <v>7.0026480963818763E-2</v>
      </c>
      <c r="T62" s="2">
        <f t="shared" si="50"/>
        <v>0.01</v>
      </c>
      <c r="U62" s="14">
        <f t="shared" si="51"/>
        <v>7.0026480963818769E-4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1.2700264809638187E-2</v>
      </c>
      <c r="AR62" s="8">
        <f t="shared" si="55"/>
        <v>9.9766666666666666</v>
      </c>
      <c r="AS62" s="1">
        <f t="shared" si="56"/>
        <v>0.19</v>
      </c>
      <c r="AT62" s="1">
        <f t="shared" si="57"/>
        <v>113998.91666666667</v>
      </c>
      <c r="AU62" s="1">
        <f t="shared" si="58"/>
        <v>18387698.175791636</v>
      </c>
    </row>
    <row r="63" spans="1:48" x14ac:dyDescent="0.15">
      <c r="C63" s="7">
        <v>5</v>
      </c>
      <c r="D63" s="7">
        <v>15.095267906128999</v>
      </c>
      <c r="E63" s="9">
        <f t="shared" si="59"/>
        <v>9.6689950437333305</v>
      </c>
      <c r="F63" s="7" t="s">
        <v>85</v>
      </c>
      <c r="G63" s="1">
        <v>6</v>
      </c>
      <c r="H63" s="8">
        <f t="shared" si="41"/>
        <v>15.095267906128999</v>
      </c>
      <c r="I63" s="8">
        <f t="shared" si="42"/>
        <v>288.24526790612896</v>
      </c>
      <c r="J63" s="8">
        <f t="shared" si="43"/>
        <v>0.1127040214627406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0.21129652412525762</v>
      </c>
      <c r="P63" s="8">
        <f t="shared" si="46"/>
        <v>2.3813967990015523E-2</v>
      </c>
      <c r="Q63" s="12">
        <f t="shared" si="47"/>
        <v>4.5246539181029496E-3</v>
      </c>
      <c r="R63" s="8">
        <f t="shared" si="48"/>
        <v>1.8955666666666669E-2</v>
      </c>
      <c r="S63" s="13">
        <f t="shared" si="49"/>
        <v>0.23869663872384417</v>
      </c>
      <c r="T63" s="2">
        <f t="shared" si="50"/>
        <v>0.01</v>
      </c>
      <c r="U63" s="14">
        <f t="shared" si="51"/>
        <v>2.3869663872384417E-3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1.4386966387238442E-2</v>
      </c>
      <c r="AR63" s="8">
        <f t="shared" si="55"/>
        <v>9.9766666666666666</v>
      </c>
      <c r="AS63" s="1">
        <f t="shared" si="56"/>
        <v>0.19</v>
      </c>
      <c r="AT63" s="1">
        <f t="shared" si="57"/>
        <v>113998.91666666667</v>
      </c>
      <c r="AU63" s="1">
        <f t="shared" si="58"/>
        <v>20829738.557344016</v>
      </c>
    </row>
    <row r="64" spans="1:48" x14ac:dyDescent="0.15">
      <c r="C64" s="7">
        <v>6</v>
      </c>
      <c r="D64" s="7">
        <v>19.552312711999999</v>
      </c>
      <c r="E64" s="9">
        <f t="shared" si="59"/>
        <v>15.095267906128999</v>
      </c>
      <c r="F64" s="7" t="s">
        <v>83</v>
      </c>
      <c r="G64" s="1">
        <v>7</v>
      </c>
      <c r="H64" s="8">
        <f t="shared" si="41"/>
        <v>19.552312711999999</v>
      </c>
      <c r="I64" s="8">
        <f t="shared" si="42"/>
        <v>292.70231271199998</v>
      </c>
      <c r="J64" s="8">
        <f t="shared" si="43"/>
        <v>0.18850672341711405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0.28724922280190879</v>
      </c>
      <c r="P64" s="8">
        <f t="shared" si="46"/>
        <v>5.4148409794500391E-2</v>
      </c>
      <c r="Q64" s="12">
        <f t="shared" si="47"/>
        <v>1.0288197860955074E-2</v>
      </c>
      <c r="R64" s="8">
        <f t="shared" si="48"/>
        <v>1.8955666666666669E-2</v>
      </c>
      <c r="S64" s="13">
        <f t="shared" si="49"/>
        <v>0.54275051581523936</v>
      </c>
      <c r="T64" s="2">
        <f t="shared" si="50"/>
        <v>0.01</v>
      </c>
      <c r="U64" s="14">
        <f t="shared" si="51"/>
        <v>5.427505158152394E-3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2.5527505158152393E-2</v>
      </c>
      <c r="AR64" s="8">
        <f t="shared" si="55"/>
        <v>9.9766666666666666</v>
      </c>
      <c r="AS64" s="1">
        <f t="shared" si="56"/>
        <v>0.19</v>
      </c>
      <c r="AT64" s="1">
        <f t="shared" si="57"/>
        <v>113998.91666666667</v>
      </c>
      <c r="AU64" s="1">
        <f t="shared" si="58"/>
        <v>36959234.084068097</v>
      </c>
    </row>
    <row r="65" spans="1:48" x14ac:dyDescent="0.15">
      <c r="C65" s="7">
        <v>7</v>
      </c>
      <c r="D65" s="7">
        <v>22.432109398387102</v>
      </c>
      <c r="E65" s="9">
        <f t="shared" si="59"/>
        <v>19.552312711999999</v>
      </c>
      <c r="F65" s="7" t="s">
        <v>83</v>
      </c>
      <c r="G65" s="1">
        <v>8</v>
      </c>
      <c r="H65" s="8">
        <f t="shared" si="41"/>
        <v>22.432109398387102</v>
      </c>
      <c r="I65" s="8">
        <f t="shared" si="42"/>
        <v>295.5821093983871</v>
      </c>
      <c r="J65" s="8">
        <f t="shared" si="43"/>
        <v>0.26066326268559642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0.33286747967407504</v>
      </c>
      <c r="P65" s="8">
        <f t="shared" si="46"/>
        <v>8.6766323293775843E-2</v>
      </c>
      <c r="Q65" s="12">
        <f t="shared" si="47"/>
        <v>1.6485601425817412E-2</v>
      </c>
      <c r="R65" s="8">
        <f t="shared" si="48"/>
        <v>1.8955666666666669E-2</v>
      </c>
      <c r="S65" s="13">
        <f t="shared" si="49"/>
        <v>0.86969251547386406</v>
      </c>
      <c r="T65" s="2">
        <f t="shared" si="50"/>
        <v>0.01</v>
      </c>
      <c r="U65" s="14">
        <f t="shared" si="51"/>
        <v>8.6969251547386415E-3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2.879692515473864E-2</v>
      </c>
      <c r="AR65" s="8">
        <f t="shared" si="55"/>
        <v>9.9766666666666666</v>
      </c>
      <c r="AS65" s="1">
        <f t="shared" si="56"/>
        <v>0.19</v>
      </c>
      <c r="AT65" s="1">
        <f t="shared" si="57"/>
        <v>113998.91666666667</v>
      </c>
      <c r="AU65" s="1">
        <f t="shared" si="58"/>
        <v>41692765.944089077</v>
      </c>
    </row>
    <row r="66" spans="1:48" x14ac:dyDescent="0.15">
      <c r="C66" s="7">
        <v>8</v>
      </c>
      <c r="D66" s="7">
        <v>21.876147643225799</v>
      </c>
      <c r="E66" s="9">
        <f t="shared" si="59"/>
        <v>22.432109398387102</v>
      </c>
      <c r="F66" s="7" t="s">
        <v>83</v>
      </c>
      <c r="G66" s="1">
        <v>9</v>
      </c>
      <c r="H66" s="8">
        <f t="shared" si="41"/>
        <v>21.876147643225799</v>
      </c>
      <c r="I66" s="8">
        <f t="shared" si="42"/>
        <v>295.02614764322578</v>
      </c>
      <c r="J66" s="8">
        <f t="shared" si="43"/>
        <v>0.24497438041368441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0.34586782304696584</v>
      </c>
      <c r="P66" s="8">
        <f t="shared" si="46"/>
        <v>8.4728755655960289E-2</v>
      </c>
      <c r="Q66" s="12">
        <f t="shared" si="47"/>
        <v>1.6098463574632457E-2</v>
      </c>
      <c r="R66" s="8">
        <f t="shared" si="48"/>
        <v>1.8955666666666669E-2</v>
      </c>
      <c r="S66" s="13">
        <f t="shared" si="49"/>
        <v>0.84926918465713619</v>
      </c>
      <c r="T66" s="2">
        <f t="shared" si="50"/>
        <v>0.01</v>
      </c>
      <c r="U66" s="14">
        <f t="shared" si="51"/>
        <v>8.4926918465713618E-3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2.8592691846571362E-2</v>
      </c>
      <c r="AR66" s="8">
        <f t="shared" si="55"/>
        <v>9.9766666666666666</v>
      </c>
      <c r="AS66" s="1">
        <f t="shared" si="56"/>
        <v>0.19</v>
      </c>
      <c r="AT66" s="1">
        <f t="shared" si="57"/>
        <v>113998.91666666667</v>
      </c>
      <c r="AU66" s="1">
        <f t="shared" si="58"/>
        <v>41397072.863329582</v>
      </c>
    </row>
    <row r="67" spans="1:48" x14ac:dyDescent="0.15">
      <c r="C67" s="7">
        <v>9</v>
      </c>
      <c r="D67" s="7">
        <v>20.049187903</v>
      </c>
      <c r="E67" s="9">
        <f t="shared" si="59"/>
        <v>21.876147643225799</v>
      </c>
      <c r="F67" s="7" t="s">
        <v>83</v>
      </c>
      <c r="G67" s="1">
        <v>10</v>
      </c>
      <c r="H67" s="8">
        <f t="shared" si="41"/>
        <v>20.049187903</v>
      </c>
      <c r="I67" s="8">
        <f t="shared" si="42"/>
        <v>293.199187903</v>
      </c>
      <c r="J67" s="8">
        <f t="shared" si="43"/>
        <v>0.19943872880590066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0.36090573405767223</v>
      </c>
      <c r="P67" s="8">
        <f t="shared" si="46"/>
        <v>7.1978580819222593E-2</v>
      </c>
      <c r="Q67" s="12">
        <f t="shared" si="47"/>
        <v>1.3675930355652293E-2</v>
      </c>
      <c r="R67" s="8">
        <f t="shared" si="48"/>
        <v>1.8955666666666669E-2</v>
      </c>
      <c r="S67" s="13">
        <f t="shared" si="49"/>
        <v>0.72146923641051708</v>
      </c>
      <c r="T67" s="2">
        <f t="shared" si="50"/>
        <v>0.01</v>
      </c>
      <c r="U67" s="14">
        <f t="shared" si="51"/>
        <v>7.2146923641051713E-3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2.7314692364105171E-2</v>
      </c>
      <c r="AR67" s="8">
        <f t="shared" si="55"/>
        <v>9.9766666666666666</v>
      </c>
      <c r="AS67" s="1">
        <f t="shared" si="56"/>
        <v>0.19</v>
      </c>
      <c r="AT67" s="1">
        <f t="shared" si="57"/>
        <v>113998.91666666667</v>
      </c>
      <c r="AU67" s="1">
        <f t="shared" si="58"/>
        <v>39546759.574226148</v>
      </c>
    </row>
    <row r="68" spans="1:48" x14ac:dyDescent="0.15">
      <c r="C68" s="7">
        <v>10</v>
      </c>
      <c r="D68" s="7">
        <v>10.1041909788387</v>
      </c>
      <c r="E68" s="9">
        <f t="shared" si="59"/>
        <v>20.049187903</v>
      </c>
      <c r="F68" s="7" t="s">
        <v>83</v>
      </c>
      <c r="G68" s="1">
        <v>11</v>
      </c>
      <c r="H68" s="8">
        <f t="shared" si="41"/>
        <v>10.1041909788387</v>
      </c>
      <c r="I68" s="8">
        <f t="shared" si="42"/>
        <v>283.25419097883866</v>
      </c>
      <c r="J68" s="8">
        <f t="shared" si="43"/>
        <v>6.2150157429877659E-2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0.27448079557652716</v>
      </c>
      <c r="O68" s="8">
        <f t="shared" si="60"/>
        <v>0.11421302432858915</v>
      </c>
      <c r="P68" s="8">
        <f t="shared" si="46"/>
        <v>7.0983574425642626E-3</v>
      </c>
      <c r="Q68" s="12">
        <f t="shared" si="47"/>
        <v>1.3486879140872099E-3</v>
      </c>
      <c r="R68" s="8">
        <f t="shared" si="48"/>
        <v>1.8955666666666669E-2</v>
      </c>
      <c r="S68" s="13">
        <f t="shared" si="49"/>
        <v>7.1149590135959853E-2</v>
      </c>
      <c r="T68" s="2">
        <f t="shared" si="50"/>
        <v>0.01</v>
      </c>
      <c r="U68" s="14">
        <f t="shared" si="51"/>
        <v>7.1149590135959854E-4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1.27114959013596E-2</v>
      </c>
      <c r="AR68" s="8">
        <f t="shared" si="55"/>
        <v>9.9766666666666666</v>
      </c>
      <c r="AS68" s="1">
        <f t="shared" si="56"/>
        <v>0.19</v>
      </c>
      <c r="AT68" s="1">
        <f t="shared" si="57"/>
        <v>113998.91666666667</v>
      </c>
      <c r="AU68" s="1">
        <f t="shared" si="58"/>
        <v>18403958.775696706</v>
      </c>
    </row>
    <row r="69" spans="1:48" x14ac:dyDescent="0.15">
      <c r="C69" s="7">
        <v>11</v>
      </c>
      <c r="D69" s="7">
        <v>3.3100512518</v>
      </c>
      <c r="E69" s="9">
        <f t="shared" si="59"/>
        <v>10.1041909788387</v>
      </c>
      <c r="F69" s="7" t="s">
        <v>85</v>
      </c>
      <c r="G69" s="1">
        <v>12</v>
      </c>
      <c r="H69" s="8">
        <f t="shared" si="41"/>
        <v>3.3100512518</v>
      </c>
      <c r="I69" s="8">
        <f t="shared" si="42"/>
        <v>276.4600512518</v>
      </c>
      <c r="J69" s="8">
        <f t="shared" si="43"/>
        <v>2.6703041200640668E-2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0.20688133355269156</v>
      </c>
      <c r="P69" s="8">
        <f t="shared" si="46"/>
        <v>5.524360773501007E-3</v>
      </c>
      <c r="Q69" s="12">
        <f t="shared" si="47"/>
        <v>1.0496285469651914E-3</v>
      </c>
      <c r="R69" s="8">
        <f t="shared" si="48"/>
        <v>1.8955666666666669E-2</v>
      </c>
      <c r="S69" s="13">
        <f t="shared" si="49"/>
        <v>5.5372810960584766E-2</v>
      </c>
      <c r="T69" s="2">
        <f t="shared" si="50"/>
        <v>0.01</v>
      </c>
      <c r="U69" s="14">
        <f t="shared" si="51"/>
        <v>5.5372810960584769E-4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1.2553728109605849E-2</v>
      </c>
      <c r="AR69" s="8">
        <f t="shared" si="55"/>
        <v>9.9766666666666666</v>
      </c>
      <c r="AS69" s="1">
        <f t="shared" si="56"/>
        <v>0.19</v>
      </c>
      <c r="AT69" s="1">
        <f t="shared" si="57"/>
        <v>113998.91666666667</v>
      </c>
      <c r="AU69" s="1">
        <f t="shared" si="58"/>
        <v>18175539.40176148</v>
      </c>
      <c r="AV69" s="1">
        <f>SUM(AU58:AU69)</f>
        <v>308382152.94801992</v>
      </c>
    </row>
    <row r="70" spans="1:48" x14ac:dyDescent="0.3">
      <c r="C70" s="7">
        <v>12</v>
      </c>
      <c r="D70" s="10">
        <v>2.5854627371935499</v>
      </c>
      <c r="E70" s="9">
        <f t="shared" si="59"/>
        <v>3.3100512518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1</v>
      </c>
      <c r="E73" s="7"/>
      <c r="F73" s="7"/>
      <c r="G73" s="1">
        <v>1</v>
      </c>
      <c r="H73" s="8">
        <f t="shared" ref="H73:H84" si="61">E74</f>
        <v>1</v>
      </c>
      <c r="I73" s="8">
        <f t="shared" ref="I73:I84" si="62">H73+273.15</f>
        <v>274.14999999999998</v>
      </c>
      <c r="J73" s="8">
        <f t="shared" ref="J73:J84" si="63">EXP(($C$15*(I73-$C$13))/($C$16*I73*$C$13))</f>
        <v>1.9846143044148706E-2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2.1731526633342836E-3</v>
      </c>
      <c r="Q73" s="12">
        <f t="shared" ref="Q73:Q84" si="67">P73*$B$75</f>
        <v>3.9116747940017103E-4</v>
      </c>
      <c r="R73" s="8">
        <f t="shared" ref="R73:R84" si="68">L73*$B$75</f>
        <v>1.9710000000000002E-2</v>
      </c>
      <c r="S73" s="13">
        <f t="shared" ref="S73:S84" si="69">Q73/R73</f>
        <v>1.9846143044148706E-2</v>
      </c>
      <c r="T73" s="2">
        <f t="shared" ref="T73:T84" si="70">$B$74/100</f>
        <v>0.01</v>
      </c>
      <c r="U73" s="14">
        <f t="shared" ref="U73:U84" si="71">S73*T73</f>
        <v>1.9846143044148707E-4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1.2798461430441487E-2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29694.5</v>
      </c>
      <c r="AU73" s="1">
        <f t="shared" ref="AU73:AU84" si="78">AT73*10000*AS73*0.67*AR73*AQ73</f>
        <v>5018745.9011942241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-0.13997650680645199</v>
      </c>
      <c r="E74" s="9">
        <f t="shared" ref="E74:E85" si="79">D73</f>
        <v>1</v>
      </c>
      <c r="F74" s="7" t="s">
        <v>83</v>
      </c>
      <c r="G74" s="1">
        <v>2</v>
      </c>
      <c r="H74" s="8">
        <f t="shared" si="61"/>
        <v>-0.13997650680645199</v>
      </c>
      <c r="I74" s="8">
        <f t="shared" si="62"/>
        <v>273.0100234931935</v>
      </c>
      <c r="J74" s="8">
        <f t="shared" si="63"/>
        <v>1.7110775807136949E-2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0.21682684733666574</v>
      </c>
      <c r="P74" s="8">
        <f t="shared" si="66"/>
        <v>3.7100755737459966E-3</v>
      </c>
      <c r="Q74" s="12">
        <f t="shared" si="67"/>
        <v>6.6781360327427934E-4</v>
      </c>
      <c r="R74" s="8">
        <f t="shared" si="68"/>
        <v>1.9710000000000002E-2</v>
      </c>
      <c r="S74" s="13">
        <f t="shared" si="69"/>
        <v>3.3881968710009099E-2</v>
      </c>
      <c r="T74" s="2">
        <f t="shared" si="70"/>
        <v>0.01</v>
      </c>
      <c r="U74" s="14">
        <f t="shared" si="71"/>
        <v>3.3881968710009099E-4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1.2938819687100091E-2</v>
      </c>
      <c r="AR74" s="8">
        <f t="shared" si="75"/>
        <v>10.950000000000001</v>
      </c>
      <c r="AS74" s="1">
        <f t="shared" si="76"/>
        <v>0.18</v>
      </c>
      <c r="AT74" s="1">
        <f t="shared" si="77"/>
        <v>29694.5</v>
      </c>
      <c r="AU74" s="1">
        <f t="shared" si="78"/>
        <v>5073785.5189742688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0.54945545424999997</v>
      </c>
      <c r="E75" s="9">
        <f t="shared" si="79"/>
        <v>-0.13997650680645199</v>
      </c>
      <c r="F75" s="7" t="s">
        <v>83</v>
      </c>
      <c r="G75" s="1">
        <v>3</v>
      </c>
      <c r="H75" s="8">
        <f t="shared" si="61"/>
        <v>0.54945545424999997</v>
      </c>
      <c r="I75" s="8">
        <f t="shared" si="62"/>
        <v>273.69945545424997</v>
      </c>
      <c r="J75" s="8">
        <f t="shared" si="63"/>
        <v>1.871911711616869E-2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0.32261677176291975</v>
      </c>
      <c r="P75" s="8">
        <f t="shared" si="66"/>
        <v>6.0391011342703586E-3</v>
      </c>
      <c r="Q75" s="12">
        <f t="shared" si="67"/>
        <v>1.0870382041686644E-3</v>
      </c>
      <c r="R75" s="8">
        <f t="shared" si="68"/>
        <v>1.9710000000000002E-2</v>
      </c>
      <c r="S75" s="13">
        <f t="shared" si="69"/>
        <v>5.5151608532149385E-2</v>
      </c>
      <c r="T75" s="2">
        <f t="shared" si="70"/>
        <v>0.01</v>
      </c>
      <c r="U75" s="14">
        <f t="shared" si="71"/>
        <v>5.5151608532149384E-4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1.3151516085321493E-2</v>
      </c>
      <c r="AR75" s="8">
        <f t="shared" si="75"/>
        <v>10.950000000000001</v>
      </c>
      <c r="AS75" s="1">
        <f t="shared" si="76"/>
        <v>0.18</v>
      </c>
      <c r="AT75" s="1">
        <f t="shared" si="77"/>
        <v>29694.5</v>
      </c>
      <c r="AU75" s="1">
        <f t="shared" si="78"/>
        <v>5157191.5738796992</v>
      </c>
    </row>
    <row r="76" spans="1:48" x14ac:dyDescent="0.15">
      <c r="C76" s="7">
        <v>3</v>
      </c>
      <c r="D76" s="7">
        <v>5.2286293463871001</v>
      </c>
      <c r="E76" s="9">
        <f t="shared" si="79"/>
        <v>0.54945545424999997</v>
      </c>
      <c r="F76" s="7" t="s">
        <v>83</v>
      </c>
      <c r="G76" s="1">
        <v>4</v>
      </c>
      <c r="H76" s="8">
        <f t="shared" si="61"/>
        <v>5.2286293463871001</v>
      </c>
      <c r="I76" s="8">
        <f t="shared" si="62"/>
        <v>278.37862934638707</v>
      </c>
      <c r="J76" s="8">
        <f t="shared" si="63"/>
        <v>3.4039085078374727E-2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0.42607767062864937</v>
      </c>
      <c r="P76" s="8">
        <f t="shared" si="66"/>
        <v>1.450329408052432E-2</v>
      </c>
      <c r="Q76" s="12">
        <f t="shared" si="67"/>
        <v>2.6105929344943774E-3</v>
      </c>
      <c r="R76" s="8">
        <f t="shared" si="68"/>
        <v>1.9710000000000002E-2</v>
      </c>
      <c r="S76" s="13">
        <f t="shared" si="69"/>
        <v>0.13245017425136363</v>
      </c>
      <c r="T76" s="2">
        <f t="shared" si="70"/>
        <v>0.01</v>
      </c>
      <c r="U76" s="14">
        <f t="shared" si="71"/>
        <v>1.3245017425136364E-3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1.3924501742513636E-2</v>
      </c>
      <c r="AR76" s="8">
        <f t="shared" si="75"/>
        <v>10.950000000000001</v>
      </c>
      <c r="AS76" s="1">
        <f t="shared" si="76"/>
        <v>0.18</v>
      </c>
      <c r="AT76" s="1">
        <f t="shared" si="77"/>
        <v>29694.5</v>
      </c>
      <c r="AU76" s="1">
        <f t="shared" si="78"/>
        <v>5460307.5866754008</v>
      </c>
    </row>
    <row r="77" spans="1:48" x14ac:dyDescent="0.15">
      <c r="C77" s="7">
        <v>4</v>
      </c>
      <c r="D77" s="7">
        <v>9.6689950437333305</v>
      </c>
      <c r="E77" s="9">
        <f t="shared" si="79"/>
        <v>5.2286293463871001</v>
      </c>
      <c r="F77" s="7" t="s">
        <v>83</v>
      </c>
      <c r="G77" s="1">
        <v>5</v>
      </c>
      <c r="H77" s="8">
        <f t="shared" si="61"/>
        <v>9.6689950437333305</v>
      </c>
      <c r="I77" s="8">
        <f t="shared" si="62"/>
        <v>282.81899504373331</v>
      </c>
      <c r="J77" s="8">
        <f t="shared" si="63"/>
        <v>5.8948148741472729E-2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0.39099565772071881</v>
      </c>
      <c r="O77" s="8">
        <f t="shared" si="80"/>
        <v>0.13007871882740624</v>
      </c>
      <c r="P77" s="8">
        <f t="shared" si="66"/>
        <v>7.6678996655381521E-3</v>
      </c>
      <c r="Q77" s="12">
        <f t="shared" si="67"/>
        <v>1.3802219397968673E-3</v>
      </c>
      <c r="R77" s="8">
        <f t="shared" si="68"/>
        <v>1.9710000000000002E-2</v>
      </c>
      <c r="S77" s="13">
        <f t="shared" si="69"/>
        <v>7.0026480963818735E-2</v>
      </c>
      <c r="T77" s="2">
        <f t="shared" si="70"/>
        <v>0.01</v>
      </c>
      <c r="U77" s="14">
        <f t="shared" si="71"/>
        <v>7.0026480963818736E-4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1.3300264809638187E-2</v>
      </c>
      <c r="AR77" s="8">
        <f t="shared" si="75"/>
        <v>10.950000000000001</v>
      </c>
      <c r="AS77" s="1">
        <f t="shared" si="76"/>
        <v>0.18</v>
      </c>
      <c r="AT77" s="1">
        <f t="shared" si="77"/>
        <v>29694.5</v>
      </c>
      <c r="AU77" s="1">
        <f t="shared" si="78"/>
        <v>5215521.4016116979</v>
      </c>
    </row>
    <row r="78" spans="1:48" x14ac:dyDescent="0.15">
      <c r="C78" s="7">
        <v>5</v>
      </c>
      <c r="D78" s="7">
        <v>15.095267906128999</v>
      </c>
      <c r="E78" s="9">
        <f t="shared" si="79"/>
        <v>9.6689950437333305</v>
      </c>
      <c r="F78" s="7" t="s">
        <v>85</v>
      </c>
      <c r="G78" s="1">
        <v>6</v>
      </c>
      <c r="H78" s="8">
        <f t="shared" si="61"/>
        <v>15.095267906128999</v>
      </c>
      <c r="I78" s="8">
        <f t="shared" si="62"/>
        <v>288.24526790612896</v>
      </c>
      <c r="J78" s="8">
        <f t="shared" si="63"/>
        <v>0.1127040214627406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0.23191081916186809</v>
      </c>
      <c r="P78" s="8">
        <f t="shared" si="66"/>
        <v>2.6137281940260933E-2</v>
      </c>
      <c r="Q78" s="12">
        <f t="shared" si="67"/>
        <v>4.7047107492469683E-3</v>
      </c>
      <c r="R78" s="8">
        <f t="shared" si="68"/>
        <v>1.9710000000000002E-2</v>
      </c>
      <c r="S78" s="13">
        <f t="shared" si="69"/>
        <v>0.23869663872384414</v>
      </c>
      <c r="T78" s="2">
        <f t="shared" si="70"/>
        <v>0.01</v>
      </c>
      <c r="U78" s="14">
        <f t="shared" si="71"/>
        <v>2.3869663872384413E-3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1.4986966387238442E-2</v>
      </c>
      <c r="AR78" s="8">
        <f t="shared" si="75"/>
        <v>10.950000000000001</v>
      </c>
      <c r="AS78" s="1">
        <f t="shared" si="76"/>
        <v>0.18</v>
      </c>
      <c r="AT78" s="1">
        <f t="shared" si="77"/>
        <v>29694.5</v>
      </c>
      <c r="AU78" s="1">
        <f t="shared" si="78"/>
        <v>5876938.922391545</v>
      </c>
    </row>
    <row r="79" spans="1:48" x14ac:dyDescent="0.15">
      <c r="C79" s="7">
        <v>6</v>
      </c>
      <c r="D79" s="7">
        <v>19.552312711999999</v>
      </c>
      <c r="E79" s="9">
        <f t="shared" si="79"/>
        <v>15.095267906128999</v>
      </c>
      <c r="F79" s="7" t="s">
        <v>83</v>
      </c>
      <c r="G79" s="1">
        <v>7</v>
      </c>
      <c r="H79" s="8">
        <f t="shared" si="61"/>
        <v>19.552312711999999</v>
      </c>
      <c r="I79" s="8">
        <f t="shared" si="62"/>
        <v>292.70231271199998</v>
      </c>
      <c r="J79" s="8">
        <f t="shared" si="63"/>
        <v>0.18850672341711405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0.31527353722160717</v>
      </c>
      <c r="P79" s="8">
        <f t="shared" si="66"/>
        <v>5.9431181481768715E-2</v>
      </c>
      <c r="Q79" s="12">
        <f t="shared" si="67"/>
        <v>1.0697612666718368E-2</v>
      </c>
      <c r="R79" s="8">
        <f t="shared" si="68"/>
        <v>1.9710000000000002E-2</v>
      </c>
      <c r="S79" s="13">
        <f t="shared" si="69"/>
        <v>0.54275051581523936</v>
      </c>
      <c r="T79" s="2">
        <f t="shared" si="70"/>
        <v>0.01</v>
      </c>
      <c r="U79" s="14">
        <f t="shared" si="71"/>
        <v>5.427505158152394E-3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2.7027505158152394E-2</v>
      </c>
      <c r="AR79" s="8">
        <f t="shared" si="75"/>
        <v>10.950000000000001</v>
      </c>
      <c r="AS79" s="1">
        <f t="shared" si="76"/>
        <v>0.18</v>
      </c>
      <c r="AT79" s="1">
        <f t="shared" si="77"/>
        <v>29694.5</v>
      </c>
      <c r="AU79" s="1">
        <f t="shared" si="78"/>
        <v>10598475.564363521</v>
      </c>
    </row>
    <row r="80" spans="1:48" x14ac:dyDescent="0.15">
      <c r="C80" s="7">
        <v>7</v>
      </c>
      <c r="D80" s="7">
        <v>22.432109398387102</v>
      </c>
      <c r="E80" s="9">
        <f t="shared" si="79"/>
        <v>19.552312711999999</v>
      </c>
      <c r="F80" s="7" t="s">
        <v>83</v>
      </c>
      <c r="G80" s="1">
        <v>8</v>
      </c>
      <c r="H80" s="8">
        <f t="shared" si="61"/>
        <v>22.432109398387102</v>
      </c>
      <c r="I80" s="8">
        <f t="shared" si="62"/>
        <v>295.5821093983871</v>
      </c>
      <c r="J80" s="8">
        <f t="shared" si="63"/>
        <v>0.26066326268559642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0.36534235573983842</v>
      </c>
      <c r="P80" s="8">
        <f t="shared" si="66"/>
        <v>9.5231330444388113E-2</v>
      </c>
      <c r="Q80" s="12">
        <f t="shared" si="67"/>
        <v>1.7141639479989861E-2</v>
      </c>
      <c r="R80" s="8">
        <f t="shared" si="68"/>
        <v>1.9710000000000002E-2</v>
      </c>
      <c r="S80" s="13">
        <f t="shared" si="69"/>
        <v>0.86969251547386395</v>
      </c>
      <c r="T80" s="2">
        <f t="shared" si="70"/>
        <v>0.01</v>
      </c>
      <c r="U80" s="14">
        <f t="shared" si="71"/>
        <v>8.6969251547386398E-3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3.0296925154738641E-2</v>
      </c>
      <c r="AR80" s="8">
        <f t="shared" si="75"/>
        <v>10.950000000000001</v>
      </c>
      <c r="AS80" s="1">
        <f t="shared" si="76"/>
        <v>0.18</v>
      </c>
      <c r="AT80" s="1">
        <f t="shared" si="77"/>
        <v>29694.5</v>
      </c>
      <c r="AU80" s="1">
        <f t="shared" si="78"/>
        <v>11880534.997548345</v>
      </c>
    </row>
    <row r="81" spans="1:48" x14ac:dyDescent="0.15">
      <c r="C81" s="7">
        <v>8</v>
      </c>
      <c r="D81" s="7">
        <v>21.876147643225799</v>
      </c>
      <c r="E81" s="9">
        <f t="shared" si="79"/>
        <v>22.432109398387102</v>
      </c>
      <c r="F81" s="7" t="s">
        <v>83</v>
      </c>
      <c r="G81" s="1">
        <v>9</v>
      </c>
      <c r="H81" s="8">
        <f t="shared" si="61"/>
        <v>21.876147643225799</v>
      </c>
      <c r="I81" s="8">
        <f t="shared" si="62"/>
        <v>295.02614764322578</v>
      </c>
      <c r="J81" s="8">
        <f t="shared" si="63"/>
        <v>0.24497438041368441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0.37961102529545032</v>
      </c>
      <c r="P81" s="8">
        <f t="shared" si="66"/>
        <v>9.2994975719956421E-2</v>
      </c>
      <c r="Q81" s="12">
        <f t="shared" si="67"/>
        <v>1.6739095629592155E-2</v>
      </c>
      <c r="R81" s="8">
        <f t="shared" si="68"/>
        <v>1.9710000000000002E-2</v>
      </c>
      <c r="S81" s="13">
        <f t="shared" si="69"/>
        <v>0.84926918465713619</v>
      </c>
      <c r="T81" s="2">
        <f t="shared" si="70"/>
        <v>0.01</v>
      </c>
      <c r="U81" s="14">
        <f t="shared" si="71"/>
        <v>8.4926918465713618E-3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3.0092691846571363E-2</v>
      </c>
      <c r="AR81" s="8">
        <f t="shared" si="75"/>
        <v>10.950000000000001</v>
      </c>
      <c r="AS81" s="1">
        <f t="shared" si="76"/>
        <v>0.18</v>
      </c>
      <c r="AT81" s="1">
        <f t="shared" si="77"/>
        <v>29694.5</v>
      </c>
      <c r="AU81" s="1">
        <f t="shared" si="78"/>
        <v>11800447.630498594</v>
      </c>
    </row>
    <row r="82" spans="1:48" x14ac:dyDescent="0.15">
      <c r="C82" s="7">
        <v>9</v>
      </c>
      <c r="D82" s="7">
        <v>20.049187903</v>
      </c>
      <c r="E82" s="9">
        <f t="shared" si="79"/>
        <v>21.876147643225799</v>
      </c>
      <c r="F82" s="7" t="s">
        <v>83</v>
      </c>
      <c r="G82" s="1">
        <v>10</v>
      </c>
      <c r="H82" s="8">
        <f t="shared" si="61"/>
        <v>20.049187903</v>
      </c>
      <c r="I82" s="8">
        <f t="shared" si="62"/>
        <v>293.199187903</v>
      </c>
      <c r="J82" s="8">
        <f t="shared" si="63"/>
        <v>0.19943872880590066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0.39611604957549396</v>
      </c>
      <c r="P82" s="8">
        <f t="shared" si="66"/>
        <v>7.9000881386951646E-2</v>
      </c>
      <c r="Q82" s="12">
        <f t="shared" si="67"/>
        <v>1.4220158649651296E-2</v>
      </c>
      <c r="R82" s="8">
        <f t="shared" si="68"/>
        <v>1.9710000000000002E-2</v>
      </c>
      <c r="S82" s="13">
        <f t="shared" si="69"/>
        <v>0.7214692364105173</v>
      </c>
      <c r="T82" s="2">
        <f t="shared" si="70"/>
        <v>0.01</v>
      </c>
      <c r="U82" s="14">
        <f t="shared" si="71"/>
        <v>7.2146923641051731E-3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2.8814692364105172E-2</v>
      </c>
      <c r="AR82" s="8">
        <f t="shared" si="75"/>
        <v>10.950000000000001</v>
      </c>
      <c r="AS82" s="1">
        <f t="shared" si="76"/>
        <v>0.18</v>
      </c>
      <c r="AT82" s="1">
        <f t="shared" si="77"/>
        <v>29694.5</v>
      </c>
      <c r="AU82" s="1">
        <f t="shared" si="78"/>
        <v>11299297.183687873</v>
      </c>
    </row>
    <row r="83" spans="1:48" x14ac:dyDescent="0.15">
      <c r="C83" s="7">
        <v>10</v>
      </c>
      <c r="D83" s="7">
        <v>10.1041909788387</v>
      </c>
      <c r="E83" s="9">
        <f t="shared" si="79"/>
        <v>20.049187903</v>
      </c>
      <c r="F83" s="7" t="s">
        <v>83</v>
      </c>
      <c r="G83" s="1">
        <v>11</v>
      </c>
      <c r="H83" s="8">
        <f t="shared" si="61"/>
        <v>10.1041909788387</v>
      </c>
      <c r="I83" s="8">
        <f t="shared" si="62"/>
        <v>283.25419097883866</v>
      </c>
      <c r="J83" s="8">
        <f t="shared" si="63"/>
        <v>6.2150157429877659E-2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0.30125940977911519</v>
      </c>
      <c r="O83" s="8">
        <f t="shared" si="80"/>
        <v>0.12535575840942714</v>
      </c>
      <c r="P83" s="8">
        <f t="shared" si="66"/>
        <v>7.7908801198876068E-3</v>
      </c>
      <c r="Q83" s="12">
        <f t="shared" si="67"/>
        <v>1.4023584215797692E-3</v>
      </c>
      <c r="R83" s="8">
        <f t="shared" si="68"/>
        <v>1.9710000000000002E-2</v>
      </c>
      <c r="S83" s="13">
        <f t="shared" si="69"/>
        <v>7.1149590135959867E-2</v>
      </c>
      <c r="T83" s="2">
        <f t="shared" si="70"/>
        <v>0.01</v>
      </c>
      <c r="U83" s="14">
        <f t="shared" si="71"/>
        <v>7.1149590135959864E-4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1.3311495901359599E-2</v>
      </c>
      <c r="AR83" s="8">
        <f t="shared" si="75"/>
        <v>10.950000000000001</v>
      </c>
      <c r="AS83" s="1">
        <f t="shared" si="76"/>
        <v>0.18</v>
      </c>
      <c r="AT83" s="1">
        <f t="shared" si="77"/>
        <v>29694.5</v>
      </c>
      <c r="AU83" s="1">
        <f t="shared" si="78"/>
        <v>5219925.5243923236</v>
      </c>
    </row>
    <row r="84" spans="1:48" x14ac:dyDescent="0.15">
      <c r="C84" s="7">
        <v>11</v>
      </c>
      <c r="D84" s="7">
        <v>3.3100512518</v>
      </c>
      <c r="E84" s="9">
        <f t="shared" si="79"/>
        <v>10.1041909788387</v>
      </c>
      <c r="F84" s="7" t="s">
        <v>85</v>
      </c>
      <c r="G84" s="1">
        <v>12</v>
      </c>
      <c r="H84" s="8">
        <f t="shared" si="61"/>
        <v>3.3100512518</v>
      </c>
      <c r="I84" s="8">
        <f t="shared" si="62"/>
        <v>276.4600512518</v>
      </c>
      <c r="J84" s="8">
        <f t="shared" si="63"/>
        <v>2.6703041200640668E-2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0.22706487828953956</v>
      </c>
      <c r="P84" s="8">
        <f t="shared" si="66"/>
        <v>6.0633228001840331E-3</v>
      </c>
      <c r="Q84" s="12">
        <f t="shared" si="67"/>
        <v>1.091398104033126E-3</v>
      </c>
      <c r="R84" s="8">
        <f t="shared" si="68"/>
        <v>1.9710000000000002E-2</v>
      </c>
      <c r="S84" s="13">
        <f t="shared" si="69"/>
        <v>5.5372810960584773E-2</v>
      </c>
      <c r="T84" s="2">
        <f t="shared" si="70"/>
        <v>0.01</v>
      </c>
      <c r="U84" s="14">
        <f t="shared" si="71"/>
        <v>5.5372810960584769E-4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1.3153728109605849E-2</v>
      </c>
      <c r="AR84" s="8">
        <f t="shared" si="75"/>
        <v>10.950000000000001</v>
      </c>
      <c r="AS84" s="1">
        <f t="shared" si="76"/>
        <v>0.18</v>
      </c>
      <c r="AT84" s="1">
        <f t="shared" si="77"/>
        <v>29694.5</v>
      </c>
      <c r="AU84" s="1">
        <f t="shared" si="78"/>
        <v>5158058.9896914186</v>
      </c>
      <c r="AV84" s="1">
        <f>SUM(AU73:AU84)</f>
        <v>87759230.794908911</v>
      </c>
    </row>
    <row r="85" spans="1:48" x14ac:dyDescent="0.3">
      <c r="C85" s="7">
        <v>12</v>
      </c>
      <c r="D85" s="10">
        <v>2.5854627371935499</v>
      </c>
      <c r="E85" s="9">
        <f t="shared" si="79"/>
        <v>3.3100512518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1</v>
      </c>
      <c r="E89" s="7"/>
      <c r="F89" s="7"/>
      <c r="G89" s="1">
        <v>1</v>
      </c>
      <c r="H89" s="8">
        <f t="shared" ref="H89:H100" si="81">E90</f>
        <v>1</v>
      </c>
      <c r="I89" s="8">
        <f t="shared" ref="I89:I100" si="82">H89+273.15</f>
        <v>274.14999999999998</v>
      </c>
      <c r="J89" s="8">
        <f t="shared" ref="J89:J100" si="83">EXP(($C$15*(I89-$C$13))/($C$16*I89*$C$13))</f>
        <v>1.9846143044148706E-2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0.10528924653854603</v>
      </c>
      <c r="Q89" s="12">
        <f t="shared" ref="Q89:Q100" si="87">P89*$B$91</f>
        <v>4.7380160942345713E-2</v>
      </c>
      <c r="R89" s="8">
        <f t="shared" ref="R89:R100" si="88">L89*$B$91</f>
        <v>2.3873737500000001</v>
      </c>
      <c r="S89" s="13">
        <f t="shared" ref="S89:S100" si="89">Q89/R89</f>
        <v>1.9846143044148706E-2</v>
      </c>
      <c r="T89" s="2">
        <f t="shared" ref="T89:T100" si="90">$B$90/100</f>
        <v>0.51</v>
      </c>
      <c r="U89" s="14">
        <f t="shared" ref="U89:U100" si="91">S89*T89</f>
        <v>1.012153295251584E-2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3.3388642185183524E-2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55333.333333333336</v>
      </c>
      <c r="AN89" s="1">
        <f t="shared" ref="AN89:AN100" si="96">AM89*10000*AK89*AJ89</f>
        <v>192186693.85002562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-0.13997650680645199</v>
      </c>
      <c r="E90" s="9">
        <f t="shared" ref="E90:E101" si="97">D89</f>
        <v>1</v>
      </c>
      <c r="F90" s="7" t="s">
        <v>83</v>
      </c>
      <c r="G90" s="1">
        <v>2</v>
      </c>
      <c r="H90" s="8">
        <f t="shared" si="81"/>
        <v>-0.13997650680645199</v>
      </c>
      <c r="I90" s="8">
        <f t="shared" si="82"/>
        <v>273.0100234931935</v>
      </c>
      <c r="J90" s="8">
        <f t="shared" si="83"/>
        <v>1.7110775807136949E-2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10.505260753461453</v>
      </c>
      <c r="P90" s="8">
        <f t="shared" si="86"/>
        <v>0.17975316154799351</v>
      </c>
      <c r="Q90" s="12">
        <f t="shared" si="87"/>
        <v>8.0888922696597074E-2</v>
      </c>
      <c r="R90" s="8">
        <f t="shared" si="88"/>
        <v>2.3873737500000001</v>
      </c>
      <c r="S90" s="13">
        <f t="shared" si="89"/>
        <v>3.3881968710009092E-2</v>
      </c>
      <c r="T90" s="2">
        <f t="shared" si="90"/>
        <v>0.51</v>
      </c>
      <c r="U90" s="14">
        <f t="shared" si="91"/>
        <v>1.7279804042104639E-2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3.5546860918694551E-2</v>
      </c>
      <c r="AK90" s="8">
        <f t="shared" si="93"/>
        <v>10.4025</v>
      </c>
      <c r="AL90" s="1">
        <f t="shared" si="94"/>
        <v>0.45</v>
      </c>
      <c r="AM90" s="17">
        <f t="shared" si="95"/>
        <v>55333.333333333336</v>
      </c>
      <c r="AN90" s="1">
        <f t="shared" si="96"/>
        <v>204609508.79105178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0.54945545424999997</v>
      </c>
      <c r="E91" s="9">
        <f t="shared" si="97"/>
        <v>-0.13997650680645199</v>
      </c>
      <c r="F91" s="7" t="s">
        <v>83</v>
      </c>
      <c r="G91" s="1">
        <v>3</v>
      </c>
      <c r="H91" s="8">
        <f t="shared" si="81"/>
        <v>0.54945545424999997</v>
      </c>
      <c r="I91" s="8">
        <f t="shared" si="82"/>
        <v>273.69945545424997</v>
      </c>
      <c r="J91" s="8">
        <f t="shared" si="83"/>
        <v>1.871911711616869E-2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15.630782591913459</v>
      </c>
      <c r="P91" s="8">
        <f t="shared" si="86"/>
        <v>0.29259444995539879</v>
      </c>
      <c r="Q91" s="12">
        <f t="shared" si="87"/>
        <v>0.13166750247992945</v>
      </c>
      <c r="R91" s="8">
        <f t="shared" si="88"/>
        <v>2.3873737500000001</v>
      </c>
      <c r="S91" s="13">
        <f t="shared" si="89"/>
        <v>5.5151608532149371E-2</v>
      </c>
      <c r="T91" s="2">
        <f t="shared" si="90"/>
        <v>0.51</v>
      </c>
      <c r="U91" s="14">
        <f t="shared" si="91"/>
        <v>2.812732035139618E-2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3.8817387085945947E-2</v>
      </c>
      <c r="AK91" s="8">
        <f t="shared" si="93"/>
        <v>10.4025</v>
      </c>
      <c r="AL91" s="1">
        <f t="shared" si="94"/>
        <v>0.45</v>
      </c>
      <c r="AM91" s="17">
        <f t="shared" si="95"/>
        <v>55333.333333333336</v>
      </c>
      <c r="AN91" s="1">
        <f t="shared" si="96"/>
        <v>223434820.93605918</v>
      </c>
    </row>
    <row r="92" spans="1:48" x14ac:dyDescent="0.15">
      <c r="C92" s="7">
        <v>3</v>
      </c>
      <c r="D92" s="7">
        <v>5.2286293463871001</v>
      </c>
      <c r="E92" s="9">
        <f t="shared" si="97"/>
        <v>0.54945545424999997</v>
      </c>
      <c r="F92" s="7" t="s">
        <v>83</v>
      </c>
      <c r="G92" s="1">
        <v>4</v>
      </c>
      <c r="H92" s="8">
        <f t="shared" si="81"/>
        <v>5.2286293463871001</v>
      </c>
      <c r="I92" s="8">
        <f t="shared" si="82"/>
        <v>278.37862934638707</v>
      </c>
      <c r="J92" s="8">
        <f t="shared" si="83"/>
        <v>3.4039085078374727E-2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20.643463141958062</v>
      </c>
      <c r="P92" s="8">
        <f t="shared" si="86"/>
        <v>0.70268459820140328</v>
      </c>
      <c r="Q92" s="12">
        <f t="shared" si="87"/>
        <v>0.31620806919063149</v>
      </c>
      <c r="R92" s="8">
        <f t="shared" si="88"/>
        <v>2.3873737500000001</v>
      </c>
      <c r="S92" s="13">
        <f t="shared" si="89"/>
        <v>0.13245017425136366</v>
      </c>
      <c r="T92" s="2">
        <f t="shared" si="90"/>
        <v>0.51</v>
      </c>
      <c r="U92" s="14">
        <f t="shared" si="91"/>
        <v>6.7549588868195468E-2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5.0703201043760929E-2</v>
      </c>
      <c r="AK92" s="8">
        <f t="shared" si="93"/>
        <v>10.4025</v>
      </c>
      <c r="AL92" s="1">
        <f t="shared" si="94"/>
        <v>0.45</v>
      </c>
      <c r="AM92" s="17">
        <f t="shared" si="95"/>
        <v>55333.333333333336</v>
      </c>
      <c r="AN92" s="1">
        <f t="shared" si="96"/>
        <v>291850160.36794007</v>
      </c>
    </row>
    <row r="93" spans="1:48" x14ac:dyDescent="0.15">
      <c r="C93" s="7">
        <v>4</v>
      </c>
      <c r="D93" s="7">
        <v>9.6689950437333305</v>
      </c>
      <c r="E93" s="9">
        <f t="shared" si="97"/>
        <v>5.2286293463871001</v>
      </c>
      <c r="F93" s="7" t="s">
        <v>83</v>
      </c>
      <c r="G93" s="1">
        <v>5</v>
      </c>
      <c r="H93" s="8">
        <f t="shared" si="81"/>
        <v>9.6689950437333305</v>
      </c>
      <c r="I93" s="8">
        <f t="shared" si="82"/>
        <v>282.81899504373331</v>
      </c>
      <c r="J93" s="8">
        <f t="shared" si="83"/>
        <v>5.8948148741472729E-2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18.943739616568827</v>
      </c>
      <c r="O93" s="8">
        <f t="shared" si="98"/>
        <v>6.3023139271878286</v>
      </c>
      <c r="P93" s="8">
        <f t="shared" si="86"/>
        <v>0.37150973879532323</v>
      </c>
      <c r="Q93" s="12">
        <f t="shared" si="87"/>
        <v>0.16717938245789546</v>
      </c>
      <c r="R93" s="8">
        <f t="shared" si="88"/>
        <v>2.3873737500000001</v>
      </c>
      <c r="S93" s="13">
        <f t="shared" si="89"/>
        <v>7.0026480963818694E-2</v>
      </c>
      <c r="T93" s="2">
        <f t="shared" si="90"/>
        <v>0.51</v>
      </c>
      <c r="U93" s="14">
        <f t="shared" si="91"/>
        <v>3.5713505291547536E-2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3.3678621845401581E-2</v>
      </c>
      <c r="AK93" s="8">
        <f t="shared" si="93"/>
        <v>10.4025</v>
      </c>
      <c r="AL93" s="1">
        <f t="shared" si="94"/>
        <v>0.45</v>
      </c>
      <c r="AM93" s="17">
        <f t="shared" si="95"/>
        <v>55333.333333333336</v>
      </c>
      <c r="AN93" s="1">
        <f t="shared" si="96"/>
        <v>193855831.27322376</v>
      </c>
    </row>
    <row r="94" spans="1:48" x14ac:dyDescent="0.15">
      <c r="C94" s="7">
        <v>5</v>
      </c>
      <c r="D94" s="7">
        <v>15.095267906128999</v>
      </c>
      <c r="E94" s="9">
        <f t="shared" si="97"/>
        <v>9.6689950437333305</v>
      </c>
      <c r="F94" s="7" t="s">
        <v>85</v>
      </c>
      <c r="G94" s="1">
        <v>6</v>
      </c>
      <c r="H94" s="8">
        <f t="shared" si="81"/>
        <v>15.095267906128999</v>
      </c>
      <c r="I94" s="8">
        <f t="shared" si="82"/>
        <v>288.24526790612896</v>
      </c>
      <c r="J94" s="8">
        <f t="shared" si="83"/>
        <v>0.1127040214627406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11.236079188392505</v>
      </c>
      <c r="P94" s="8">
        <f t="shared" si="86"/>
        <v>1.2663513100056418</v>
      </c>
      <c r="Q94" s="12">
        <f t="shared" si="87"/>
        <v>0.5698580895025388</v>
      </c>
      <c r="R94" s="8">
        <f t="shared" si="88"/>
        <v>2.3873737500000001</v>
      </c>
      <c r="S94" s="13">
        <f t="shared" si="89"/>
        <v>0.23869663872384406</v>
      </c>
      <c r="T94" s="2">
        <f t="shared" si="90"/>
        <v>0.51</v>
      </c>
      <c r="U94" s="14">
        <f t="shared" si="91"/>
        <v>0.12173528574916047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6.2832188653371882E-2</v>
      </c>
      <c r="AK94" s="8">
        <f t="shared" si="93"/>
        <v>10.4025</v>
      </c>
      <c r="AL94" s="1">
        <f t="shared" si="94"/>
        <v>0.45</v>
      </c>
      <c r="AM94" s="17">
        <f t="shared" si="95"/>
        <v>55333.333333333336</v>
      </c>
      <c r="AN94" s="1">
        <f t="shared" si="96"/>
        <v>361665219.49824125</v>
      </c>
    </row>
    <row r="95" spans="1:48" x14ac:dyDescent="0.15">
      <c r="C95" s="7">
        <v>6</v>
      </c>
      <c r="D95" s="7">
        <v>19.552312711999999</v>
      </c>
      <c r="E95" s="9">
        <f t="shared" si="97"/>
        <v>15.095267906128999</v>
      </c>
      <c r="F95" s="7" t="s">
        <v>83</v>
      </c>
      <c r="G95" s="1">
        <v>7</v>
      </c>
      <c r="H95" s="8">
        <f t="shared" si="81"/>
        <v>19.552312711999999</v>
      </c>
      <c r="I95" s="8">
        <f t="shared" si="82"/>
        <v>292.70231271199998</v>
      </c>
      <c r="J95" s="8">
        <f t="shared" si="83"/>
        <v>0.18850672341711405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15.275002878386861</v>
      </c>
      <c r="P95" s="8">
        <f t="shared" si="86"/>
        <v>2.8794407427916928</v>
      </c>
      <c r="Q95" s="12">
        <f t="shared" si="87"/>
        <v>1.2957483342562619</v>
      </c>
      <c r="R95" s="8">
        <f t="shared" si="88"/>
        <v>2.3873737500000001</v>
      </c>
      <c r="S95" s="13">
        <f t="shared" si="89"/>
        <v>0.54275051581523914</v>
      </c>
      <c r="T95" s="2">
        <f t="shared" si="90"/>
        <v>0.51</v>
      </c>
      <c r="U95" s="14">
        <f t="shared" si="91"/>
        <v>0.27680276306577195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0.12991103306433024</v>
      </c>
      <c r="AK95" s="8">
        <f t="shared" si="93"/>
        <v>10.4025</v>
      </c>
      <c r="AL95" s="1">
        <f t="shared" si="94"/>
        <v>0.45</v>
      </c>
      <c r="AM95" s="17">
        <f t="shared" si="95"/>
        <v>55333.333333333336</v>
      </c>
      <c r="AN95" s="1">
        <f t="shared" si="96"/>
        <v>747774401.86993814</v>
      </c>
    </row>
    <row r="96" spans="1:48" x14ac:dyDescent="0.15">
      <c r="C96" s="7">
        <v>7</v>
      </c>
      <c r="D96" s="7">
        <v>22.432109398387102</v>
      </c>
      <c r="E96" s="9">
        <f t="shared" si="97"/>
        <v>19.552312711999999</v>
      </c>
      <c r="F96" s="7" t="s">
        <v>83</v>
      </c>
      <c r="G96" s="1">
        <v>8</v>
      </c>
      <c r="H96" s="8">
        <f t="shared" si="81"/>
        <v>22.432109398387102</v>
      </c>
      <c r="I96" s="8">
        <f t="shared" si="82"/>
        <v>295.5821093983871</v>
      </c>
      <c r="J96" s="8">
        <f t="shared" si="83"/>
        <v>0.26066326268559642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17.700837135595165</v>
      </c>
      <c r="P96" s="8">
        <f t="shared" si="86"/>
        <v>4.6139579600306027</v>
      </c>
      <c r="Q96" s="12">
        <f t="shared" si="87"/>
        <v>2.0762810820137712</v>
      </c>
      <c r="R96" s="8">
        <f t="shared" si="88"/>
        <v>2.3873737500000001</v>
      </c>
      <c r="S96" s="13">
        <f t="shared" si="89"/>
        <v>0.86969251547386373</v>
      </c>
      <c r="T96" s="2">
        <f t="shared" si="90"/>
        <v>0.51</v>
      </c>
      <c r="U96" s="14">
        <f t="shared" si="91"/>
        <v>0.4435431828916705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0.18018326964183867</v>
      </c>
      <c r="AK96" s="8">
        <f t="shared" si="93"/>
        <v>10.4025</v>
      </c>
      <c r="AL96" s="1">
        <f t="shared" si="94"/>
        <v>0.45</v>
      </c>
      <c r="AM96" s="17">
        <f t="shared" si="95"/>
        <v>55333.333333333336</v>
      </c>
      <c r="AN96" s="1">
        <f t="shared" si="96"/>
        <v>1037143909.2219055</v>
      </c>
    </row>
    <row r="97" spans="1:50" x14ac:dyDescent="0.15">
      <c r="C97" s="7">
        <v>8</v>
      </c>
      <c r="D97" s="7">
        <v>21.876147643225799</v>
      </c>
      <c r="E97" s="9">
        <f t="shared" si="97"/>
        <v>22.432109398387102</v>
      </c>
      <c r="F97" s="7" t="s">
        <v>83</v>
      </c>
      <c r="G97" s="1">
        <v>9</v>
      </c>
      <c r="H97" s="8">
        <f t="shared" si="81"/>
        <v>21.876147643225799</v>
      </c>
      <c r="I97" s="8">
        <f t="shared" si="82"/>
        <v>295.02614764322578</v>
      </c>
      <c r="J97" s="8">
        <f t="shared" si="83"/>
        <v>0.24497438041368441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18.392154175564563</v>
      </c>
      <c r="P97" s="8">
        <f t="shared" si="86"/>
        <v>4.505606573631888</v>
      </c>
      <c r="Q97" s="12">
        <f t="shared" si="87"/>
        <v>2.0275229581343495</v>
      </c>
      <c r="R97" s="8">
        <f t="shared" si="88"/>
        <v>2.3873737500000001</v>
      </c>
      <c r="S97" s="13">
        <f t="shared" si="89"/>
        <v>0.84926918465713608</v>
      </c>
      <c r="T97" s="2">
        <f t="shared" si="90"/>
        <v>0.51</v>
      </c>
      <c r="U97" s="14">
        <f t="shared" si="91"/>
        <v>0.4331272841751394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0.17704287617880454</v>
      </c>
      <c r="AK97" s="8">
        <f t="shared" si="93"/>
        <v>10.4025</v>
      </c>
      <c r="AL97" s="1">
        <f t="shared" si="94"/>
        <v>0.45</v>
      </c>
      <c r="AM97" s="17">
        <f t="shared" si="95"/>
        <v>55333.333333333336</v>
      </c>
      <c r="AN97" s="1">
        <f t="shared" si="96"/>
        <v>1019067647.4290079</v>
      </c>
    </row>
    <row r="98" spans="1:50" x14ac:dyDescent="0.15">
      <c r="C98" s="7">
        <v>9</v>
      </c>
      <c r="D98" s="7">
        <v>20.049187903</v>
      </c>
      <c r="E98" s="9">
        <f t="shared" si="97"/>
        <v>21.876147643225799</v>
      </c>
      <c r="F98" s="7" t="s">
        <v>83</v>
      </c>
      <c r="G98" s="1">
        <v>10</v>
      </c>
      <c r="H98" s="8">
        <f t="shared" si="81"/>
        <v>20.049187903</v>
      </c>
      <c r="I98" s="8">
        <f t="shared" si="82"/>
        <v>293.199187903</v>
      </c>
      <c r="J98" s="8">
        <f t="shared" si="83"/>
        <v>0.19943872880590066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19.191822601932678</v>
      </c>
      <c r="P98" s="8">
        <f t="shared" si="86"/>
        <v>3.8275927031978063</v>
      </c>
      <c r="Q98" s="12">
        <f t="shared" si="87"/>
        <v>1.722416716439013</v>
      </c>
      <c r="R98" s="8">
        <f t="shared" si="88"/>
        <v>2.3873737500000001</v>
      </c>
      <c r="S98" s="13">
        <f t="shared" si="89"/>
        <v>0.72146923641051719</v>
      </c>
      <c r="T98" s="2">
        <f t="shared" si="90"/>
        <v>0.51</v>
      </c>
      <c r="U98" s="14">
        <f t="shared" si="91"/>
        <v>0.36794931056936375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0.15418571713666318</v>
      </c>
      <c r="AK98" s="8">
        <f t="shared" si="93"/>
        <v>10.4025</v>
      </c>
      <c r="AL98" s="1">
        <f t="shared" si="94"/>
        <v>0.45</v>
      </c>
      <c r="AM98" s="17">
        <f t="shared" si="95"/>
        <v>55333.333333333336</v>
      </c>
      <c r="AN98" s="1">
        <f t="shared" si="96"/>
        <v>887500697.12449014</v>
      </c>
    </row>
    <row r="99" spans="1:50" x14ac:dyDescent="0.15">
      <c r="C99" s="7">
        <v>10</v>
      </c>
      <c r="D99" s="7">
        <v>10.1041909788387</v>
      </c>
      <c r="E99" s="9">
        <f t="shared" si="97"/>
        <v>20.049187903</v>
      </c>
      <c r="F99" s="7" t="s">
        <v>83</v>
      </c>
      <c r="G99" s="1">
        <v>11</v>
      </c>
      <c r="H99" s="8">
        <f t="shared" si="81"/>
        <v>10.1041909788387</v>
      </c>
      <c r="I99" s="8">
        <f t="shared" si="82"/>
        <v>283.25419097883866</v>
      </c>
      <c r="J99" s="8">
        <f t="shared" si="83"/>
        <v>6.2150157429877659E-2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14.596018403798128</v>
      </c>
      <c r="O99" s="8">
        <f t="shared" si="98"/>
        <v>6.0734864949367466</v>
      </c>
      <c r="P99" s="8">
        <f t="shared" si="86"/>
        <v>0.37746814180855465</v>
      </c>
      <c r="Q99" s="12">
        <f t="shared" si="87"/>
        <v>0.16986066381384959</v>
      </c>
      <c r="R99" s="8">
        <f t="shared" si="88"/>
        <v>2.3873737500000001</v>
      </c>
      <c r="S99" s="13">
        <f t="shared" si="89"/>
        <v>7.1149590135959895E-2</v>
      </c>
      <c r="T99" s="2">
        <f t="shared" si="90"/>
        <v>0.51</v>
      </c>
      <c r="U99" s="14">
        <f t="shared" si="91"/>
        <v>3.6286290969339545E-2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4.1277316727255875E-2</v>
      </c>
      <c r="AK99" s="8">
        <f t="shared" si="93"/>
        <v>10.4025</v>
      </c>
      <c r="AL99" s="1">
        <f t="shared" si="94"/>
        <v>0.45</v>
      </c>
      <c r="AM99" s="17">
        <f t="shared" si="95"/>
        <v>55333.333333333336</v>
      </c>
      <c r="AN99" s="1">
        <f t="shared" si="96"/>
        <v>237594298.94792119</v>
      </c>
    </row>
    <row r="100" spans="1:50" x14ac:dyDescent="0.15">
      <c r="C100" s="7">
        <v>11</v>
      </c>
      <c r="D100" s="7">
        <v>3.3100512518</v>
      </c>
      <c r="E100" s="9">
        <f t="shared" si="97"/>
        <v>10.1041909788387</v>
      </c>
      <c r="F100" s="7" t="s">
        <v>85</v>
      </c>
      <c r="G100" s="1">
        <v>12</v>
      </c>
      <c r="H100" s="8">
        <f t="shared" si="81"/>
        <v>3.3100512518</v>
      </c>
      <c r="I100" s="8">
        <f t="shared" si="82"/>
        <v>276.4600512518</v>
      </c>
      <c r="J100" s="8">
        <f t="shared" si="83"/>
        <v>2.6703041200640668E-2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11.001293353128192</v>
      </c>
      <c r="P100" s="8">
        <f t="shared" si="86"/>
        <v>0.29376798966891643</v>
      </c>
      <c r="Q100" s="12">
        <f t="shared" si="87"/>
        <v>0.13219559535101238</v>
      </c>
      <c r="R100" s="8">
        <f t="shared" si="88"/>
        <v>2.3873737500000001</v>
      </c>
      <c r="S100" s="13">
        <f t="shared" si="89"/>
        <v>5.537281096058478E-2</v>
      </c>
      <c r="T100" s="2">
        <f t="shared" si="90"/>
        <v>0.51</v>
      </c>
      <c r="U100" s="14">
        <f t="shared" si="91"/>
        <v>2.8240133589898238E-2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3.8851400277354321E-2</v>
      </c>
      <c r="AK100" s="8">
        <f t="shared" si="93"/>
        <v>10.4025</v>
      </c>
      <c r="AL100" s="1">
        <f t="shared" si="94"/>
        <v>0.45</v>
      </c>
      <c r="AM100" s="17">
        <f t="shared" si="95"/>
        <v>55333.333333333336</v>
      </c>
      <c r="AN100" s="1">
        <f t="shared" si="96"/>
        <v>223630602.56646535</v>
      </c>
      <c r="AO100" s="1">
        <f>SUM(AN89:AN100)</f>
        <v>5620313791.8762693</v>
      </c>
    </row>
    <row r="101" spans="1:50" x14ac:dyDescent="0.3">
      <c r="C101" s="7">
        <v>12</v>
      </c>
      <c r="D101" s="10">
        <v>2.5854627371935499</v>
      </c>
      <c r="E101" s="9">
        <f t="shared" si="97"/>
        <v>3.3100512518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1</v>
      </c>
      <c r="E105" s="7"/>
      <c r="F105" s="7"/>
      <c r="G105" s="1">
        <v>1</v>
      </c>
      <c r="H105" s="8">
        <f t="shared" ref="H105:H116" si="99">E106</f>
        <v>1</v>
      </c>
      <c r="I105" s="8">
        <f t="shared" ref="I105:I116" si="100">H105+273.15</f>
        <v>274.14999999999998</v>
      </c>
      <c r="J105" s="8">
        <f t="shared" ref="J105:J116" si="101">EXP(($C$15*(I105-$C$13))/($C$16*I105*$C$13))</f>
        <v>1.9846143044148706E-2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1.285812175148664E-2</v>
      </c>
      <c r="Q105" s="12">
        <f t="shared" ref="Q105:Q116" si="105">P105*$B$107</f>
        <v>3.8574365254459919E-3</v>
      </c>
      <c r="R105" s="8">
        <f t="shared" ref="R105:R116" si="106">L105*$B$107</f>
        <v>0.19436706250000002</v>
      </c>
      <c r="S105" s="13">
        <f t="shared" ref="S105:S116" si="107">Q105/R105</f>
        <v>1.9846143044148706E-2</v>
      </c>
      <c r="T105" s="2">
        <f t="shared" ref="T105:T116" si="108">$B$106/100</f>
        <v>0.01</v>
      </c>
      <c r="U105" s="14">
        <f t="shared" ref="U105:U116" si="109">S105*T105</f>
        <v>1.9846143044148707E-4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5.6884614304414868E-3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5788.5</v>
      </c>
      <c r="AX105" s="1">
        <f t="shared" ref="AX105:AX116" si="116">AW105*10000*AV105*0.67*AU105*AT105</f>
        <v>4288035.0764493681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-0.13997650680645199</v>
      </c>
      <c r="E106" s="9">
        <f t="shared" ref="E106:E117" si="117">D105</f>
        <v>1</v>
      </c>
      <c r="F106" s="7" t="s">
        <v>83</v>
      </c>
      <c r="G106" s="1">
        <v>2</v>
      </c>
      <c r="H106" s="8">
        <f t="shared" si="99"/>
        <v>-0.13997650680645199</v>
      </c>
      <c r="I106" s="8">
        <f t="shared" si="100"/>
        <v>273.0100234931935</v>
      </c>
      <c r="J106" s="8">
        <f t="shared" si="101"/>
        <v>1.7110775807136949E-2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1.2829222949151802</v>
      </c>
      <c r="P106" s="8">
        <f t="shared" si="104"/>
        <v>2.1951795766271279E-2</v>
      </c>
      <c r="Q106" s="12">
        <f t="shared" si="105"/>
        <v>6.5855387298813838E-3</v>
      </c>
      <c r="R106" s="8">
        <f t="shared" si="106"/>
        <v>0.19436706250000002</v>
      </c>
      <c r="S106" s="13">
        <f t="shared" si="107"/>
        <v>3.3881968710009099E-2</v>
      </c>
      <c r="T106" s="2">
        <f t="shared" si="108"/>
        <v>0.01</v>
      </c>
      <c r="U106" s="14">
        <f t="shared" si="109"/>
        <v>3.3881968710009099E-4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5.8288196871000911E-3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5788.5</v>
      </c>
      <c r="AX106" s="1">
        <f t="shared" si="116"/>
        <v>4393838.9278388759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0.54945545424999997</v>
      </c>
      <c r="E107" s="9">
        <f t="shared" si="117"/>
        <v>-0.13997650680645199</v>
      </c>
      <c r="F107" s="7" t="s">
        <v>83</v>
      </c>
      <c r="G107" s="1">
        <v>3</v>
      </c>
      <c r="H107" s="8">
        <f t="shared" si="99"/>
        <v>0.54945545424999997</v>
      </c>
      <c r="I107" s="8">
        <f t="shared" si="100"/>
        <v>273.69945545424997</v>
      </c>
      <c r="J107" s="8">
        <f t="shared" si="101"/>
        <v>1.871911711616869E-2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1.9088607074822421</v>
      </c>
      <c r="P107" s="8">
        <f t="shared" si="104"/>
        <v>3.5732187141812713E-2</v>
      </c>
      <c r="Q107" s="12">
        <f t="shared" si="105"/>
        <v>1.0719656142543813E-2</v>
      </c>
      <c r="R107" s="8">
        <f t="shared" si="106"/>
        <v>0.19436706250000002</v>
      </c>
      <c r="S107" s="13">
        <f t="shared" si="107"/>
        <v>5.5151608532149378E-2</v>
      </c>
      <c r="T107" s="2">
        <f t="shared" si="108"/>
        <v>0.01</v>
      </c>
      <c r="U107" s="14">
        <f t="shared" si="109"/>
        <v>5.5151608532149384E-4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6.041516085321494E-3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5788.5</v>
      </c>
      <c r="AX107" s="1">
        <f t="shared" si="116"/>
        <v>4554172.1967482921</v>
      </c>
    </row>
    <row r="108" spans="1:50" x14ac:dyDescent="0.15">
      <c r="C108" s="7">
        <v>3</v>
      </c>
      <c r="D108" s="7">
        <v>5.2286293463871001</v>
      </c>
      <c r="E108" s="9">
        <f t="shared" si="117"/>
        <v>0.54945545424999997</v>
      </c>
      <c r="F108" s="7" t="s">
        <v>83</v>
      </c>
      <c r="G108" s="1">
        <v>4</v>
      </c>
      <c r="H108" s="8">
        <f t="shared" si="99"/>
        <v>5.2286293463871001</v>
      </c>
      <c r="I108" s="8">
        <f t="shared" si="100"/>
        <v>278.37862934638707</v>
      </c>
      <c r="J108" s="8">
        <f t="shared" si="101"/>
        <v>3.4039085078374727E-2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2.5210187286737629</v>
      </c>
      <c r="P108" s="8">
        <f t="shared" si="104"/>
        <v>8.5813170989502308E-2</v>
      </c>
      <c r="Q108" s="12">
        <f t="shared" si="105"/>
        <v>2.5743951296850691E-2</v>
      </c>
      <c r="R108" s="8">
        <f t="shared" si="106"/>
        <v>0.19436706250000002</v>
      </c>
      <c r="S108" s="13">
        <f t="shared" si="107"/>
        <v>0.13245017425136366</v>
      </c>
      <c r="T108" s="2">
        <f t="shared" si="108"/>
        <v>0.01</v>
      </c>
      <c r="U108" s="14">
        <f t="shared" si="109"/>
        <v>1.3245017425136366E-3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6.8145017425136371E-3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5788.5</v>
      </c>
      <c r="AX108" s="1">
        <f t="shared" si="116"/>
        <v>5136858.6845030189</v>
      </c>
    </row>
    <row r="109" spans="1:50" x14ac:dyDescent="0.15">
      <c r="C109" s="7">
        <v>4</v>
      </c>
      <c r="D109" s="7">
        <v>9.6689950437333305</v>
      </c>
      <c r="E109" s="9">
        <f t="shared" si="117"/>
        <v>5.2286293463871001</v>
      </c>
      <c r="F109" s="7" t="s">
        <v>83</v>
      </c>
      <c r="G109" s="1">
        <v>5</v>
      </c>
      <c r="H109" s="8">
        <f t="shared" si="99"/>
        <v>9.6689950437333305</v>
      </c>
      <c r="I109" s="8">
        <f t="shared" si="100"/>
        <v>282.81899504373331</v>
      </c>
      <c r="J109" s="8">
        <f t="shared" si="101"/>
        <v>5.8948148741472729E-2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2.3134452798000473</v>
      </c>
      <c r="O109" s="8">
        <f t="shared" si="118"/>
        <v>0.76965048621754661</v>
      </c>
      <c r="P109" s="8">
        <f t="shared" si="104"/>
        <v>4.5369471340498742E-2</v>
      </c>
      <c r="Q109" s="12">
        <f t="shared" si="105"/>
        <v>1.3610841402149623E-2</v>
      </c>
      <c r="R109" s="8">
        <f t="shared" si="106"/>
        <v>0.19436706250000002</v>
      </c>
      <c r="S109" s="13">
        <f t="shared" si="107"/>
        <v>7.0026480963818763E-2</v>
      </c>
      <c r="T109" s="2">
        <f t="shared" si="108"/>
        <v>0.01</v>
      </c>
      <c r="U109" s="14">
        <f t="shared" si="109"/>
        <v>7.0026480963818769E-4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6.1902648096381881E-3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5788.5</v>
      </c>
      <c r="AX109" s="1">
        <f t="shared" si="116"/>
        <v>4666300.8901123218</v>
      </c>
    </row>
    <row r="110" spans="1:50" x14ac:dyDescent="0.15">
      <c r="C110" s="7">
        <v>5</v>
      </c>
      <c r="D110" s="7">
        <v>15.095267906128999</v>
      </c>
      <c r="E110" s="9">
        <f t="shared" si="117"/>
        <v>9.6689950437333305</v>
      </c>
      <c r="F110" s="7" t="s">
        <v>85</v>
      </c>
      <c r="G110" s="1">
        <v>6</v>
      </c>
      <c r="H110" s="8">
        <f t="shared" si="99"/>
        <v>15.095267906128999</v>
      </c>
      <c r="I110" s="8">
        <f t="shared" si="100"/>
        <v>288.24526790612896</v>
      </c>
      <c r="J110" s="8">
        <f t="shared" si="101"/>
        <v>0.1127040214627406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1.3721712232103813</v>
      </c>
      <c r="P110" s="8">
        <f t="shared" si="104"/>
        <v>0.15464921499125783</v>
      </c>
      <c r="Q110" s="12">
        <f t="shared" si="105"/>
        <v>4.6394764497377346E-2</v>
      </c>
      <c r="R110" s="8">
        <f t="shared" si="106"/>
        <v>0.19436706250000002</v>
      </c>
      <c r="S110" s="13">
        <f t="shared" si="107"/>
        <v>0.23869663872384417</v>
      </c>
      <c r="T110" s="2">
        <f t="shared" si="108"/>
        <v>0.01</v>
      </c>
      <c r="U110" s="14">
        <f t="shared" si="109"/>
        <v>2.3869663872384417E-3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7.8769663872384418E-3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5788.5</v>
      </c>
      <c r="AX110" s="1">
        <f t="shared" si="116"/>
        <v>5937758.1403183835</v>
      </c>
    </row>
    <row r="111" spans="1:50" x14ac:dyDescent="0.15">
      <c r="C111" s="7">
        <v>6</v>
      </c>
      <c r="D111" s="7">
        <v>19.552312711999999</v>
      </c>
      <c r="E111" s="9">
        <f t="shared" si="117"/>
        <v>15.095267906128999</v>
      </c>
      <c r="F111" s="7" t="s">
        <v>83</v>
      </c>
      <c r="G111" s="1">
        <v>7</v>
      </c>
      <c r="H111" s="8">
        <f t="shared" si="99"/>
        <v>19.552312711999999</v>
      </c>
      <c r="I111" s="8">
        <f t="shared" si="100"/>
        <v>292.70231271199998</v>
      </c>
      <c r="J111" s="8">
        <f t="shared" si="101"/>
        <v>0.18850672341711405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1.8654122165524569</v>
      </c>
      <c r="P111" s="8">
        <f t="shared" si="104"/>
        <v>0.35164274476455964</v>
      </c>
      <c r="Q111" s="12">
        <f t="shared" si="105"/>
        <v>0.10549282342936789</v>
      </c>
      <c r="R111" s="8">
        <f t="shared" si="106"/>
        <v>0.19436706250000002</v>
      </c>
      <c r="S111" s="13">
        <f t="shared" si="107"/>
        <v>0.54275051581523936</v>
      </c>
      <c r="T111" s="2">
        <f t="shared" si="108"/>
        <v>0.01</v>
      </c>
      <c r="U111" s="14">
        <f t="shared" si="109"/>
        <v>5.427505158152394E-3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1.5377505158152394E-2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5788.5</v>
      </c>
      <c r="AX111" s="1">
        <f t="shared" si="116"/>
        <v>11591760.322671458</v>
      </c>
    </row>
    <row r="112" spans="1:50" x14ac:dyDescent="0.15">
      <c r="C112" s="7">
        <v>7</v>
      </c>
      <c r="D112" s="7">
        <v>22.432109398387102</v>
      </c>
      <c r="E112" s="9">
        <f t="shared" si="117"/>
        <v>19.552312711999999</v>
      </c>
      <c r="F112" s="7" t="s">
        <v>83</v>
      </c>
      <c r="G112" s="1">
        <v>8</v>
      </c>
      <c r="H112" s="8">
        <f t="shared" si="99"/>
        <v>22.432109398387102</v>
      </c>
      <c r="I112" s="8">
        <f t="shared" si="100"/>
        <v>295.5821093983871</v>
      </c>
      <c r="J112" s="8">
        <f t="shared" si="101"/>
        <v>0.26066326268559642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2.1616596801212307</v>
      </c>
      <c r="P112" s="8">
        <f t="shared" si="104"/>
        <v>0.56346526503630268</v>
      </c>
      <c r="Q112" s="12">
        <f t="shared" si="105"/>
        <v>0.1690395795108908</v>
      </c>
      <c r="R112" s="8">
        <f t="shared" si="106"/>
        <v>0.19436706250000002</v>
      </c>
      <c r="S112" s="13">
        <f t="shared" si="107"/>
        <v>0.86969251547386417</v>
      </c>
      <c r="T112" s="2">
        <f t="shared" si="108"/>
        <v>0.01</v>
      </c>
      <c r="U112" s="14">
        <f t="shared" si="109"/>
        <v>8.6969251547386415E-3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1.864692515473864E-2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5788.5</v>
      </c>
      <c r="AX112" s="1">
        <f t="shared" si="116"/>
        <v>14056290.986443356</v>
      </c>
    </row>
    <row r="113" spans="1:53" x14ac:dyDescent="0.15">
      <c r="C113" s="7">
        <v>8</v>
      </c>
      <c r="D113" s="7">
        <v>21.876147643225799</v>
      </c>
      <c r="E113" s="9">
        <f t="shared" si="117"/>
        <v>22.432109398387102</v>
      </c>
      <c r="F113" s="7" t="s">
        <v>83</v>
      </c>
      <c r="G113" s="1">
        <v>9</v>
      </c>
      <c r="H113" s="8">
        <f t="shared" si="99"/>
        <v>21.876147643225799</v>
      </c>
      <c r="I113" s="8">
        <f t="shared" si="100"/>
        <v>295.02614764322578</v>
      </c>
      <c r="J113" s="8">
        <f t="shared" si="101"/>
        <v>0.24497438041368441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2.2460846234182616</v>
      </c>
      <c r="P113" s="8">
        <f t="shared" si="104"/>
        <v>0.5502331889785923</v>
      </c>
      <c r="Q113" s="12">
        <f t="shared" si="105"/>
        <v>0.16506995669357769</v>
      </c>
      <c r="R113" s="8">
        <f t="shared" si="106"/>
        <v>0.19436706250000002</v>
      </c>
      <c r="S113" s="13">
        <f t="shared" si="107"/>
        <v>0.84926918465713641</v>
      </c>
      <c r="T113" s="2">
        <f t="shared" si="108"/>
        <v>0.01</v>
      </c>
      <c r="U113" s="14">
        <f t="shared" si="109"/>
        <v>8.4926918465713635E-3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1.8442691846571366E-2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5788.5</v>
      </c>
      <c r="AX113" s="1">
        <f t="shared" si="116"/>
        <v>13902337.303200645</v>
      </c>
    </row>
    <row r="114" spans="1:53" x14ac:dyDescent="0.15">
      <c r="C114" s="7">
        <v>9</v>
      </c>
      <c r="D114" s="7">
        <v>20.049187903</v>
      </c>
      <c r="E114" s="9">
        <f t="shared" si="117"/>
        <v>21.876147643225799</v>
      </c>
      <c r="F114" s="7" t="s">
        <v>83</v>
      </c>
      <c r="G114" s="1">
        <v>10</v>
      </c>
      <c r="H114" s="8">
        <f t="shared" si="99"/>
        <v>20.049187903</v>
      </c>
      <c r="I114" s="8">
        <f t="shared" si="100"/>
        <v>293.199187903</v>
      </c>
      <c r="J114" s="8">
        <f t="shared" si="101"/>
        <v>0.19943872880590066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2.3437416427730029</v>
      </c>
      <c r="P114" s="8">
        <f t="shared" si="104"/>
        <v>0.46743285388410105</v>
      </c>
      <c r="Q114" s="12">
        <f t="shared" si="105"/>
        <v>0.14022985616523032</v>
      </c>
      <c r="R114" s="8">
        <f t="shared" si="106"/>
        <v>0.19436706250000002</v>
      </c>
      <c r="S114" s="13">
        <f t="shared" si="107"/>
        <v>0.7214692364105173</v>
      </c>
      <c r="T114" s="2">
        <f t="shared" si="108"/>
        <v>0.01</v>
      </c>
      <c r="U114" s="14">
        <f t="shared" si="109"/>
        <v>7.2146923641051731E-3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1.7164692364105172E-2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5788.5</v>
      </c>
      <c r="AX114" s="1">
        <f t="shared" si="116"/>
        <v>12938964.926414773</v>
      </c>
    </row>
    <row r="115" spans="1:53" x14ac:dyDescent="0.15">
      <c r="C115" s="7">
        <v>10</v>
      </c>
      <c r="D115" s="7">
        <v>10.1041909788387</v>
      </c>
      <c r="E115" s="9">
        <f t="shared" si="117"/>
        <v>20.049187903</v>
      </c>
      <c r="F115" s="7" t="s">
        <v>83</v>
      </c>
      <c r="G115" s="1">
        <v>11</v>
      </c>
      <c r="H115" s="8">
        <f t="shared" si="99"/>
        <v>10.1041909788387</v>
      </c>
      <c r="I115" s="8">
        <f t="shared" si="100"/>
        <v>283.25419097883866</v>
      </c>
      <c r="J115" s="8">
        <f t="shared" si="101"/>
        <v>6.2150157429877659E-2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1.7824933494444568</v>
      </c>
      <c r="O115" s="8">
        <f t="shared" si="118"/>
        <v>0.74170564777777881</v>
      </c>
      <c r="P115" s="8">
        <f t="shared" si="104"/>
        <v>4.6097122776018344E-2</v>
      </c>
      <c r="Q115" s="12">
        <f t="shared" si="105"/>
        <v>1.3829136832805502E-2</v>
      </c>
      <c r="R115" s="8">
        <f t="shared" si="106"/>
        <v>0.19436706250000002</v>
      </c>
      <c r="S115" s="13">
        <f t="shared" si="107"/>
        <v>7.1149590135959895E-2</v>
      </c>
      <c r="T115" s="2">
        <f t="shared" si="108"/>
        <v>0.01</v>
      </c>
      <c r="U115" s="14">
        <f t="shared" si="109"/>
        <v>7.1149590135959897E-4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6.2014959013595994E-3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5788.5</v>
      </c>
      <c r="AX115" s="1">
        <f t="shared" si="116"/>
        <v>4674767.0308846766</v>
      </c>
    </row>
    <row r="116" spans="1:53" x14ac:dyDescent="0.15">
      <c r="C116" s="7">
        <v>11</v>
      </c>
      <c r="D116" s="7">
        <v>3.3100512518</v>
      </c>
      <c r="E116" s="9">
        <f t="shared" si="117"/>
        <v>10.1041909788387</v>
      </c>
      <c r="F116" s="7" t="s">
        <v>85</v>
      </c>
      <c r="G116" s="1">
        <v>12</v>
      </c>
      <c r="H116" s="8">
        <f t="shared" si="99"/>
        <v>3.3100512518</v>
      </c>
      <c r="I116" s="8">
        <f t="shared" si="100"/>
        <v>276.4600512518</v>
      </c>
      <c r="J116" s="8">
        <f t="shared" si="101"/>
        <v>2.6703041200640668E-2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1.3434987333350938</v>
      </c>
      <c r="P116" s="8">
        <f t="shared" si="104"/>
        <v>3.587550202925556E-2</v>
      </c>
      <c r="Q116" s="12">
        <f t="shared" si="105"/>
        <v>1.0762650608776668E-2</v>
      </c>
      <c r="R116" s="8">
        <f t="shared" si="106"/>
        <v>0.19436706250000002</v>
      </c>
      <c r="S116" s="13">
        <f t="shared" si="107"/>
        <v>5.537281096058478E-2</v>
      </c>
      <c r="T116" s="2">
        <f t="shared" si="108"/>
        <v>0.01</v>
      </c>
      <c r="U116" s="14">
        <f t="shared" si="109"/>
        <v>5.537281096058478E-4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6.0437281096058478E-3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5788.5</v>
      </c>
      <c r="AX116" s="1">
        <f t="shared" si="116"/>
        <v>4555839.6489824774</v>
      </c>
      <c r="AY116" s="1">
        <f>SUM(AX105:AX116)</f>
        <v>90696924.134567648</v>
      </c>
    </row>
    <row r="117" spans="1:53" x14ac:dyDescent="0.3">
      <c r="C117" s="7">
        <v>12</v>
      </c>
      <c r="D117" s="10">
        <v>2.5854627371935499</v>
      </c>
      <c r="E117" s="9">
        <f t="shared" si="117"/>
        <v>3.3100512518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1</v>
      </c>
      <c r="E121" s="7"/>
      <c r="F121" s="7"/>
      <c r="G121" s="1">
        <v>1</v>
      </c>
      <c r="H121" s="8">
        <f t="shared" ref="H121:H132" si="119">E122</f>
        <v>1</v>
      </c>
      <c r="I121" s="8">
        <f t="shared" ref="I121:I132" si="120">H121+273.15</f>
        <v>274.14999999999998</v>
      </c>
      <c r="J121" s="8">
        <f t="shared" ref="J121:J132" si="121">EXP(($C$15*(I121-$C$13))/($C$16*I121*$C$13))</f>
        <v>1.9846143044148706E-2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5.650196924669137E-3</v>
      </c>
      <c r="Q121" s="12">
        <f t="shared" ref="Q121:Q132" si="125">P121*$B$123</f>
        <v>1.8645649851408153E-3</v>
      </c>
      <c r="R121" s="8">
        <f t="shared" ref="R121:R132" si="126">L121*$B$123</f>
        <v>9.3951000000000007E-2</v>
      </c>
      <c r="S121" s="13">
        <f t="shared" ref="S121:S132" si="127">Q121/R121</f>
        <v>1.9846143044148706E-2</v>
      </c>
      <c r="T121" s="2">
        <f t="shared" ref="T121:T132" si="128">$B$122/100</f>
        <v>0.01</v>
      </c>
      <c r="U121" s="14">
        <f t="shared" ref="U121:U132" si="129">S121*T121</f>
        <v>1.9846143044148707E-4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5.6884614304414868E-3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3355</v>
      </c>
      <c r="AX121" s="1">
        <f t="shared" ref="AX121:AX132" si="136">AW121*10000*AV121*0.67*AU121*AT121</f>
        <v>1201333.4008899878</v>
      </c>
      <c r="AZ121" s="1">
        <f t="shared" ref="AZ121:AZ132" si="137">$E$9/12</f>
        <v>256.16666666666669</v>
      </c>
      <c r="BA121" s="1">
        <f t="shared" ref="BA121:BA132" si="138">AZ121*10000*AV121*0.67*AU121*AT121</f>
        <v>91726.251225430286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-0.13997650680645199</v>
      </c>
      <c r="E122" s="9">
        <f t="shared" ref="E122:E133" si="139">D121</f>
        <v>1</v>
      </c>
      <c r="F122" s="7" t="s">
        <v>83</v>
      </c>
      <c r="G122" s="1">
        <v>2</v>
      </c>
      <c r="H122" s="8">
        <f t="shared" si="119"/>
        <v>-0.13997650680645199</v>
      </c>
      <c r="I122" s="8">
        <f t="shared" si="120"/>
        <v>273.0100234931935</v>
      </c>
      <c r="J122" s="8">
        <f t="shared" si="121"/>
        <v>1.7110775807136949E-2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0.56374980307533085</v>
      </c>
      <c r="P122" s="8">
        <f t="shared" si="124"/>
        <v>9.646196491739591E-3</v>
      </c>
      <c r="Q122" s="12">
        <f t="shared" si="125"/>
        <v>3.1832448422740652E-3</v>
      </c>
      <c r="R122" s="8">
        <f t="shared" si="126"/>
        <v>9.3951000000000007E-2</v>
      </c>
      <c r="S122" s="13">
        <f t="shared" si="127"/>
        <v>3.3881968710009099E-2</v>
      </c>
      <c r="T122" s="2">
        <f t="shared" si="128"/>
        <v>0.01</v>
      </c>
      <c r="U122" s="14">
        <f t="shared" si="129"/>
        <v>3.3881968710009099E-4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5.8288196871000911E-3</v>
      </c>
      <c r="AU122" s="8">
        <f t="shared" si="133"/>
        <v>28.47</v>
      </c>
      <c r="AV122" s="1">
        <f t="shared" si="134"/>
        <v>0.33</v>
      </c>
      <c r="AW122" s="1">
        <f t="shared" si="135"/>
        <v>3355</v>
      </c>
      <c r="AX122" s="1">
        <f t="shared" si="136"/>
        <v>1230975.3460585575</v>
      </c>
      <c r="AZ122" s="1">
        <f t="shared" si="137"/>
        <v>256.16666666666669</v>
      </c>
      <c r="BA122" s="1">
        <f t="shared" si="138"/>
        <v>93989.523442225705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0.54945545424999997</v>
      </c>
      <c r="E123" s="9">
        <f t="shared" si="139"/>
        <v>-0.13997650680645199</v>
      </c>
      <c r="F123" s="7" t="s">
        <v>83</v>
      </c>
      <c r="G123" s="1">
        <v>3</v>
      </c>
      <c r="H123" s="8">
        <f t="shared" si="119"/>
        <v>0.54945545424999997</v>
      </c>
      <c r="I123" s="8">
        <f t="shared" si="120"/>
        <v>273.69945545424997</v>
      </c>
      <c r="J123" s="8">
        <f t="shared" si="121"/>
        <v>1.871911711616869E-2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0.83880360658359132</v>
      </c>
      <c r="P123" s="8">
        <f t="shared" si="124"/>
        <v>1.5701662949102933E-2</v>
      </c>
      <c r="Q123" s="12">
        <f t="shared" si="125"/>
        <v>5.1815487732039681E-3</v>
      </c>
      <c r="R123" s="8">
        <f t="shared" si="126"/>
        <v>9.3951000000000007E-2</v>
      </c>
      <c r="S123" s="13">
        <f t="shared" si="127"/>
        <v>5.5151608532149392E-2</v>
      </c>
      <c r="T123" s="2">
        <f t="shared" si="128"/>
        <v>0.01</v>
      </c>
      <c r="U123" s="14">
        <f t="shared" si="129"/>
        <v>5.5151608532149395E-4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6.041516085321494E-3</v>
      </c>
      <c r="AU123" s="8">
        <f t="shared" si="133"/>
        <v>28.47</v>
      </c>
      <c r="AV123" s="1">
        <f t="shared" si="134"/>
        <v>0.33</v>
      </c>
      <c r="AW123" s="1">
        <f t="shared" si="135"/>
        <v>3355</v>
      </c>
      <c r="AX123" s="1">
        <f t="shared" si="136"/>
        <v>1275894.2209699654</v>
      </c>
      <c r="AZ123" s="1">
        <f t="shared" si="137"/>
        <v>256.16666666666669</v>
      </c>
      <c r="BA123" s="1">
        <f t="shared" si="138"/>
        <v>97419.245783946215</v>
      </c>
    </row>
    <row r="124" spans="1:53" x14ac:dyDescent="0.15">
      <c r="C124" s="7">
        <v>3</v>
      </c>
      <c r="D124" s="7">
        <v>5.2286293463871001</v>
      </c>
      <c r="E124" s="9">
        <f t="shared" si="139"/>
        <v>0.54945545424999997</v>
      </c>
      <c r="F124" s="7" t="s">
        <v>83</v>
      </c>
      <c r="G124" s="1">
        <v>4</v>
      </c>
      <c r="H124" s="8">
        <f t="shared" si="119"/>
        <v>5.2286293463871001</v>
      </c>
      <c r="I124" s="8">
        <f t="shared" si="120"/>
        <v>278.37862934638707</v>
      </c>
      <c r="J124" s="8">
        <f t="shared" si="121"/>
        <v>3.4039085078374727E-2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1.1078019436344884</v>
      </c>
      <c r="P124" s="8">
        <f t="shared" si="124"/>
        <v>3.7708564609363233E-2</v>
      </c>
      <c r="Q124" s="12">
        <f t="shared" si="125"/>
        <v>1.2443826321089868E-2</v>
      </c>
      <c r="R124" s="8">
        <f t="shared" si="126"/>
        <v>9.3951000000000007E-2</v>
      </c>
      <c r="S124" s="13">
        <f t="shared" si="127"/>
        <v>0.13245017425136366</v>
      </c>
      <c r="T124" s="2">
        <f t="shared" si="128"/>
        <v>0.01</v>
      </c>
      <c r="U124" s="14">
        <f t="shared" si="129"/>
        <v>1.3245017425136366E-3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6.8145017425136371E-3</v>
      </c>
      <c r="AU124" s="8">
        <f t="shared" si="133"/>
        <v>28.47</v>
      </c>
      <c r="AV124" s="1">
        <f t="shared" si="134"/>
        <v>0.33</v>
      </c>
      <c r="AW124" s="1">
        <f t="shared" si="135"/>
        <v>3355</v>
      </c>
      <c r="AX124" s="1">
        <f t="shared" si="136"/>
        <v>1439139.3268301187</v>
      </c>
      <c r="AZ124" s="1">
        <f t="shared" si="137"/>
        <v>256.16666666666669</v>
      </c>
      <c r="BA124" s="1">
        <f t="shared" si="138"/>
        <v>109883.61377734192</v>
      </c>
    </row>
    <row r="125" spans="1:53" x14ac:dyDescent="0.15">
      <c r="C125" s="7">
        <v>4</v>
      </c>
      <c r="D125" s="7">
        <v>9.6689950437333305</v>
      </c>
      <c r="E125" s="9">
        <f t="shared" si="139"/>
        <v>5.2286293463871001</v>
      </c>
      <c r="F125" s="7" t="s">
        <v>83</v>
      </c>
      <c r="G125" s="1">
        <v>5</v>
      </c>
      <c r="H125" s="8">
        <f t="shared" si="119"/>
        <v>9.6689950437333305</v>
      </c>
      <c r="I125" s="8">
        <f t="shared" si="120"/>
        <v>282.81899504373331</v>
      </c>
      <c r="J125" s="8">
        <f t="shared" si="121"/>
        <v>5.8948148741472729E-2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1.0165887100738689</v>
      </c>
      <c r="O125" s="8">
        <f t="shared" si="140"/>
        <v>0.33820466895125612</v>
      </c>
      <c r="P125" s="8">
        <f t="shared" si="124"/>
        <v>1.9936539130399188E-2</v>
      </c>
      <c r="Q125" s="12">
        <f t="shared" si="125"/>
        <v>6.579057913031732E-3</v>
      </c>
      <c r="R125" s="8">
        <f t="shared" si="126"/>
        <v>9.3951000000000007E-2</v>
      </c>
      <c r="S125" s="13">
        <f t="shared" si="127"/>
        <v>7.0026480963818707E-2</v>
      </c>
      <c r="T125" s="2">
        <f t="shared" si="128"/>
        <v>0.01</v>
      </c>
      <c r="U125" s="14">
        <f t="shared" si="129"/>
        <v>7.0026480963818704E-4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6.1902648096381872E-3</v>
      </c>
      <c r="AU125" s="8">
        <f t="shared" si="133"/>
        <v>28.47</v>
      </c>
      <c r="AV125" s="1">
        <f t="shared" si="134"/>
        <v>0.33</v>
      </c>
      <c r="AW125" s="1">
        <f t="shared" si="135"/>
        <v>3355</v>
      </c>
      <c r="AX125" s="1">
        <f t="shared" si="136"/>
        <v>1307308.1301695837</v>
      </c>
      <c r="AZ125" s="1">
        <f t="shared" si="137"/>
        <v>256.16666666666669</v>
      </c>
      <c r="BA125" s="1">
        <f t="shared" si="138"/>
        <v>99817.814012451607</v>
      </c>
    </row>
    <row r="126" spans="1:53" x14ac:dyDescent="0.15">
      <c r="C126" s="7">
        <v>5</v>
      </c>
      <c r="D126" s="7">
        <v>15.095267906128999</v>
      </c>
      <c r="E126" s="9">
        <f t="shared" si="139"/>
        <v>9.6689950437333305</v>
      </c>
      <c r="F126" s="7" t="s">
        <v>85</v>
      </c>
      <c r="G126" s="1">
        <v>6</v>
      </c>
      <c r="H126" s="8">
        <f t="shared" si="119"/>
        <v>15.095267906128999</v>
      </c>
      <c r="I126" s="8">
        <f t="shared" si="120"/>
        <v>288.24526790612896</v>
      </c>
      <c r="J126" s="8">
        <f t="shared" si="121"/>
        <v>0.1127040214627406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0.6029681298208569</v>
      </c>
      <c r="P126" s="8">
        <f t="shared" si="124"/>
        <v>6.7956933044678411E-2</v>
      </c>
      <c r="Q126" s="12">
        <f t="shared" si="125"/>
        <v>2.2425787904743876E-2</v>
      </c>
      <c r="R126" s="8">
        <f t="shared" si="126"/>
        <v>9.3951000000000007E-2</v>
      </c>
      <c r="S126" s="13">
        <f t="shared" si="127"/>
        <v>0.23869663872384408</v>
      </c>
      <c r="T126" s="2">
        <f t="shared" si="128"/>
        <v>0.01</v>
      </c>
      <c r="U126" s="14">
        <f t="shared" si="129"/>
        <v>2.3869663872384409E-3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7.8769663872384418E-3</v>
      </c>
      <c r="AU126" s="8">
        <f t="shared" si="133"/>
        <v>28.47</v>
      </c>
      <c r="AV126" s="1">
        <f t="shared" si="134"/>
        <v>0.33</v>
      </c>
      <c r="AW126" s="1">
        <f t="shared" si="135"/>
        <v>3355</v>
      </c>
      <c r="AX126" s="1">
        <f t="shared" si="136"/>
        <v>1663518.8502882854</v>
      </c>
      <c r="AZ126" s="1">
        <f t="shared" si="137"/>
        <v>256.16666666666669</v>
      </c>
      <c r="BA126" s="1">
        <f t="shared" si="138"/>
        <v>127015.8208093937</v>
      </c>
    </row>
    <row r="127" spans="1:53" x14ac:dyDescent="0.15">
      <c r="C127" s="7">
        <v>6</v>
      </c>
      <c r="D127" s="7">
        <v>19.552312711999999</v>
      </c>
      <c r="E127" s="9">
        <f t="shared" si="139"/>
        <v>15.095267906128999</v>
      </c>
      <c r="F127" s="7" t="s">
        <v>83</v>
      </c>
      <c r="G127" s="1">
        <v>7</v>
      </c>
      <c r="H127" s="8">
        <f t="shared" si="119"/>
        <v>19.552312711999999</v>
      </c>
      <c r="I127" s="8">
        <f t="shared" si="120"/>
        <v>292.70231271199998</v>
      </c>
      <c r="J127" s="8">
        <f t="shared" si="121"/>
        <v>0.18850672341711405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0.81971119677617843</v>
      </c>
      <c r="P127" s="8">
        <f t="shared" si="124"/>
        <v>0.15452107185259861</v>
      </c>
      <c r="Q127" s="12">
        <f t="shared" si="125"/>
        <v>5.0991953711357542E-2</v>
      </c>
      <c r="R127" s="8">
        <f t="shared" si="126"/>
        <v>9.3951000000000007E-2</v>
      </c>
      <c r="S127" s="13">
        <f t="shared" si="127"/>
        <v>0.54275051581523925</v>
      </c>
      <c r="T127" s="2">
        <f t="shared" si="128"/>
        <v>0.01</v>
      </c>
      <c r="U127" s="14">
        <f t="shared" si="129"/>
        <v>5.4275051581523922E-3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1.5377505158152394E-2</v>
      </c>
      <c r="AU127" s="8">
        <f t="shared" si="133"/>
        <v>28.47</v>
      </c>
      <c r="AV127" s="1">
        <f t="shared" si="134"/>
        <v>0.33</v>
      </c>
      <c r="AW127" s="1">
        <f t="shared" si="135"/>
        <v>3355</v>
      </c>
      <c r="AX127" s="1">
        <f t="shared" si="136"/>
        <v>3247540.7972332505</v>
      </c>
      <c r="AZ127" s="1">
        <f t="shared" si="137"/>
        <v>256.16666666666669</v>
      </c>
      <c r="BA127" s="1">
        <f t="shared" si="138"/>
        <v>247961.75883494821</v>
      </c>
    </row>
    <row r="128" spans="1:53" x14ac:dyDescent="0.15">
      <c r="C128" s="7">
        <v>7</v>
      </c>
      <c r="D128" s="7">
        <v>22.432109398387102</v>
      </c>
      <c r="E128" s="9">
        <f t="shared" si="139"/>
        <v>19.552312711999999</v>
      </c>
      <c r="F128" s="7" t="s">
        <v>83</v>
      </c>
      <c r="G128" s="1">
        <v>8</v>
      </c>
      <c r="H128" s="8">
        <f t="shared" si="119"/>
        <v>22.432109398387102</v>
      </c>
      <c r="I128" s="8">
        <f t="shared" si="120"/>
        <v>295.5821093983871</v>
      </c>
      <c r="J128" s="8">
        <f t="shared" si="121"/>
        <v>0.26066326268559642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0.94989012492357983</v>
      </c>
      <c r="P128" s="8">
        <f t="shared" si="124"/>
        <v>0.2476014591554091</v>
      </c>
      <c r="Q128" s="12">
        <f t="shared" si="125"/>
        <v>8.1708481521285001E-2</v>
      </c>
      <c r="R128" s="8">
        <f t="shared" si="126"/>
        <v>9.3951000000000007E-2</v>
      </c>
      <c r="S128" s="13">
        <f t="shared" si="127"/>
        <v>0.86969251547386395</v>
      </c>
      <c r="T128" s="2">
        <f t="shared" si="128"/>
        <v>0.01</v>
      </c>
      <c r="U128" s="14">
        <f t="shared" si="129"/>
        <v>8.6969251547386398E-3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1.864692515473864E-2</v>
      </c>
      <c r="AU128" s="8">
        <f t="shared" si="133"/>
        <v>28.47</v>
      </c>
      <c r="AV128" s="1">
        <f t="shared" si="134"/>
        <v>0.33</v>
      </c>
      <c r="AW128" s="1">
        <f t="shared" si="135"/>
        <v>3355</v>
      </c>
      <c r="AX128" s="1">
        <f t="shared" si="136"/>
        <v>3938002.2676087045</v>
      </c>
      <c r="AZ128" s="1">
        <f t="shared" si="137"/>
        <v>256.16666666666669</v>
      </c>
      <c r="BA128" s="1">
        <f t="shared" si="138"/>
        <v>300681.04745725688</v>
      </c>
    </row>
    <row r="129" spans="1:54" x14ac:dyDescent="0.15">
      <c r="C129" s="7">
        <v>8</v>
      </c>
      <c r="D129" s="7">
        <v>21.876147643225799</v>
      </c>
      <c r="E129" s="9">
        <f t="shared" si="139"/>
        <v>22.432109398387102</v>
      </c>
      <c r="F129" s="7" t="s">
        <v>83</v>
      </c>
      <c r="G129" s="1">
        <v>9</v>
      </c>
      <c r="H129" s="8">
        <f t="shared" si="119"/>
        <v>21.876147643225799</v>
      </c>
      <c r="I129" s="8">
        <f t="shared" si="120"/>
        <v>295.02614764322578</v>
      </c>
      <c r="J129" s="8">
        <f t="shared" si="121"/>
        <v>0.24497438041368441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0.98698866576817068</v>
      </c>
      <c r="P129" s="8">
        <f t="shared" si="124"/>
        <v>0.24178693687188665</v>
      </c>
      <c r="Q129" s="12">
        <f t="shared" si="125"/>
        <v>7.9789689167722597E-2</v>
      </c>
      <c r="R129" s="8">
        <f t="shared" si="126"/>
        <v>9.3951000000000007E-2</v>
      </c>
      <c r="S129" s="13">
        <f t="shared" si="127"/>
        <v>0.84926918465713608</v>
      </c>
      <c r="T129" s="2">
        <f t="shared" si="128"/>
        <v>0.01</v>
      </c>
      <c r="U129" s="14">
        <f t="shared" si="129"/>
        <v>8.4926918465713618E-3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1.8442691846571362E-2</v>
      </c>
      <c r="AU129" s="8">
        <f t="shared" si="133"/>
        <v>28.47</v>
      </c>
      <c r="AV129" s="1">
        <f t="shared" si="134"/>
        <v>0.33</v>
      </c>
      <c r="AW129" s="1">
        <f t="shared" si="135"/>
        <v>3355</v>
      </c>
      <c r="AX129" s="1">
        <f t="shared" si="136"/>
        <v>3894870.6936891526</v>
      </c>
      <c r="AZ129" s="1">
        <f t="shared" si="137"/>
        <v>256.16666666666669</v>
      </c>
      <c r="BA129" s="1">
        <f t="shared" si="138"/>
        <v>297387.79216096515</v>
      </c>
    </row>
    <row r="130" spans="1:54" x14ac:dyDescent="0.15">
      <c r="C130" s="7">
        <v>9</v>
      </c>
      <c r="D130" s="7">
        <v>20.049187903</v>
      </c>
      <c r="E130" s="9">
        <f t="shared" si="139"/>
        <v>21.876147643225799</v>
      </c>
      <c r="F130" s="7" t="s">
        <v>83</v>
      </c>
      <c r="G130" s="1">
        <v>10</v>
      </c>
      <c r="H130" s="8">
        <f t="shared" si="119"/>
        <v>20.049187903</v>
      </c>
      <c r="I130" s="8">
        <f t="shared" si="120"/>
        <v>293.199187903</v>
      </c>
      <c r="J130" s="8">
        <f t="shared" si="121"/>
        <v>0.19943872880590066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1.0299017288962842</v>
      </c>
      <c r="P130" s="8">
        <f t="shared" si="124"/>
        <v>0.20540229160607423</v>
      </c>
      <c r="Q130" s="12">
        <f t="shared" si="125"/>
        <v>6.7782756230004501E-2</v>
      </c>
      <c r="R130" s="8">
        <f t="shared" si="126"/>
        <v>9.3951000000000007E-2</v>
      </c>
      <c r="S130" s="13">
        <f t="shared" si="127"/>
        <v>0.72146923641051719</v>
      </c>
      <c r="T130" s="2">
        <f t="shared" si="128"/>
        <v>0.01</v>
      </c>
      <c r="U130" s="14">
        <f t="shared" si="129"/>
        <v>7.2146923641051722E-3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1.7164692364105172E-2</v>
      </c>
      <c r="AU130" s="8">
        <f t="shared" si="133"/>
        <v>28.47</v>
      </c>
      <c r="AV130" s="1">
        <f t="shared" si="134"/>
        <v>0.33</v>
      </c>
      <c r="AW130" s="1">
        <f t="shared" si="135"/>
        <v>3355</v>
      </c>
      <c r="AX130" s="1">
        <f t="shared" si="136"/>
        <v>3624972.8516486562</v>
      </c>
      <c r="AZ130" s="1">
        <f t="shared" si="137"/>
        <v>256.16666666666669</v>
      </c>
      <c r="BA130" s="1">
        <f t="shared" si="138"/>
        <v>276780.09304441063</v>
      </c>
    </row>
    <row r="131" spans="1:54" x14ac:dyDescent="0.15">
      <c r="C131" s="7">
        <v>10</v>
      </c>
      <c r="D131" s="7">
        <v>10.1041909788387</v>
      </c>
      <c r="E131" s="9">
        <f t="shared" si="139"/>
        <v>20.049187903</v>
      </c>
      <c r="F131" s="7" t="s">
        <v>83</v>
      </c>
      <c r="G131" s="1">
        <v>11</v>
      </c>
      <c r="H131" s="8">
        <f t="shared" si="119"/>
        <v>10.1041909788387</v>
      </c>
      <c r="I131" s="8">
        <f t="shared" si="120"/>
        <v>283.25419097883866</v>
      </c>
      <c r="J131" s="8">
        <f t="shared" si="121"/>
        <v>6.2150157429877659E-2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0.78327446542569945</v>
      </c>
      <c r="O131" s="8">
        <f t="shared" si="140"/>
        <v>0.32592497186451042</v>
      </c>
      <c r="P131" s="8">
        <f t="shared" si="124"/>
        <v>2.0256288311707768E-2</v>
      </c>
      <c r="Q131" s="12">
        <f t="shared" si="125"/>
        <v>6.6845751428635638E-3</v>
      </c>
      <c r="R131" s="8">
        <f t="shared" si="126"/>
        <v>9.3951000000000007E-2</v>
      </c>
      <c r="S131" s="13">
        <f t="shared" si="127"/>
        <v>7.1149590135959839E-2</v>
      </c>
      <c r="T131" s="2">
        <f t="shared" si="128"/>
        <v>0.01</v>
      </c>
      <c r="U131" s="14">
        <f t="shared" si="129"/>
        <v>7.1149590135959843E-4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6.2014959013595985E-3</v>
      </c>
      <c r="AU131" s="8">
        <f t="shared" si="133"/>
        <v>28.47</v>
      </c>
      <c r="AV131" s="1">
        <f t="shared" si="134"/>
        <v>0.33</v>
      </c>
      <c r="AW131" s="1">
        <f t="shared" si="135"/>
        <v>3355</v>
      </c>
      <c r="AX131" s="1">
        <f t="shared" si="136"/>
        <v>1309679.9992203587</v>
      </c>
      <c r="AZ131" s="1">
        <f t="shared" si="137"/>
        <v>256.16666666666669</v>
      </c>
      <c r="BA131" s="1">
        <f t="shared" si="138"/>
        <v>99998.914992632475</v>
      </c>
    </row>
    <row r="132" spans="1:54" x14ac:dyDescent="0.15">
      <c r="C132" s="7">
        <v>11</v>
      </c>
      <c r="D132" s="7">
        <v>3.3100512518</v>
      </c>
      <c r="E132" s="9">
        <f t="shared" si="139"/>
        <v>10.1041909788387</v>
      </c>
      <c r="F132" s="7" t="s">
        <v>85</v>
      </c>
      <c r="G132" s="1">
        <v>12</v>
      </c>
      <c r="H132" s="8">
        <f t="shared" si="119"/>
        <v>3.3100512518</v>
      </c>
      <c r="I132" s="8">
        <f t="shared" si="120"/>
        <v>276.4600512518</v>
      </c>
      <c r="J132" s="8">
        <f t="shared" si="121"/>
        <v>2.6703041200640668E-2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0.5903686835528027</v>
      </c>
      <c r="P132" s="8">
        <f t="shared" si="124"/>
        <v>1.5764639280478481E-2</v>
      </c>
      <c r="Q132" s="12">
        <f t="shared" si="125"/>
        <v>5.2023309625578986E-3</v>
      </c>
      <c r="R132" s="8">
        <f t="shared" si="126"/>
        <v>9.3951000000000007E-2</v>
      </c>
      <c r="S132" s="13">
        <f t="shared" si="127"/>
        <v>5.5372810960584752E-2</v>
      </c>
      <c r="T132" s="2">
        <f t="shared" si="128"/>
        <v>0.01</v>
      </c>
      <c r="U132" s="14">
        <f t="shared" si="129"/>
        <v>5.5372810960584759E-4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6.0437281096058478E-3</v>
      </c>
      <c r="AU132" s="8">
        <f t="shared" si="133"/>
        <v>28.47</v>
      </c>
      <c r="AV132" s="1">
        <f t="shared" si="134"/>
        <v>0.33</v>
      </c>
      <c r="AW132" s="1">
        <f t="shared" si="135"/>
        <v>3355</v>
      </c>
      <c r="AX132" s="1">
        <f t="shared" si="136"/>
        <v>1276361.3734133577</v>
      </c>
      <c r="AY132" s="1">
        <f>SUM(AX121:AX132)</f>
        <v>25409597.25801998</v>
      </c>
      <c r="AZ132" s="1">
        <f t="shared" si="137"/>
        <v>256.16666666666669</v>
      </c>
      <c r="BA132" s="1">
        <f t="shared" si="138"/>
        <v>97454.914601904195</v>
      </c>
      <c r="BB132" s="1">
        <f>SUM(BA121:BA132)</f>
        <v>1940116.7901429071</v>
      </c>
    </row>
    <row r="133" spans="1:54" x14ac:dyDescent="0.3">
      <c r="C133" s="7">
        <v>12</v>
      </c>
      <c r="D133" s="10">
        <v>2.5854627371935499</v>
      </c>
      <c r="E133" s="9">
        <f t="shared" si="139"/>
        <v>3.3100512518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1</v>
      </c>
      <c r="E136" s="7"/>
      <c r="F136" s="7"/>
      <c r="G136" s="1">
        <v>1</v>
      </c>
      <c r="H136" s="8">
        <f t="shared" ref="H136:H147" si="141">E137</f>
        <v>1</v>
      </c>
      <c r="I136" s="8">
        <f t="shared" ref="I136:I147" si="142">H136+273.15</f>
        <v>274.14999999999998</v>
      </c>
      <c r="J136" s="8">
        <f t="shared" ref="J136:J147" si="143">EXP(($C$15*(I136-$C$13))/($C$16*I136*$C$13))</f>
        <v>1.9846143044148706E-2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1.5064173531529734E-2</v>
      </c>
      <c r="Q136" s="12">
        <f t="shared" ref="Q136:Q147" si="147">P136*$B$138</f>
        <v>3.9166851181977307E-3</v>
      </c>
      <c r="R136" s="8">
        <f t="shared" ref="R136:R147" si="148">L136*$B$138</f>
        <v>0.19735245833333334</v>
      </c>
      <c r="S136" s="13">
        <f t="shared" ref="S136:S147" si="149">Q136/R136</f>
        <v>1.9846143044148706E-2</v>
      </c>
      <c r="T136" s="2">
        <f t="shared" ref="T136:T147" si="150">$B$137/100</f>
        <v>0.01</v>
      </c>
      <c r="U136" s="14">
        <f t="shared" ref="U136:U147" si="151">S136*T136</f>
        <v>1.9846143044148707E-4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5.6884614304414868E-3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-0.13997650680645199</v>
      </c>
      <c r="E137" s="9">
        <f t="shared" ref="E137:E148" si="159">D136</f>
        <v>1</v>
      </c>
      <c r="F137" s="7" t="s">
        <v>83</v>
      </c>
      <c r="G137" s="1">
        <v>2</v>
      </c>
      <c r="H137" s="8">
        <f t="shared" si="141"/>
        <v>-0.13997650680645199</v>
      </c>
      <c r="I137" s="8">
        <f t="shared" si="142"/>
        <v>273.0100234931935</v>
      </c>
      <c r="J137" s="8">
        <f t="shared" si="143"/>
        <v>1.7110775807136949E-2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1.5030316598018036</v>
      </c>
      <c r="P137" s="8">
        <f t="shared" si="146"/>
        <v>2.5718037761897596E-2</v>
      </c>
      <c r="Q137" s="12">
        <f t="shared" si="147"/>
        <v>6.6866898180933752E-3</v>
      </c>
      <c r="R137" s="8">
        <f t="shared" si="148"/>
        <v>0.19735245833333334</v>
      </c>
      <c r="S137" s="13">
        <f t="shared" si="149"/>
        <v>3.3881968710009099E-2</v>
      </c>
      <c r="T137" s="2">
        <f t="shared" si="150"/>
        <v>0.01</v>
      </c>
      <c r="U137" s="14">
        <f t="shared" si="151"/>
        <v>3.3881968710009099E-4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5.8288196871000911E-3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0.54945545424999997</v>
      </c>
      <c r="E138" s="9">
        <f t="shared" si="159"/>
        <v>-0.13997650680645199</v>
      </c>
      <c r="F138" s="7" t="s">
        <v>83</v>
      </c>
      <c r="G138" s="1">
        <v>3</v>
      </c>
      <c r="H138" s="8">
        <f t="shared" si="141"/>
        <v>0.54945545424999997</v>
      </c>
      <c r="I138" s="8">
        <f t="shared" si="142"/>
        <v>273.69945545424997</v>
      </c>
      <c r="J138" s="8">
        <f t="shared" si="143"/>
        <v>1.871911711616869E-2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2.2363615387065727</v>
      </c>
      <c r="P138" s="8">
        <f t="shared" si="146"/>
        <v>4.1862713557143556E-2</v>
      </c>
      <c r="Q138" s="12">
        <f t="shared" si="147"/>
        <v>1.0884305524857325E-2</v>
      </c>
      <c r="R138" s="8">
        <f t="shared" si="148"/>
        <v>0.19735245833333334</v>
      </c>
      <c r="S138" s="13">
        <f t="shared" si="149"/>
        <v>5.5151608532149392E-2</v>
      </c>
      <c r="T138" s="2">
        <f t="shared" si="150"/>
        <v>0.01</v>
      </c>
      <c r="U138" s="14">
        <f t="shared" si="151"/>
        <v>5.5151608532149395E-4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6.041516085321494E-3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5.2286293463871001</v>
      </c>
      <c r="E139" s="9">
        <f t="shared" si="159"/>
        <v>0.54945545424999997</v>
      </c>
      <c r="F139" s="7" t="s">
        <v>83</v>
      </c>
      <c r="G139" s="1">
        <v>4</v>
      </c>
      <c r="H139" s="8">
        <f t="shared" si="141"/>
        <v>5.2286293463871001</v>
      </c>
      <c r="I139" s="8">
        <f t="shared" si="142"/>
        <v>278.37862934638707</v>
      </c>
      <c r="J139" s="8">
        <f t="shared" si="143"/>
        <v>3.4039085078374727E-2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2.9535467418160959</v>
      </c>
      <c r="P139" s="8">
        <f t="shared" si="146"/>
        <v>0.10053602882763456</v>
      </c>
      <c r="Q139" s="12">
        <f t="shared" si="147"/>
        <v>2.6139367495184987E-2</v>
      </c>
      <c r="R139" s="8">
        <f t="shared" si="148"/>
        <v>0.19735245833333334</v>
      </c>
      <c r="S139" s="13">
        <f t="shared" si="149"/>
        <v>0.13245017425136366</v>
      </c>
      <c r="T139" s="2">
        <f t="shared" si="150"/>
        <v>0.01</v>
      </c>
      <c r="U139" s="14">
        <f t="shared" si="151"/>
        <v>1.3245017425136366E-3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6.8145017425136371E-3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9.6689950437333305</v>
      </c>
      <c r="E140" s="9">
        <f t="shared" si="159"/>
        <v>5.2286293463871001</v>
      </c>
      <c r="F140" s="7" t="s">
        <v>83</v>
      </c>
      <c r="G140" s="1">
        <v>5</v>
      </c>
      <c r="H140" s="8">
        <f t="shared" si="141"/>
        <v>9.6689950437333305</v>
      </c>
      <c r="I140" s="8">
        <f t="shared" si="142"/>
        <v>282.81899504373331</v>
      </c>
      <c r="J140" s="8">
        <f t="shared" si="143"/>
        <v>5.8948148741472729E-2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3.6120586296551283</v>
      </c>
      <c r="P140" s="8">
        <f t="shared" si="146"/>
        <v>0.21292416936383066</v>
      </c>
      <c r="Q140" s="12">
        <f t="shared" si="147"/>
        <v>5.5360284034595975E-2</v>
      </c>
      <c r="R140" s="8">
        <f t="shared" si="148"/>
        <v>0.19735245833333334</v>
      </c>
      <c r="S140" s="13">
        <f t="shared" si="149"/>
        <v>0.28051479318839312</v>
      </c>
      <c r="T140" s="2">
        <f t="shared" si="150"/>
        <v>0.01</v>
      </c>
      <c r="U140" s="14">
        <f t="shared" si="151"/>
        <v>2.8051479318839312E-3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8.2951479318839304E-3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15.095267906128999</v>
      </c>
      <c r="E141" s="9">
        <f t="shared" si="159"/>
        <v>9.6689950437333305</v>
      </c>
      <c r="F141" s="7" t="s">
        <v>85</v>
      </c>
      <c r="G141" s="1">
        <v>6</v>
      </c>
      <c r="H141" s="8">
        <f t="shared" si="141"/>
        <v>15.095267906128999</v>
      </c>
      <c r="I141" s="8">
        <f t="shared" si="142"/>
        <v>288.24526790612896</v>
      </c>
      <c r="J141" s="8">
        <f t="shared" si="143"/>
        <v>0.1127040214627406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4.1581823769579644</v>
      </c>
      <c r="P141" s="8">
        <f t="shared" si="146"/>
        <v>0.46864387585866013</v>
      </c>
      <c r="Q141" s="12">
        <f t="shared" si="147"/>
        <v>0.12184740772325164</v>
      </c>
      <c r="R141" s="8">
        <f t="shared" si="148"/>
        <v>0.19735245833333334</v>
      </c>
      <c r="S141" s="13">
        <f t="shared" si="149"/>
        <v>0.61741013389074817</v>
      </c>
      <c r="T141" s="2">
        <f t="shared" si="150"/>
        <v>0.01</v>
      </c>
      <c r="U141" s="14">
        <f t="shared" si="151"/>
        <v>6.1741013389074815E-3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1.1664101338907482E-2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19.552312711999999</v>
      </c>
      <c r="E142" s="9">
        <f t="shared" si="159"/>
        <v>15.095267906128999</v>
      </c>
      <c r="F142" s="7" t="s">
        <v>83</v>
      </c>
      <c r="G142" s="1">
        <v>7</v>
      </c>
      <c r="H142" s="8">
        <f t="shared" si="141"/>
        <v>19.552312711999999</v>
      </c>
      <c r="I142" s="8">
        <f t="shared" si="142"/>
        <v>292.70231271199998</v>
      </c>
      <c r="J142" s="8">
        <f t="shared" si="143"/>
        <v>0.18850672341711405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4.4485864177659709</v>
      </c>
      <c r="P142" s="8">
        <f t="shared" si="146"/>
        <v>0.83858844945094002</v>
      </c>
      <c r="Q142" s="12">
        <f t="shared" si="147"/>
        <v>0.21803299685724442</v>
      </c>
      <c r="R142" s="8">
        <f t="shared" si="148"/>
        <v>0.19735245833333334</v>
      </c>
      <c r="S142" s="13">
        <f t="shared" si="149"/>
        <v>1.1047898703596644</v>
      </c>
      <c r="T142" s="2">
        <f t="shared" si="150"/>
        <v>0.01</v>
      </c>
      <c r="U142" s="14">
        <f t="shared" si="151"/>
        <v>1.1047898703596643E-2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2.0997898703596644E-2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22.432109398387102</v>
      </c>
      <c r="E143" s="9">
        <f t="shared" si="159"/>
        <v>19.552312711999999</v>
      </c>
      <c r="F143" s="7" t="s">
        <v>83</v>
      </c>
      <c r="G143" s="1">
        <v>8</v>
      </c>
      <c r="H143" s="8">
        <f t="shared" si="141"/>
        <v>22.432109398387102</v>
      </c>
      <c r="I143" s="8">
        <f t="shared" si="142"/>
        <v>295.5821093983871</v>
      </c>
      <c r="J143" s="8">
        <f t="shared" si="143"/>
        <v>0.26066326268559642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4.3690458849816975</v>
      </c>
      <c r="P143" s="8">
        <f t="shared" si="146"/>
        <v>1.1388497552024084</v>
      </c>
      <c r="Q143" s="12">
        <f t="shared" si="147"/>
        <v>0.29610093635262619</v>
      </c>
      <c r="R143" s="8">
        <f t="shared" si="148"/>
        <v>0.19735245833333334</v>
      </c>
      <c r="S143" s="13">
        <f t="shared" si="149"/>
        <v>1.500366090461889</v>
      </c>
      <c r="T143" s="2">
        <f t="shared" si="150"/>
        <v>0.01</v>
      </c>
      <c r="U143" s="14">
        <f t="shared" si="151"/>
        <v>1.500366090461889E-2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2.4953660904618889E-2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21.876147643225799</v>
      </c>
      <c r="E144" s="9">
        <f t="shared" si="159"/>
        <v>22.432109398387102</v>
      </c>
      <c r="F144" s="7" t="s">
        <v>83</v>
      </c>
      <c r="G144" s="1">
        <v>9</v>
      </c>
      <c r="H144" s="8">
        <f t="shared" si="141"/>
        <v>21.876147643225799</v>
      </c>
      <c r="I144" s="8">
        <f t="shared" si="142"/>
        <v>295.02614764322578</v>
      </c>
      <c r="J144" s="8">
        <f t="shared" si="143"/>
        <v>0.24497438041368441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3.9892440464459558</v>
      </c>
      <c r="P144" s="8">
        <f t="shared" si="146"/>
        <v>0.97726258859707726</v>
      </c>
      <c r="Q144" s="12">
        <f t="shared" si="147"/>
        <v>0.25408827303524012</v>
      </c>
      <c r="R144" s="8">
        <f t="shared" si="148"/>
        <v>0.19735245833333334</v>
      </c>
      <c r="S144" s="13">
        <f t="shared" si="149"/>
        <v>1.287484712281002</v>
      </c>
      <c r="T144" s="2">
        <f t="shared" si="150"/>
        <v>0.01</v>
      </c>
      <c r="U144" s="14">
        <f t="shared" si="151"/>
        <v>1.2874847122810021E-2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2.2824847122810021E-2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20.049187903</v>
      </c>
      <c r="E145" s="9">
        <f t="shared" si="159"/>
        <v>21.876147643225799</v>
      </c>
      <c r="F145" s="7" t="s">
        <v>83</v>
      </c>
      <c r="G145" s="1">
        <v>10</v>
      </c>
      <c r="H145" s="8">
        <f t="shared" si="141"/>
        <v>20.049187903</v>
      </c>
      <c r="I145" s="8">
        <f t="shared" si="142"/>
        <v>293.199187903</v>
      </c>
      <c r="J145" s="8">
        <f t="shared" si="143"/>
        <v>0.19943872880590066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3.7710293745155452</v>
      </c>
      <c r="P145" s="8">
        <f t="shared" si="146"/>
        <v>0.75208930474309099</v>
      </c>
      <c r="Q145" s="12">
        <f t="shared" si="147"/>
        <v>0.19554321923320367</v>
      </c>
      <c r="R145" s="8">
        <f t="shared" si="148"/>
        <v>0.19735245833333334</v>
      </c>
      <c r="S145" s="13">
        <f t="shared" si="149"/>
        <v>0.99083244710803742</v>
      </c>
      <c r="T145" s="2">
        <f t="shared" si="150"/>
        <v>0.01</v>
      </c>
      <c r="U145" s="14">
        <f t="shared" si="151"/>
        <v>9.908324471080374E-3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1.9858324471080373E-2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10.1041909788387</v>
      </c>
      <c r="E146" s="9">
        <f t="shared" si="159"/>
        <v>20.049187903</v>
      </c>
      <c r="F146" s="7" t="s">
        <v>83</v>
      </c>
      <c r="G146" s="1">
        <v>11</v>
      </c>
      <c r="H146" s="8">
        <f t="shared" si="141"/>
        <v>10.1041909788387</v>
      </c>
      <c r="I146" s="8">
        <f t="shared" si="142"/>
        <v>283.25419097883866</v>
      </c>
      <c r="J146" s="8">
        <f t="shared" si="143"/>
        <v>6.2150157429877659E-2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3.777987986439121</v>
      </c>
      <c r="P146" s="8">
        <f t="shared" si="146"/>
        <v>0.23480254812537787</v>
      </c>
      <c r="Q146" s="12">
        <f t="shared" si="147"/>
        <v>6.1048662512598252E-2</v>
      </c>
      <c r="R146" s="8">
        <f t="shared" si="148"/>
        <v>0.19735245833333334</v>
      </c>
      <c r="S146" s="13">
        <f t="shared" si="149"/>
        <v>0.30933824198675802</v>
      </c>
      <c r="T146" s="2">
        <f t="shared" si="150"/>
        <v>0.01</v>
      </c>
      <c r="U146" s="14">
        <f t="shared" si="151"/>
        <v>3.0933824198675804E-3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8.5833824198675822E-3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3.3100512518</v>
      </c>
      <c r="E147" s="9">
        <f t="shared" si="159"/>
        <v>10.1041909788387</v>
      </c>
      <c r="F147" s="7" t="s">
        <v>85</v>
      </c>
      <c r="G147" s="1">
        <v>12</v>
      </c>
      <c r="H147" s="8">
        <f t="shared" si="141"/>
        <v>3.3100512518</v>
      </c>
      <c r="I147" s="8">
        <f t="shared" si="142"/>
        <v>276.4600512518</v>
      </c>
      <c r="J147" s="8">
        <f t="shared" si="143"/>
        <v>2.6703041200640668E-2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4.3022333549804097</v>
      </c>
      <c r="P147" s="8">
        <f t="shared" si="146"/>
        <v>0.1148827145328124</v>
      </c>
      <c r="Q147" s="12">
        <f t="shared" si="147"/>
        <v>2.9869505778531227E-2</v>
      </c>
      <c r="R147" s="8">
        <f t="shared" si="148"/>
        <v>0.19735245833333334</v>
      </c>
      <c r="S147" s="13">
        <f t="shared" si="149"/>
        <v>0.15135107021611491</v>
      </c>
      <c r="T147" s="2">
        <f t="shared" si="150"/>
        <v>0.01</v>
      </c>
      <c r="U147" s="14">
        <f t="shared" si="151"/>
        <v>1.5135107021611491E-3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7.0035107021611488E-3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2.5854627371935499</v>
      </c>
      <c r="E148" s="9">
        <f t="shared" si="159"/>
        <v>3.3100512518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56915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290334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355944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439236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660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>
        <v>5200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>
        <v>1500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894275.7610691213</v>
      </c>
      <c r="J13" s="6" t="s">
        <v>37</v>
      </c>
      <c r="K13" s="6">
        <f>I13/(10000*1000)</f>
        <v>8.9427576106912127E-2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12</v>
      </c>
      <c r="E26" s="7"/>
      <c r="F26" s="7"/>
      <c r="G26" s="1">
        <v>1</v>
      </c>
      <c r="H26" s="8">
        <f t="shared" ref="H26:H37" si="0">E27</f>
        <v>12</v>
      </c>
      <c r="I26" s="8">
        <f t="shared" ref="I26:I37" si="1">H26+273.15</f>
        <v>285.14999999999998</v>
      </c>
      <c r="J26" s="8">
        <f t="shared" ref="J26:J37" si="2">EXP(($C$15*(I26-$C$13))/($C$16*I26*$C$13))</f>
        <v>7.8108002205014626E-2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3.1658809005438604</v>
      </c>
      <c r="Q26" s="12">
        <f t="shared" ref="Q26:Q37" si="6">P26*$B$28</f>
        <v>0.31658809005438604</v>
      </c>
      <c r="R26" s="8">
        <f t="shared" ref="R26:R37" si="7">L26*$B$28</f>
        <v>4.0532094166666672</v>
      </c>
      <c r="S26" s="13">
        <f t="shared" ref="S26:S37" si="8">Q26/R26</f>
        <v>7.8108002205014612E-2</v>
      </c>
      <c r="T26" s="2">
        <f t="shared" ref="T26:T37" si="9">$B$27/100</f>
        <v>0.34</v>
      </c>
      <c r="U26" s="14">
        <f t="shared" ref="U26:U37" si="10">S26*T26</f>
        <v>2.6556720749704971E-2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3.9456720749704972E-2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11.892521809032299</v>
      </c>
      <c r="E27" s="9">
        <f t="shared" ref="E27:E38" si="18">D26</f>
        <v>12</v>
      </c>
      <c r="F27" s="7" t="s">
        <v>83</v>
      </c>
      <c r="G27" s="1">
        <v>2</v>
      </c>
      <c r="H27" s="8">
        <f t="shared" si="0"/>
        <v>11.892521809032299</v>
      </c>
      <c r="I27" s="8">
        <f t="shared" si="1"/>
        <v>285.04252180903228</v>
      </c>
      <c r="J27" s="8">
        <f t="shared" si="2"/>
        <v>7.7108794426707206E-2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77.89830743278948</v>
      </c>
      <c r="P27" s="8">
        <f t="shared" si="5"/>
        <v>6.0066445740234018</v>
      </c>
      <c r="Q27" s="12">
        <f t="shared" si="6"/>
        <v>0.6006644574023402</v>
      </c>
      <c r="R27" s="8">
        <f t="shared" si="7"/>
        <v>4.0532094166666672</v>
      </c>
      <c r="S27" s="13">
        <f t="shared" si="8"/>
        <v>0.14819477496830713</v>
      </c>
      <c r="T27" s="2">
        <f t="shared" si="9"/>
        <v>0.34</v>
      </c>
      <c r="U27" s="14">
        <f t="shared" si="10"/>
        <v>5.0386223489224426E-2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6.3286223489224427E-2</v>
      </c>
      <c r="AR27" s="8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11.924138014</v>
      </c>
      <c r="E28" s="9">
        <f t="shared" si="18"/>
        <v>11.892521809032299</v>
      </c>
      <c r="F28" s="7" t="s">
        <v>83</v>
      </c>
      <c r="G28" s="1">
        <v>3</v>
      </c>
      <c r="H28" s="8">
        <f t="shared" si="0"/>
        <v>11.924138014</v>
      </c>
      <c r="I28" s="8">
        <f t="shared" si="1"/>
        <v>285.07413801399997</v>
      </c>
      <c r="J28" s="8">
        <f t="shared" si="2"/>
        <v>7.7401468902500464E-2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112.42375702543275</v>
      </c>
      <c r="P28" s="8">
        <f t="shared" si="5"/>
        <v>8.7017639333063013</v>
      </c>
      <c r="Q28" s="12">
        <f t="shared" si="6"/>
        <v>0.87017639333063013</v>
      </c>
      <c r="R28" s="8">
        <f t="shared" si="7"/>
        <v>4.0532094166666672</v>
      </c>
      <c r="S28" s="13">
        <f t="shared" si="8"/>
        <v>0.21468823933757103</v>
      </c>
      <c r="T28" s="2">
        <f t="shared" si="9"/>
        <v>0.34</v>
      </c>
      <c r="U28" s="14">
        <f t="shared" si="10"/>
        <v>7.2994001374774159E-2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8.5894001374774154E-2</v>
      </c>
      <c r="AR28" s="8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7">
        <v>13.414711439645201</v>
      </c>
      <c r="E29" s="9">
        <f t="shared" si="18"/>
        <v>11.924138014</v>
      </c>
      <c r="F29" s="7" t="s">
        <v>83</v>
      </c>
      <c r="G29" s="1">
        <v>4</v>
      </c>
      <c r="H29" s="8">
        <f t="shared" si="0"/>
        <v>13.414711439645201</v>
      </c>
      <c r="I29" s="8">
        <f t="shared" si="1"/>
        <v>286.56471143964518</v>
      </c>
      <c r="J29" s="8">
        <f t="shared" si="2"/>
        <v>9.2449757049745063E-2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144.25408725879313</v>
      </c>
      <c r="P29" s="8">
        <f t="shared" si="5"/>
        <v>13.336255320508149</v>
      </c>
      <c r="Q29" s="12">
        <f t="shared" si="6"/>
        <v>1.333625532050815</v>
      </c>
      <c r="R29" s="8">
        <f t="shared" si="7"/>
        <v>4.0532094166666672</v>
      </c>
      <c r="S29" s="13">
        <f t="shared" si="8"/>
        <v>0.32902951586142815</v>
      </c>
      <c r="T29" s="2">
        <f t="shared" si="9"/>
        <v>0.34</v>
      </c>
      <c r="U29" s="14">
        <f t="shared" si="10"/>
        <v>0.11187003539288558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0.12477003539288557</v>
      </c>
      <c r="AR29" s="8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7">
        <v>15.8804823163333</v>
      </c>
      <c r="E30" s="9">
        <f t="shared" si="18"/>
        <v>13.414711439645201</v>
      </c>
      <c r="F30" s="7" t="s">
        <v>83</v>
      </c>
      <c r="G30" s="1">
        <v>5</v>
      </c>
      <c r="H30" s="8">
        <f t="shared" si="0"/>
        <v>15.8804823163333</v>
      </c>
      <c r="I30" s="8">
        <f t="shared" si="1"/>
        <v>289.03048231633329</v>
      </c>
      <c r="J30" s="8">
        <f t="shared" si="2"/>
        <v>0.1235362415187517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124.37194034137073</v>
      </c>
      <c r="O30" s="8">
        <f t="shared" si="19"/>
        <v>47.077985763580926</v>
      </c>
      <c r="P30" s="8">
        <f t="shared" si="5"/>
        <v>5.8158374195060878</v>
      </c>
      <c r="Q30" s="12">
        <f t="shared" si="6"/>
        <v>0.5815837419506088</v>
      </c>
      <c r="R30" s="8">
        <f t="shared" si="7"/>
        <v>4.0532094166666672</v>
      </c>
      <c r="S30" s="13">
        <f t="shared" si="8"/>
        <v>0.14348721769942482</v>
      </c>
      <c r="T30" s="2">
        <f t="shared" si="9"/>
        <v>0.34</v>
      </c>
      <c r="U30" s="14">
        <f t="shared" si="10"/>
        <v>4.8785654017804443E-2</v>
      </c>
      <c r="V30" s="13"/>
      <c r="W30" s="2"/>
      <c r="X30" s="14"/>
      <c r="Y30" s="2">
        <v>0.04</v>
      </c>
      <c r="Z30" s="2">
        <v>0.63</v>
      </c>
      <c r="AA30" s="2">
        <f t="shared" si="11"/>
        <v>2.52E-2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1.4999999999999999E-2</v>
      </c>
      <c r="AO30" s="2">
        <v>0.03</v>
      </c>
      <c r="AP30" s="2">
        <f t="shared" si="12"/>
        <v>4.4999999999999999E-4</v>
      </c>
      <c r="AQ30" s="1">
        <f t="shared" si="13"/>
        <v>7.4435654017804442E-2</v>
      </c>
      <c r="AR30" s="8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7">
        <v>19.651663214193501</v>
      </c>
      <c r="E31" s="9">
        <f t="shared" si="18"/>
        <v>15.8804823163333</v>
      </c>
      <c r="F31" s="7" t="s">
        <v>85</v>
      </c>
      <c r="G31" s="1">
        <v>6</v>
      </c>
      <c r="H31" s="8">
        <f t="shared" si="0"/>
        <v>19.651663214193501</v>
      </c>
      <c r="I31" s="8">
        <f t="shared" si="1"/>
        <v>292.80166321419347</v>
      </c>
      <c r="J31" s="8">
        <f t="shared" si="2"/>
        <v>0.19064648936524894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81.794242510741512</v>
      </c>
      <c r="P31" s="8">
        <f t="shared" si="5"/>
        <v>15.593785184962675</v>
      </c>
      <c r="Q31" s="12">
        <f t="shared" si="6"/>
        <v>1.5593785184962676</v>
      </c>
      <c r="R31" s="8">
        <f t="shared" si="7"/>
        <v>4.0532094166666672</v>
      </c>
      <c r="S31" s="13">
        <f t="shared" si="8"/>
        <v>0.38472685671856804</v>
      </c>
      <c r="T31" s="2">
        <f t="shared" si="9"/>
        <v>0.34</v>
      </c>
      <c r="U31" s="14">
        <f t="shared" si="10"/>
        <v>0.13080713128431315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0.15645713128431316</v>
      </c>
      <c r="AR31" s="8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7">
        <v>24.509915971333299</v>
      </c>
      <c r="E32" s="9">
        <f t="shared" si="18"/>
        <v>19.651663214193501</v>
      </c>
      <c r="F32" s="7" t="s">
        <v>83</v>
      </c>
      <c r="G32" s="1">
        <v>7</v>
      </c>
      <c r="H32" s="8">
        <f t="shared" si="0"/>
        <v>24.509915971333299</v>
      </c>
      <c r="I32" s="8">
        <f t="shared" si="1"/>
        <v>297.65991597133325</v>
      </c>
      <c r="J32" s="8">
        <f t="shared" si="2"/>
        <v>0.32805246557865264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106.73255149244551</v>
      </c>
      <c r="P32" s="8">
        <f t="shared" si="5"/>
        <v>35.013876674597249</v>
      </c>
      <c r="Q32" s="12">
        <f t="shared" si="6"/>
        <v>3.5013876674597251</v>
      </c>
      <c r="R32" s="8">
        <f t="shared" si="7"/>
        <v>4.0532094166666672</v>
      </c>
      <c r="S32" s="13">
        <f t="shared" si="8"/>
        <v>0.86385560367597369</v>
      </c>
      <c r="T32" s="2">
        <f t="shared" si="9"/>
        <v>0.34</v>
      </c>
      <c r="U32" s="14">
        <f t="shared" si="10"/>
        <v>0.29371090524983107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0.32581090524983108</v>
      </c>
      <c r="AR32" s="8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7">
        <v>27.8776574687097</v>
      </c>
      <c r="E33" s="9">
        <f t="shared" si="18"/>
        <v>24.509915971333299</v>
      </c>
      <c r="F33" s="7" t="s">
        <v>83</v>
      </c>
      <c r="G33" s="1">
        <v>8</v>
      </c>
      <c r="H33" s="8">
        <f t="shared" si="0"/>
        <v>27.8776574687097</v>
      </c>
      <c r="I33" s="8">
        <f t="shared" si="1"/>
        <v>301.02765746870966</v>
      </c>
      <c r="J33" s="8">
        <f t="shared" si="2"/>
        <v>0.47301571583095997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112.25076898451493</v>
      </c>
      <c r="P33" s="8">
        <f t="shared" si="5"/>
        <v>53.096377843786051</v>
      </c>
      <c r="Q33" s="12">
        <f t="shared" si="6"/>
        <v>5.3096377843786051</v>
      </c>
      <c r="R33" s="8">
        <f t="shared" si="7"/>
        <v>4.0532094166666672</v>
      </c>
      <c r="S33" s="13">
        <f t="shared" si="8"/>
        <v>1.3099835805536089</v>
      </c>
      <c r="T33" s="2">
        <f t="shared" si="9"/>
        <v>0.34</v>
      </c>
      <c r="U33" s="14">
        <f t="shared" si="10"/>
        <v>0.44539441738822705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0.47749441738822707</v>
      </c>
      <c r="AR33" s="8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7">
        <v>28.025538929032301</v>
      </c>
      <c r="E34" s="9">
        <f t="shared" si="18"/>
        <v>27.8776574687097</v>
      </c>
      <c r="F34" s="7" t="s">
        <v>83</v>
      </c>
      <c r="G34" s="1">
        <v>9</v>
      </c>
      <c r="H34" s="8">
        <f t="shared" si="0"/>
        <v>28.025538929032301</v>
      </c>
      <c r="I34" s="8">
        <f t="shared" si="1"/>
        <v>301.17553892903226</v>
      </c>
      <c r="J34" s="8">
        <f t="shared" si="2"/>
        <v>0.48058809326907681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99.686485307395543</v>
      </c>
      <c r="P34" s="8">
        <f t="shared" si="5"/>
        <v>47.908137898577067</v>
      </c>
      <c r="Q34" s="12">
        <f t="shared" si="6"/>
        <v>4.7908137898577072</v>
      </c>
      <c r="R34" s="8">
        <f t="shared" si="7"/>
        <v>4.0532094166666672</v>
      </c>
      <c r="S34" s="13">
        <f t="shared" si="8"/>
        <v>1.1819803265427231</v>
      </c>
      <c r="T34" s="2">
        <f t="shared" si="9"/>
        <v>0.34</v>
      </c>
      <c r="U34" s="14">
        <f t="shared" si="10"/>
        <v>0.40187331102452589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0.43397331102452591</v>
      </c>
      <c r="AR34" s="8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7">
        <v>25.630638412666698</v>
      </c>
      <c r="E35" s="9">
        <f t="shared" si="18"/>
        <v>28.025538929032301</v>
      </c>
      <c r="F35" s="7" t="s">
        <v>83</v>
      </c>
      <c r="G35" s="1">
        <v>10</v>
      </c>
      <c r="H35" s="8">
        <f t="shared" si="0"/>
        <v>25.630638412666698</v>
      </c>
      <c r="I35" s="8">
        <f t="shared" si="1"/>
        <v>298.78063841266669</v>
      </c>
      <c r="J35" s="8">
        <f t="shared" si="2"/>
        <v>0.37087777197601901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92.310441575485143</v>
      </c>
      <c r="P35" s="8">
        <f t="shared" si="5"/>
        <v>34.235890901638406</v>
      </c>
      <c r="Q35" s="12">
        <f t="shared" si="6"/>
        <v>3.4235890901638406</v>
      </c>
      <c r="R35" s="8">
        <f t="shared" si="7"/>
        <v>4.0532094166666672</v>
      </c>
      <c r="S35" s="13">
        <f t="shared" si="8"/>
        <v>0.84466128892480907</v>
      </c>
      <c r="T35" s="2">
        <f t="shared" si="9"/>
        <v>0.34</v>
      </c>
      <c r="U35" s="14">
        <f t="shared" si="10"/>
        <v>0.28718483823443508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0.3192848382344351</v>
      </c>
      <c r="AR35" s="8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7">
        <v>20.3023009470968</v>
      </c>
      <c r="E36" s="9">
        <f t="shared" si="18"/>
        <v>25.630638412666698</v>
      </c>
      <c r="F36" s="7" t="s">
        <v>83</v>
      </c>
      <c r="G36" s="1">
        <v>11</v>
      </c>
      <c r="H36" s="8">
        <f t="shared" si="0"/>
        <v>20.3023009470968</v>
      </c>
      <c r="I36" s="8">
        <f t="shared" si="1"/>
        <v>293.45230094709677</v>
      </c>
      <c r="J36" s="8">
        <f t="shared" si="2"/>
        <v>0.20523400670759784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55.170823140154397</v>
      </c>
      <c r="O36" s="8">
        <f t="shared" si="19"/>
        <v>43.435821700359014</v>
      </c>
      <c r="P36" s="8">
        <f t="shared" si="5"/>
        <v>8.9145077222015061</v>
      </c>
      <c r="Q36" s="12">
        <f t="shared" si="6"/>
        <v>0.89145077222015068</v>
      </c>
      <c r="R36" s="8">
        <f t="shared" si="7"/>
        <v>4.0532094166666672</v>
      </c>
      <c r="S36" s="13">
        <f t="shared" si="8"/>
        <v>0.21993701301357232</v>
      </c>
      <c r="T36" s="2">
        <f t="shared" si="9"/>
        <v>0.34</v>
      </c>
      <c r="U36" s="14">
        <f t="shared" si="10"/>
        <v>7.4778584424614603E-2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0.10687858442461461</v>
      </c>
      <c r="AR36" s="8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7">
        <v>14.3817904233333</v>
      </c>
      <c r="E37" s="9">
        <f t="shared" si="18"/>
        <v>20.3023009470968</v>
      </c>
      <c r="F37" s="7" t="s">
        <v>85</v>
      </c>
      <c r="G37" s="1">
        <v>12</v>
      </c>
      <c r="H37" s="8">
        <f t="shared" si="0"/>
        <v>14.3817904233333</v>
      </c>
      <c r="I37" s="8">
        <f t="shared" si="1"/>
        <v>287.53179042333329</v>
      </c>
      <c r="J37" s="8">
        <f t="shared" si="2"/>
        <v>0.10364224745493082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75.053408144824175</v>
      </c>
      <c r="P37" s="8">
        <f t="shared" si="5"/>
        <v>7.7787038992817878</v>
      </c>
      <c r="Q37" s="12">
        <f t="shared" si="6"/>
        <v>0.77787038992817881</v>
      </c>
      <c r="R37" s="8">
        <f t="shared" si="7"/>
        <v>4.0532094166666672</v>
      </c>
      <c r="S37" s="13">
        <f t="shared" si="8"/>
        <v>0.19191468043314039</v>
      </c>
      <c r="T37" s="2">
        <f t="shared" si="9"/>
        <v>0.34</v>
      </c>
      <c r="U37" s="14">
        <f t="shared" si="10"/>
        <v>6.5250991347267737E-2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7.8150991347267731E-2</v>
      </c>
      <c r="AR37" s="8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3">
      <c r="C38" s="7">
        <v>12</v>
      </c>
      <c r="D38" s="10">
        <v>12.2398703207419</v>
      </c>
      <c r="E38" s="9">
        <f t="shared" si="18"/>
        <v>14.3817904233333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12</v>
      </c>
      <c r="E42" s="7"/>
      <c r="F42" s="7"/>
      <c r="G42" s="1">
        <v>1</v>
      </c>
      <c r="H42" s="8">
        <f t="shared" ref="H42:H53" si="20">E43</f>
        <v>12</v>
      </c>
      <c r="I42" s="8">
        <f t="shared" ref="I42:I53" si="21">H42+273.15</f>
        <v>285.14999999999998</v>
      </c>
      <c r="J42" s="8">
        <f t="shared" ref="J42:J53" si="22">EXP(($C$15*(I42-$C$13))/($C$16*I42*$C$13))</f>
        <v>7.8108002205014626E-2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4.5971441047788923</v>
      </c>
      <c r="Q42" s="12">
        <f t="shared" ref="Q42:Q53" si="26">P42*$B$44</f>
        <v>1.1033145851469341</v>
      </c>
      <c r="R42" s="8">
        <f t="shared" ref="R42:R53" si="27">L42*$B$44</f>
        <v>14.125500000000001</v>
      </c>
      <c r="S42" s="13">
        <f t="shared" ref="S42:S53" si="28">Q42/R42</f>
        <v>7.8108002205014626E-2</v>
      </c>
      <c r="T42" s="2">
        <f t="shared" ref="T42:T53" si="29">$B$43/100</f>
        <v>0.43</v>
      </c>
      <c r="U42" s="14">
        <f t="shared" ref="U42:U53" si="30">S42*T42</f>
        <v>3.3586440948156292E-2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4.2006440948156289E-2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4742.916666666667</v>
      </c>
      <c r="AU42" s="1">
        <f t="shared" ref="AU42:AU53" si="38">AT42*10000*AS42*0.67*AR42*AQ42</f>
        <v>43850197.893322743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11.892521809032299</v>
      </c>
      <c r="E43" s="9">
        <f t="shared" ref="E43:E54" si="39">D42</f>
        <v>12</v>
      </c>
      <c r="F43" s="7" t="s">
        <v>83</v>
      </c>
      <c r="G43" s="1">
        <v>2</v>
      </c>
      <c r="H43" s="8">
        <f t="shared" si="20"/>
        <v>11.892521809032299</v>
      </c>
      <c r="I43" s="8">
        <f t="shared" si="21"/>
        <v>285.04252180903228</v>
      </c>
      <c r="J43" s="8">
        <f t="shared" si="22"/>
        <v>7.7108794426707206E-2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113.11535589522111</v>
      </c>
      <c r="P43" s="8">
        <f t="shared" si="25"/>
        <v>8.7221887242284275</v>
      </c>
      <c r="Q43" s="12">
        <f t="shared" si="26"/>
        <v>2.0933252938148224</v>
      </c>
      <c r="R43" s="8">
        <f t="shared" si="27"/>
        <v>14.125500000000001</v>
      </c>
      <c r="S43" s="13">
        <f t="shared" si="28"/>
        <v>0.14819477496830713</v>
      </c>
      <c r="T43" s="2">
        <f t="shared" si="29"/>
        <v>0.43</v>
      </c>
      <c r="U43" s="14">
        <f t="shared" si="30"/>
        <v>6.3723753236372069E-2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7.214375323637208E-2</v>
      </c>
      <c r="AR43" s="8">
        <f t="shared" si="35"/>
        <v>136.875</v>
      </c>
      <c r="AS43" s="1">
        <f t="shared" si="36"/>
        <v>0.24</v>
      </c>
      <c r="AT43" s="1">
        <f t="shared" si="37"/>
        <v>4742.916666666667</v>
      </c>
      <c r="AU43" s="1">
        <f t="shared" si="38"/>
        <v>75310304.438462779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11.924138014</v>
      </c>
      <c r="E44" s="9">
        <f t="shared" si="39"/>
        <v>11.892521809032299</v>
      </c>
      <c r="F44" s="7" t="s">
        <v>83</v>
      </c>
      <c r="G44" s="1">
        <v>3</v>
      </c>
      <c r="H44" s="8">
        <f t="shared" si="20"/>
        <v>11.924138014</v>
      </c>
      <c r="I44" s="8">
        <f t="shared" si="21"/>
        <v>285.07413801399997</v>
      </c>
      <c r="J44" s="8">
        <f t="shared" si="22"/>
        <v>7.7401468902500464E-2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163.24941717099267</v>
      </c>
      <c r="P44" s="8">
        <f t="shared" si="25"/>
        <v>12.635744686511915</v>
      </c>
      <c r="Q44" s="12">
        <f t="shared" si="26"/>
        <v>3.0325787247628595</v>
      </c>
      <c r="R44" s="8">
        <f t="shared" si="27"/>
        <v>14.125500000000001</v>
      </c>
      <c r="S44" s="13">
        <f t="shared" si="28"/>
        <v>0.214688239337571</v>
      </c>
      <c r="T44" s="2">
        <f t="shared" si="29"/>
        <v>0.43</v>
      </c>
      <c r="U44" s="14">
        <f t="shared" si="30"/>
        <v>9.2315942915155533E-2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0.10073594291515554</v>
      </c>
      <c r="AR44" s="8">
        <f t="shared" si="35"/>
        <v>136.875</v>
      </c>
      <c r="AS44" s="1">
        <f t="shared" si="36"/>
        <v>0.24</v>
      </c>
      <c r="AT44" s="1">
        <f t="shared" si="37"/>
        <v>4742.916666666667</v>
      </c>
      <c r="AU44" s="1">
        <f t="shared" si="38"/>
        <v>105157469.47597364</v>
      </c>
    </row>
    <row r="45" spans="1:48" x14ac:dyDescent="0.15">
      <c r="C45" s="7">
        <v>3</v>
      </c>
      <c r="D45" s="7">
        <v>13.414711439645201</v>
      </c>
      <c r="E45" s="9">
        <f t="shared" si="39"/>
        <v>11.924138014</v>
      </c>
      <c r="F45" s="7" t="s">
        <v>83</v>
      </c>
      <c r="G45" s="1">
        <v>4</v>
      </c>
      <c r="H45" s="8">
        <f t="shared" si="20"/>
        <v>13.414711439645201</v>
      </c>
      <c r="I45" s="8">
        <f t="shared" si="21"/>
        <v>286.56471143964518</v>
      </c>
      <c r="J45" s="8">
        <f t="shared" si="22"/>
        <v>9.2449757049745063E-2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209.46992248448075</v>
      </c>
      <c r="P45" s="8">
        <f t="shared" si="25"/>
        <v>19.365443442919176</v>
      </c>
      <c r="Q45" s="12">
        <f t="shared" si="26"/>
        <v>4.6477064263006023</v>
      </c>
      <c r="R45" s="8">
        <f t="shared" si="27"/>
        <v>14.125500000000001</v>
      </c>
      <c r="S45" s="13">
        <f t="shared" si="28"/>
        <v>0.32902951586142803</v>
      </c>
      <c r="T45" s="2">
        <f t="shared" si="29"/>
        <v>0.43</v>
      </c>
      <c r="U45" s="14">
        <f t="shared" si="30"/>
        <v>0.14148269182041406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0.14990269182041405</v>
      </c>
      <c r="AR45" s="8">
        <f t="shared" si="35"/>
        <v>136.875</v>
      </c>
      <c r="AS45" s="1">
        <f t="shared" si="36"/>
        <v>0.24</v>
      </c>
      <c r="AT45" s="1">
        <f t="shared" si="37"/>
        <v>4742.916666666667</v>
      </c>
      <c r="AU45" s="1">
        <f t="shared" si="38"/>
        <v>156482257.30857679</v>
      </c>
    </row>
    <row r="46" spans="1:48" x14ac:dyDescent="0.15">
      <c r="C46" s="7">
        <v>4</v>
      </c>
      <c r="D46" s="7">
        <v>15.8804823163333</v>
      </c>
      <c r="E46" s="9">
        <f t="shared" si="39"/>
        <v>13.414711439645201</v>
      </c>
      <c r="F46" s="7" t="s">
        <v>83</v>
      </c>
      <c r="G46" s="1">
        <v>5</v>
      </c>
      <c r="H46" s="8">
        <f t="shared" si="20"/>
        <v>15.8804823163333</v>
      </c>
      <c r="I46" s="8">
        <f t="shared" si="21"/>
        <v>289.03048231633329</v>
      </c>
      <c r="J46" s="8">
        <f t="shared" si="22"/>
        <v>0.1235362415187517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180.59925508948348</v>
      </c>
      <c r="O46" s="8">
        <f t="shared" si="40"/>
        <v>68.361473952078114</v>
      </c>
      <c r="P46" s="8">
        <f t="shared" si="25"/>
        <v>8.4451195567217745</v>
      </c>
      <c r="Q46" s="12">
        <f t="shared" si="26"/>
        <v>2.0268286936132256</v>
      </c>
      <c r="R46" s="8">
        <f t="shared" si="27"/>
        <v>14.125500000000001</v>
      </c>
      <c r="S46" s="13">
        <f t="shared" si="28"/>
        <v>0.14348721769942482</v>
      </c>
      <c r="T46" s="2">
        <f t="shared" si="29"/>
        <v>0.43</v>
      </c>
      <c r="U46" s="14">
        <f t="shared" si="30"/>
        <v>6.1699503610752673E-2</v>
      </c>
      <c r="V46" s="13"/>
      <c r="W46" s="2"/>
      <c r="X46" s="14"/>
      <c r="Y46" s="2">
        <v>0.04</v>
      </c>
      <c r="Z46" s="2">
        <v>0.28999999999999998</v>
      </c>
      <c r="AA46" s="2">
        <f t="shared" si="31"/>
        <v>1.1599999999999999E-2</v>
      </c>
      <c r="AB46" s="2"/>
      <c r="AC46" s="2"/>
      <c r="AD46" s="2"/>
      <c r="AE46" s="13">
        <v>5.0000000000000001E-3</v>
      </c>
      <c r="AF46" s="2">
        <v>0.02</v>
      </c>
      <c r="AG46" s="16">
        <f t="shared" si="32"/>
        <v>1E-4</v>
      </c>
      <c r="AH46" s="13"/>
      <c r="AI46" s="2"/>
      <c r="AJ46" s="14"/>
      <c r="AL46" s="2"/>
      <c r="AM46" s="2"/>
      <c r="AN46" s="2">
        <v>1.4999999999999999E-2</v>
      </c>
      <c r="AO46" s="2">
        <v>0.26</v>
      </c>
      <c r="AP46" s="2">
        <f t="shared" si="33"/>
        <v>3.8999999999999998E-3</v>
      </c>
      <c r="AQ46" s="1">
        <f t="shared" si="34"/>
        <v>7.7299503610752676E-2</v>
      </c>
      <c r="AR46" s="8">
        <f t="shared" si="35"/>
        <v>136.875</v>
      </c>
      <c r="AS46" s="1">
        <f t="shared" si="36"/>
        <v>0.24</v>
      </c>
      <c r="AT46" s="1">
        <f t="shared" si="37"/>
        <v>4742.916666666667</v>
      </c>
      <c r="AU46" s="1">
        <f t="shared" si="38"/>
        <v>80692352.264989838</v>
      </c>
    </row>
    <row r="47" spans="1:48" x14ac:dyDescent="0.15">
      <c r="C47" s="7">
        <v>5</v>
      </c>
      <c r="D47" s="7">
        <v>19.651663214193501</v>
      </c>
      <c r="E47" s="9">
        <f t="shared" si="39"/>
        <v>15.8804823163333</v>
      </c>
      <c r="F47" s="7" t="s">
        <v>85</v>
      </c>
      <c r="G47" s="1">
        <v>6</v>
      </c>
      <c r="H47" s="8">
        <f t="shared" si="20"/>
        <v>19.651663214193501</v>
      </c>
      <c r="I47" s="8">
        <f t="shared" si="21"/>
        <v>292.80166321419347</v>
      </c>
      <c r="J47" s="8">
        <f t="shared" si="22"/>
        <v>0.19064648936524894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118.77260439535634</v>
      </c>
      <c r="P47" s="8">
        <f t="shared" si="25"/>
        <v>22.643580060742224</v>
      </c>
      <c r="Q47" s="12">
        <f t="shared" si="26"/>
        <v>5.4344592145781334</v>
      </c>
      <c r="R47" s="8">
        <f t="shared" si="27"/>
        <v>14.125500000000001</v>
      </c>
      <c r="S47" s="13">
        <f t="shared" si="28"/>
        <v>0.38472685671856804</v>
      </c>
      <c r="T47" s="2">
        <f t="shared" si="29"/>
        <v>0.43</v>
      </c>
      <c r="U47" s="14">
        <f t="shared" si="30"/>
        <v>0.16543254838898425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5.0000000000000001E-3</v>
      </c>
      <c r="AF47" s="2">
        <v>0.02</v>
      </c>
      <c r="AG47" s="16">
        <f t="shared" si="32"/>
        <v>1E-4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0.18103254838898425</v>
      </c>
      <c r="AR47" s="8">
        <f t="shared" si="35"/>
        <v>136.875</v>
      </c>
      <c r="AS47" s="1">
        <f t="shared" si="36"/>
        <v>0.24</v>
      </c>
      <c r="AT47" s="1">
        <f t="shared" si="37"/>
        <v>4742.916666666667</v>
      </c>
      <c r="AU47" s="1">
        <f t="shared" si="38"/>
        <v>188978473.12955722</v>
      </c>
    </row>
    <row r="48" spans="1:48" x14ac:dyDescent="0.15">
      <c r="C48" s="7">
        <v>6</v>
      </c>
      <c r="D48" s="7">
        <v>24.509915971333299</v>
      </c>
      <c r="E48" s="9">
        <f t="shared" si="39"/>
        <v>19.651663214193501</v>
      </c>
      <c r="F48" s="7" t="s">
        <v>83</v>
      </c>
      <c r="G48" s="1">
        <v>7</v>
      </c>
      <c r="H48" s="8">
        <f t="shared" si="20"/>
        <v>24.509915971333299</v>
      </c>
      <c r="I48" s="8">
        <f t="shared" si="21"/>
        <v>297.65991597133325</v>
      </c>
      <c r="J48" s="8">
        <f t="shared" si="22"/>
        <v>0.32805246557865264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154.98527433461413</v>
      </c>
      <c r="P48" s="8">
        <f t="shared" si="25"/>
        <v>50.84330137385404</v>
      </c>
      <c r="Q48" s="12">
        <f t="shared" si="26"/>
        <v>12.202392329724969</v>
      </c>
      <c r="R48" s="8">
        <f t="shared" si="27"/>
        <v>14.125500000000001</v>
      </c>
      <c r="S48" s="13">
        <f t="shared" si="28"/>
        <v>0.8638556036759738</v>
      </c>
      <c r="T48" s="2">
        <f t="shared" si="29"/>
        <v>0.43</v>
      </c>
      <c r="U48" s="14">
        <f t="shared" si="30"/>
        <v>0.37145790958066871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0.39135790958066868</v>
      </c>
      <c r="AR48" s="8">
        <f t="shared" si="35"/>
        <v>136.875</v>
      </c>
      <c r="AS48" s="1">
        <f t="shared" si="36"/>
        <v>0.24</v>
      </c>
      <c r="AT48" s="1">
        <f t="shared" si="37"/>
        <v>4742.916666666667</v>
      </c>
      <c r="AU48" s="1">
        <f t="shared" si="38"/>
        <v>408535486.34147388</v>
      </c>
    </row>
    <row r="49" spans="1:48" x14ac:dyDescent="0.15">
      <c r="C49" s="7">
        <v>7</v>
      </c>
      <c r="D49" s="7">
        <v>27.8776574687097</v>
      </c>
      <c r="E49" s="9">
        <f t="shared" si="39"/>
        <v>24.509915971333299</v>
      </c>
      <c r="F49" s="7" t="s">
        <v>83</v>
      </c>
      <c r="G49" s="1">
        <v>8</v>
      </c>
      <c r="H49" s="8">
        <f t="shared" si="20"/>
        <v>27.8776574687097</v>
      </c>
      <c r="I49" s="8">
        <f t="shared" si="21"/>
        <v>301.02765746870966</v>
      </c>
      <c r="J49" s="8">
        <f t="shared" si="22"/>
        <v>0.47301571583095997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162.99822296076007</v>
      </c>
      <c r="P49" s="8">
        <f t="shared" si="25"/>
        <v>77.10072111295834</v>
      </c>
      <c r="Q49" s="12">
        <f t="shared" si="26"/>
        <v>18.504173067109999</v>
      </c>
      <c r="R49" s="8">
        <f t="shared" si="27"/>
        <v>14.125500000000001</v>
      </c>
      <c r="S49" s="13">
        <f t="shared" si="28"/>
        <v>1.3099835805536086</v>
      </c>
      <c r="T49" s="2">
        <f t="shared" si="29"/>
        <v>0.43</v>
      </c>
      <c r="U49" s="14">
        <f t="shared" si="30"/>
        <v>0.56329293963805172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0.58319293963805174</v>
      </c>
      <c r="AR49" s="8">
        <f t="shared" si="35"/>
        <v>136.875</v>
      </c>
      <c r="AS49" s="1">
        <f t="shared" si="36"/>
        <v>0.24</v>
      </c>
      <c r="AT49" s="1">
        <f t="shared" si="37"/>
        <v>4742.916666666667</v>
      </c>
      <c r="AU49" s="1">
        <f t="shared" si="38"/>
        <v>608790586.29792416</v>
      </c>
    </row>
    <row r="50" spans="1:48" x14ac:dyDescent="0.15">
      <c r="C50" s="7">
        <v>8</v>
      </c>
      <c r="D50" s="7">
        <v>28.025538929032301</v>
      </c>
      <c r="E50" s="9">
        <f t="shared" si="39"/>
        <v>27.8776574687097</v>
      </c>
      <c r="F50" s="7" t="s">
        <v>83</v>
      </c>
      <c r="G50" s="1">
        <v>9</v>
      </c>
      <c r="H50" s="8">
        <f t="shared" si="20"/>
        <v>28.025538929032301</v>
      </c>
      <c r="I50" s="8">
        <f t="shared" si="21"/>
        <v>301.17553892903226</v>
      </c>
      <c r="J50" s="8">
        <f t="shared" si="22"/>
        <v>0.48058809326907681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144.75375184780171</v>
      </c>
      <c r="P50" s="8">
        <f t="shared" si="25"/>
        <v>69.566929594080122</v>
      </c>
      <c r="Q50" s="12">
        <f t="shared" si="26"/>
        <v>16.696063102579227</v>
      </c>
      <c r="R50" s="8">
        <f t="shared" si="27"/>
        <v>14.125500000000001</v>
      </c>
      <c r="S50" s="13">
        <f t="shared" si="28"/>
        <v>1.1819803265427224</v>
      </c>
      <c r="T50" s="2">
        <f t="shared" si="29"/>
        <v>0.43</v>
      </c>
      <c r="U50" s="14">
        <f t="shared" si="30"/>
        <v>0.50825154041337062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0.52815154041337065</v>
      </c>
      <c r="AR50" s="8">
        <f t="shared" si="35"/>
        <v>136.875</v>
      </c>
      <c r="AS50" s="1">
        <f t="shared" si="36"/>
        <v>0.24</v>
      </c>
      <c r="AT50" s="1">
        <f t="shared" si="37"/>
        <v>4742.916666666667</v>
      </c>
      <c r="AU50" s="1">
        <f t="shared" si="38"/>
        <v>551333296.56213224</v>
      </c>
    </row>
    <row r="51" spans="1:48" x14ac:dyDescent="0.15">
      <c r="C51" s="7">
        <v>9</v>
      </c>
      <c r="D51" s="7">
        <v>25.630638412666698</v>
      </c>
      <c r="E51" s="9">
        <f t="shared" si="39"/>
        <v>28.025538929032301</v>
      </c>
      <c r="F51" s="7" t="s">
        <v>83</v>
      </c>
      <c r="G51" s="1">
        <v>10</v>
      </c>
      <c r="H51" s="8">
        <f t="shared" si="20"/>
        <v>25.630638412666698</v>
      </c>
      <c r="I51" s="8">
        <f t="shared" si="21"/>
        <v>298.78063841266669</v>
      </c>
      <c r="J51" s="8">
        <f t="shared" si="22"/>
        <v>0.37087777197601901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134.04307225372156</v>
      </c>
      <c r="P51" s="8">
        <f t="shared" si="25"/>
        <v>49.713595986280787</v>
      </c>
      <c r="Q51" s="12">
        <f t="shared" si="26"/>
        <v>11.931263036707389</v>
      </c>
      <c r="R51" s="8">
        <f t="shared" si="27"/>
        <v>14.125500000000001</v>
      </c>
      <c r="S51" s="13">
        <f t="shared" si="28"/>
        <v>0.84466128892480885</v>
      </c>
      <c r="T51" s="2">
        <f t="shared" si="29"/>
        <v>0.43</v>
      </c>
      <c r="U51" s="14">
        <f t="shared" si="30"/>
        <v>0.36320435423766778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0.38310435423766775</v>
      </c>
      <c r="AR51" s="8">
        <f t="shared" si="35"/>
        <v>136.875</v>
      </c>
      <c r="AS51" s="1">
        <f t="shared" si="36"/>
        <v>0.24</v>
      </c>
      <c r="AT51" s="1">
        <f t="shared" si="37"/>
        <v>4742.916666666667</v>
      </c>
      <c r="AU51" s="1">
        <f t="shared" si="38"/>
        <v>399919663.93555379</v>
      </c>
    </row>
    <row r="52" spans="1:48" x14ac:dyDescent="0.15">
      <c r="C52" s="7">
        <v>10</v>
      </c>
      <c r="D52" s="7">
        <v>20.3023009470968</v>
      </c>
      <c r="E52" s="9">
        <f t="shared" si="39"/>
        <v>25.630638412666698</v>
      </c>
      <c r="F52" s="7" t="s">
        <v>83</v>
      </c>
      <c r="G52" s="1">
        <v>11</v>
      </c>
      <c r="H52" s="8">
        <f t="shared" si="20"/>
        <v>20.3023009470968</v>
      </c>
      <c r="I52" s="8">
        <f t="shared" si="21"/>
        <v>293.45230094709677</v>
      </c>
      <c r="J52" s="8">
        <f t="shared" si="22"/>
        <v>0.20523400670759784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80.113002454068749</v>
      </c>
      <c r="O52" s="8">
        <f t="shared" si="40"/>
        <v>63.072723813372022</v>
      </c>
      <c r="P52" s="8">
        <f t="shared" si="25"/>
        <v>12.94466782218006</v>
      </c>
      <c r="Q52" s="12">
        <f t="shared" si="26"/>
        <v>3.1067202773232143</v>
      </c>
      <c r="R52" s="8">
        <f t="shared" si="27"/>
        <v>14.125500000000001</v>
      </c>
      <c r="S52" s="13">
        <f t="shared" si="28"/>
        <v>0.21993701301357221</v>
      </c>
      <c r="T52" s="2">
        <f t="shared" si="29"/>
        <v>0.43</v>
      </c>
      <c r="U52" s="14">
        <f t="shared" si="30"/>
        <v>9.4572915595836055E-2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0.11447291559583606</v>
      </c>
      <c r="AR52" s="8">
        <f t="shared" si="35"/>
        <v>136.875</v>
      </c>
      <c r="AS52" s="1">
        <f t="shared" si="36"/>
        <v>0.24</v>
      </c>
      <c r="AT52" s="1">
        <f t="shared" si="37"/>
        <v>4742.916666666667</v>
      </c>
      <c r="AU52" s="1">
        <f t="shared" si="38"/>
        <v>119497388.70994167</v>
      </c>
    </row>
    <row r="53" spans="1:48" x14ac:dyDescent="0.15">
      <c r="C53" s="7">
        <v>11</v>
      </c>
      <c r="D53" s="7">
        <v>14.3817904233333</v>
      </c>
      <c r="E53" s="9">
        <f t="shared" si="39"/>
        <v>20.3023009470968</v>
      </c>
      <c r="F53" s="7" t="s">
        <v>85</v>
      </c>
      <c r="G53" s="1">
        <v>12</v>
      </c>
      <c r="H53" s="8">
        <f t="shared" si="20"/>
        <v>14.3817904233333</v>
      </c>
      <c r="I53" s="8">
        <f t="shared" si="21"/>
        <v>287.53179042333329</v>
      </c>
      <c r="J53" s="8">
        <f t="shared" si="22"/>
        <v>0.10364224745493082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108.98430599119196</v>
      </c>
      <c r="P53" s="8">
        <f t="shared" si="25"/>
        <v>11.295378410243018</v>
      </c>
      <c r="Q53" s="12">
        <f t="shared" si="26"/>
        <v>2.7108908184583242</v>
      </c>
      <c r="R53" s="8">
        <f t="shared" si="27"/>
        <v>14.125500000000001</v>
      </c>
      <c r="S53" s="13">
        <f t="shared" si="28"/>
        <v>0.19191468043314036</v>
      </c>
      <c r="T53" s="2">
        <f t="shared" si="29"/>
        <v>0.43</v>
      </c>
      <c r="U53" s="14">
        <f t="shared" si="30"/>
        <v>8.2523312586250355E-2</v>
      </c>
      <c r="V53" s="13"/>
      <c r="W53" s="2"/>
      <c r="X53" s="14"/>
      <c r="Y53" s="2">
        <v>0.04</v>
      </c>
      <c r="Z53" s="2">
        <v>0.28999999999999998</v>
      </c>
      <c r="AA53" s="2">
        <f t="shared" si="31"/>
        <v>1.1599999999999999E-2</v>
      </c>
      <c r="AB53" s="2"/>
      <c r="AC53" s="2"/>
      <c r="AD53" s="2"/>
      <c r="AE53" s="13">
        <v>5.0000000000000001E-3</v>
      </c>
      <c r="AF53" s="2">
        <v>0.02</v>
      </c>
      <c r="AG53" s="16">
        <f t="shared" si="32"/>
        <v>1E-4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9.6823312586250362E-2</v>
      </c>
      <c r="AR53" s="8">
        <f t="shared" si="35"/>
        <v>136.875</v>
      </c>
      <c r="AS53" s="1">
        <f t="shared" si="36"/>
        <v>0.24</v>
      </c>
      <c r="AT53" s="1">
        <f t="shared" si="37"/>
        <v>4742.916666666667</v>
      </c>
      <c r="AU53" s="1">
        <f t="shared" si="38"/>
        <v>101073105.0229685</v>
      </c>
      <c r="AV53" s="1">
        <f>SUM(AU42:AU53)</f>
        <v>2839620581.3808775</v>
      </c>
    </row>
    <row r="54" spans="1:48" x14ac:dyDescent="0.3">
      <c r="C54" s="7">
        <v>12</v>
      </c>
      <c r="D54" s="10">
        <v>12.2398703207419</v>
      </c>
      <c r="E54" s="9">
        <f t="shared" si="39"/>
        <v>14.3817904233333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12</v>
      </c>
      <c r="E58" s="7"/>
      <c r="F58" s="7"/>
      <c r="G58" s="1">
        <v>1</v>
      </c>
      <c r="H58" s="8">
        <f t="shared" ref="H58:H69" si="41">E59</f>
        <v>12</v>
      </c>
      <c r="I58" s="8">
        <f t="shared" ref="I58:I69" si="42">H58+273.15</f>
        <v>285.14999999999998</v>
      </c>
      <c r="J58" s="8">
        <f t="shared" ref="J58:J69" si="43">EXP(($C$15*(I58-$C$13))/($C$16*I58*$C$13))</f>
        <v>7.8108002205014626E-2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7.7925750199869595E-3</v>
      </c>
      <c r="Q58" s="12">
        <f t="shared" ref="Q58:Q69" si="47">P58*$B$60</f>
        <v>1.4805892537975223E-3</v>
      </c>
      <c r="R58" s="8">
        <f t="shared" ref="R58:R69" si="48">L58*$B$60</f>
        <v>1.8955666666666669E-2</v>
      </c>
      <c r="S58" s="13">
        <f t="shared" ref="S58:S69" si="49">Q58/R58</f>
        <v>7.8108002205014612E-2</v>
      </c>
      <c r="T58" s="2">
        <f t="shared" ref="T58:T69" si="50">$B$59/100</f>
        <v>0.01</v>
      </c>
      <c r="U58" s="14">
        <f t="shared" ref="U58:U69" si="51">S58*T58</f>
        <v>7.8108002205014618E-4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1.2781080022050147E-2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29662</v>
      </c>
      <c r="AU58" s="1">
        <f t="shared" ref="AU58:AU69" si="58">AT58*10000*AS58*0.67*AR58*AQ58</f>
        <v>4814839.8943091528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11.892521809032299</v>
      </c>
      <c r="E59" s="9">
        <f t="shared" ref="E59:E70" si="59">D58</f>
        <v>12</v>
      </c>
      <c r="F59" s="7" t="s">
        <v>83</v>
      </c>
      <c r="G59" s="1">
        <v>2</v>
      </c>
      <c r="H59" s="8">
        <f t="shared" si="41"/>
        <v>11.892521809032299</v>
      </c>
      <c r="I59" s="8">
        <f t="shared" si="42"/>
        <v>285.04252180903228</v>
      </c>
      <c r="J59" s="8">
        <f t="shared" si="43"/>
        <v>7.7108794426707206E-2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0.19174075831334639</v>
      </c>
      <c r="P59" s="8">
        <f t="shared" si="46"/>
        <v>1.4784898716004777E-2</v>
      </c>
      <c r="Q59" s="12">
        <f t="shared" si="47"/>
        <v>2.8091307560409078E-3</v>
      </c>
      <c r="R59" s="8">
        <f t="shared" si="48"/>
        <v>1.8955666666666669E-2</v>
      </c>
      <c r="S59" s="13">
        <f t="shared" si="49"/>
        <v>0.14819477496830713</v>
      </c>
      <c r="T59" s="2">
        <f t="shared" si="50"/>
        <v>0.01</v>
      </c>
      <c r="U59" s="14">
        <f t="shared" si="51"/>
        <v>1.4819477496830714E-3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1.3481947749683072E-2</v>
      </c>
      <c r="AR59" s="8">
        <f t="shared" si="55"/>
        <v>9.9766666666666666</v>
      </c>
      <c r="AS59" s="1">
        <f t="shared" si="56"/>
        <v>0.19</v>
      </c>
      <c r="AT59" s="1">
        <f t="shared" si="57"/>
        <v>29662</v>
      </c>
      <c r="AU59" s="1">
        <f t="shared" si="58"/>
        <v>5078868.1211740924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11.924138014</v>
      </c>
      <c r="E60" s="9">
        <f t="shared" si="59"/>
        <v>11.892521809032299</v>
      </c>
      <c r="F60" s="7" t="s">
        <v>83</v>
      </c>
      <c r="G60" s="1">
        <v>3</v>
      </c>
      <c r="H60" s="8">
        <f t="shared" si="41"/>
        <v>11.924138014</v>
      </c>
      <c r="I60" s="8">
        <f t="shared" si="42"/>
        <v>285.07413801399997</v>
      </c>
      <c r="J60" s="8">
        <f t="shared" si="43"/>
        <v>7.7401468902500464E-2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0.27672252626400823</v>
      </c>
      <c r="P60" s="8">
        <f t="shared" si="46"/>
        <v>2.1418730011245002E-2</v>
      </c>
      <c r="Q60" s="12">
        <f t="shared" si="47"/>
        <v>4.0695587021365503E-3</v>
      </c>
      <c r="R60" s="8">
        <f t="shared" si="48"/>
        <v>1.8955666666666669E-2</v>
      </c>
      <c r="S60" s="13">
        <f t="shared" si="49"/>
        <v>0.21468823933757097</v>
      </c>
      <c r="T60" s="2">
        <f t="shared" si="50"/>
        <v>0.01</v>
      </c>
      <c r="U60" s="14">
        <f t="shared" si="51"/>
        <v>2.1468823933757097E-3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1.414688239337571E-2</v>
      </c>
      <c r="AR60" s="8">
        <f t="shared" si="55"/>
        <v>9.9766666666666666</v>
      </c>
      <c r="AS60" s="1">
        <f t="shared" si="56"/>
        <v>0.19</v>
      </c>
      <c r="AT60" s="1">
        <f t="shared" si="57"/>
        <v>29662</v>
      </c>
      <c r="AU60" s="1">
        <f t="shared" si="58"/>
        <v>5329359.7732125884</v>
      </c>
    </row>
    <row r="61" spans="1:48" x14ac:dyDescent="0.15">
      <c r="C61" s="7">
        <v>3</v>
      </c>
      <c r="D61" s="7">
        <v>13.414711439645201</v>
      </c>
      <c r="E61" s="9">
        <f t="shared" si="59"/>
        <v>11.924138014</v>
      </c>
      <c r="F61" s="7" t="s">
        <v>83</v>
      </c>
      <c r="G61" s="1">
        <v>4</v>
      </c>
      <c r="H61" s="8">
        <f t="shared" si="41"/>
        <v>13.414711439645201</v>
      </c>
      <c r="I61" s="8">
        <f t="shared" si="42"/>
        <v>286.56471143964518</v>
      </c>
      <c r="J61" s="8">
        <f t="shared" si="43"/>
        <v>9.2449757049745063E-2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0.3550704629194299</v>
      </c>
      <c r="P61" s="8">
        <f t="shared" si="46"/>
        <v>3.2826178032441804E-2</v>
      </c>
      <c r="Q61" s="12">
        <f t="shared" si="47"/>
        <v>6.2369738261639426E-3</v>
      </c>
      <c r="R61" s="8">
        <f t="shared" si="48"/>
        <v>1.8955666666666669E-2</v>
      </c>
      <c r="S61" s="13">
        <f t="shared" si="49"/>
        <v>0.32902951586142798</v>
      </c>
      <c r="T61" s="2">
        <f t="shared" si="50"/>
        <v>0.01</v>
      </c>
      <c r="U61" s="14">
        <f t="shared" si="51"/>
        <v>3.2902951586142801E-3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1.529029515861428E-2</v>
      </c>
      <c r="AR61" s="8">
        <f t="shared" si="55"/>
        <v>9.9766666666666666</v>
      </c>
      <c r="AS61" s="1">
        <f t="shared" si="56"/>
        <v>0.19</v>
      </c>
      <c r="AT61" s="1">
        <f t="shared" si="57"/>
        <v>29662</v>
      </c>
      <c r="AU61" s="1">
        <f t="shared" si="58"/>
        <v>5760101.8848522222</v>
      </c>
    </row>
    <row r="62" spans="1:48" x14ac:dyDescent="0.15">
      <c r="C62" s="7">
        <v>4</v>
      </c>
      <c r="D62" s="7">
        <v>15.8804823163333</v>
      </c>
      <c r="E62" s="9">
        <f t="shared" si="59"/>
        <v>13.414711439645201</v>
      </c>
      <c r="F62" s="7" t="s">
        <v>83</v>
      </c>
      <c r="G62" s="1">
        <v>5</v>
      </c>
      <c r="H62" s="8">
        <f t="shared" si="41"/>
        <v>15.8804823163333</v>
      </c>
      <c r="I62" s="8">
        <f t="shared" si="42"/>
        <v>289.03048231633329</v>
      </c>
      <c r="J62" s="8">
        <f t="shared" si="43"/>
        <v>0.1235362415187517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0.3061320706426387</v>
      </c>
      <c r="O62" s="8">
        <f t="shared" si="60"/>
        <v>0.11587888091101606</v>
      </c>
      <c r="P62" s="8">
        <f t="shared" si="46"/>
        <v>1.4315241419145946E-2</v>
      </c>
      <c r="Q62" s="12">
        <f t="shared" si="47"/>
        <v>2.7198958696377298E-3</v>
      </c>
      <c r="R62" s="8">
        <f t="shared" si="48"/>
        <v>1.8955666666666669E-2</v>
      </c>
      <c r="S62" s="13">
        <f t="shared" si="49"/>
        <v>0.14348721769942477</v>
      </c>
      <c r="T62" s="2">
        <f t="shared" si="50"/>
        <v>0.01</v>
      </c>
      <c r="U62" s="14">
        <f t="shared" si="51"/>
        <v>1.4348721769942476E-3</v>
      </c>
      <c r="V62" s="13"/>
      <c r="W62" s="2"/>
      <c r="X62" s="14"/>
      <c r="Y62" s="2">
        <v>0.04</v>
      </c>
      <c r="Z62" s="2">
        <v>0.21</v>
      </c>
      <c r="AA62" s="2">
        <f t="shared" si="52"/>
        <v>8.3999999999999995E-3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1.4999999999999999E-2</v>
      </c>
      <c r="AO62" s="2">
        <v>0.78</v>
      </c>
      <c r="AP62" s="2">
        <f t="shared" si="53"/>
        <v>1.17E-2</v>
      </c>
      <c r="AQ62" s="1">
        <f t="shared" si="54"/>
        <v>2.1534872176994249E-2</v>
      </c>
      <c r="AR62" s="8">
        <f t="shared" si="55"/>
        <v>9.9766666666666666</v>
      </c>
      <c r="AS62" s="1">
        <f t="shared" si="56"/>
        <v>0.19</v>
      </c>
      <c r="AT62" s="1">
        <f t="shared" si="57"/>
        <v>29662</v>
      </c>
      <c r="AU62" s="1">
        <f t="shared" si="58"/>
        <v>8112535.2081168033</v>
      </c>
    </row>
    <row r="63" spans="1:48" x14ac:dyDescent="0.15">
      <c r="C63" s="7">
        <v>5</v>
      </c>
      <c r="D63" s="7">
        <v>19.651663214193501</v>
      </c>
      <c r="E63" s="9">
        <f t="shared" si="59"/>
        <v>15.8804823163333</v>
      </c>
      <c r="F63" s="7" t="s">
        <v>85</v>
      </c>
      <c r="G63" s="1">
        <v>6</v>
      </c>
      <c r="H63" s="8">
        <f t="shared" si="41"/>
        <v>19.651663214193501</v>
      </c>
      <c r="I63" s="8">
        <f t="shared" si="42"/>
        <v>292.80166321419347</v>
      </c>
      <c r="J63" s="8">
        <f t="shared" si="43"/>
        <v>0.19064648936524894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0.20133030615853678</v>
      </c>
      <c r="P63" s="8">
        <f t="shared" si="46"/>
        <v>3.8382916071955799E-2</v>
      </c>
      <c r="Q63" s="12">
        <f t="shared" si="47"/>
        <v>7.2927540536716021E-3</v>
      </c>
      <c r="R63" s="8">
        <f t="shared" si="48"/>
        <v>1.8955666666666669E-2</v>
      </c>
      <c r="S63" s="13">
        <f t="shared" si="49"/>
        <v>0.38472685671856793</v>
      </c>
      <c r="T63" s="2">
        <f t="shared" si="50"/>
        <v>0.01</v>
      </c>
      <c r="U63" s="14">
        <f t="shared" si="51"/>
        <v>3.8472685671856795E-3</v>
      </c>
      <c r="V63" s="13"/>
      <c r="W63" s="2"/>
      <c r="X63" s="14"/>
      <c r="Y63" s="2">
        <v>0.04</v>
      </c>
      <c r="Z63" s="2">
        <v>0.21</v>
      </c>
      <c r="AA63" s="2">
        <f t="shared" si="52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3"/>
        <v>1.17E-2</v>
      </c>
      <c r="AQ63" s="1">
        <f t="shared" si="54"/>
        <v>2.3947268567185681E-2</v>
      </c>
      <c r="AR63" s="8">
        <f t="shared" si="55"/>
        <v>9.9766666666666666</v>
      </c>
      <c r="AS63" s="1">
        <f t="shared" si="56"/>
        <v>0.19</v>
      </c>
      <c r="AT63" s="1">
        <f t="shared" si="57"/>
        <v>29662</v>
      </c>
      <c r="AU63" s="1">
        <f t="shared" si="58"/>
        <v>9021324.0084640477</v>
      </c>
    </row>
    <row r="64" spans="1:48" x14ac:dyDescent="0.15">
      <c r="C64" s="7">
        <v>6</v>
      </c>
      <c r="D64" s="7">
        <v>24.509915971333299</v>
      </c>
      <c r="E64" s="9">
        <f t="shared" si="59"/>
        <v>19.651663214193501</v>
      </c>
      <c r="F64" s="7" t="s">
        <v>83</v>
      </c>
      <c r="G64" s="1">
        <v>7</v>
      </c>
      <c r="H64" s="8">
        <f t="shared" si="41"/>
        <v>24.509915971333299</v>
      </c>
      <c r="I64" s="8">
        <f t="shared" si="42"/>
        <v>297.65991597133325</v>
      </c>
      <c r="J64" s="8">
        <f t="shared" si="43"/>
        <v>0.32805246557865264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0.2627140567532476</v>
      </c>
      <c r="P64" s="8">
        <f t="shared" si="46"/>
        <v>8.618399406007296E-2</v>
      </c>
      <c r="Q64" s="12">
        <f t="shared" si="47"/>
        <v>1.6374958871413863E-2</v>
      </c>
      <c r="R64" s="8">
        <f t="shared" si="48"/>
        <v>1.8955666666666669E-2</v>
      </c>
      <c r="S64" s="13">
        <f t="shared" si="49"/>
        <v>0.86385560367597347</v>
      </c>
      <c r="T64" s="2">
        <f t="shared" si="50"/>
        <v>0.01</v>
      </c>
      <c r="U64" s="14">
        <f t="shared" si="51"/>
        <v>8.6385560367597345E-3</v>
      </c>
      <c r="V64" s="13"/>
      <c r="W64" s="2"/>
      <c r="X64" s="14"/>
      <c r="Y64" s="2">
        <v>0.05</v>
      </c>
      <c r="Z64" s="2">
        <v>0.21</v>
      </c>
      <c r="AA64" s="2">
        <f t="shared" si="52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3"/>
        <v>1.5600000000000001E-2</v>
      </c>
      <c r="AQ64" s="1">
        <f t="shared" si="54"/>
        <v>3.4738556036759738E-2</v>
      </c>
      <c r="AR64" s="8">
        <f t="shared" si="55"/>
        <v>9.9766666666666666</v>
      </c>
      <c r="AS64" s="1">
        <f t="shared" si="56"/>
        <v>0.19</v>
      </c>
      <c r="AT64" s="1">
        <f t="shared" si="57"/>
        <v>29662</v>
      </c>
      <c r="AU64" s="1">
        <f t="shared" si="58"/>
        <v>13086576.814159984</v>
      </c>
    </row>
    <row r="65" spans="1:48" x14ac:dyDescent="0.15">
      <c r="C65" s="7">
        <v>7</v>
      </c>
      <c r="D65" s="7">
        <v>27.8776574687097</v>
      </c>
      <c r="E65" s="9">
        <f t="shared" si="59"/>
        <v>24.509915971333299</v>
      </c>
      <c r="F65" s="7" t="s">
        <v>83</v>
      </c>
      <c r="G65" s="1">
        <v>8</v>
      </c>
      <c r="H65" s="8">
        <f t="shared" si="41"/>
        <v>27.8776574687097</v>
      </c>
      <c r="I65" s="8">
        <f t="shared" si="42"/>
        <v>301.02765746870966</v>
      </c>
      <c r="J65" s="8">
        <f t="shared" si="43"/>
        <v>0.47301571583095997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0.27629672935984129</v>
      </c>
      <c r="P65" s="8">
        <f t="shared" si="46"/>
        <v>0.13069269521989835</v>
      </c>
      <c r="Q65" s="12">
        <f t="shared" si="47"/>
        <v>2.4831612091780687E-2</v>
      </c>
      <c r="R65" s="8">
        <f t="shared" si="48"/>
        <v>1.8955666666666669E-2</v>
      </c>
      <c r="S65" s="13">
        <f t="shared" si="49"/>
        <v>1.3099835805536084</v>
      </c>
      <c r="T65" s="2">
        <f t="shared" si="50"/>
        <v>0.01</v>
      </c>
      <c r="U65" s="14">
        <f t="shared" si="51"/>
        <v>1.3099835805536085E-2</v>
      </c>
      <c r="V65" s="13"/>
      <c r="W65" s="2"/>
      <c r="X65" s="14"/>
      <c r="Y65" s="2">
        <v>0.05</v>
      </c>
      <c r="Z65" s="2">
        <v>0.21</v>
      </c>
      <c r="AA65" s="2">
        <f t="shared" si="52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3"/>
        <v>1.5600000000000001E-2</v>
      </c>
      <c r="AQ65" s="1">
        <f t="shared" si="54"/>
        <v>3.9199835805536085E-2</v>
      </c>
      <c r="AR65" s="8">
        <f t="shared" si="55"/>
        <v>9.9766666666666666</v>
      </c>
      <c r="AS65" s="1">
        <f t="shared" si="56"/>
        <v>0.19</v>
      </c>
      <c r="AT65" s="1">
        <f t="shared" si="57"/>
        <v>29662</v>
      </c>
      <c r="AU65" s="1">
        <f t="shared" si="58"/>
        <v>14767213.174570872</v>
      </c>
    </row>
    <row r="66" spans="1:48" x14ac:dyDescent="0.15">
      <c r="C66" s="7">
        <v>8</v>
      </c>
      <c r="D66" s="7">
        <v>28.025538929032301</v>
      </c>
      <c r="E66" s="9">
        <f t="shared" si="59"/>
        <v>27.8776574687097</v>
      </c>
      <c r="F66" s="7" t="s">
        <v>83</v>
      </c>
      <c r="G66" s="1">
        <v>9</v>
      </c>
      <c r="H66" s="8">
        <f t="shared" si="41"/>
        <v>28.025538929032301</v>
      </c>
      <c r="I66" s="8">
        <f t="shared" si="42"/>
        <v>301.17553892903226</v>
      </c>
      <c r="J66" s="8">
        <f t="shared" si="43"/>
        <v>0.48058809326907681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0.24537070080660961</v>
      </c>
      <c r="P66" s="8">
        <f t="shared" si="46"/>
        <v>0.11792223724474564</v>
      </c>
      <c r="Q66" s="12">
        <f t="shared" si="47"/>
        <v>2.240522507650167E-2</v>
      </c>
      <c r="R66" s="8">
        <f t="shared" si="48"/>
        <v>1.8955666666666669E-2</v>
      </c>
      <c r="S66" s="13">
        <f t="shared" si="49"/>
        <v>1.1819803265427224</v>
      </c>
      <c r="T66" s="2">
        <f t="shared" si="50"/>
        <v>0.01</v>
      </c>
      <c r="U66" s="14">
        <f t="shared" si="51"/>
        <v>1.1819803265427226E-2</v>
      </c>
      <c r="V66" s="13"/>
      <c r="W66" s="2"/>
      <c r="X66" s="14"/>
      <c r="Y66" s="2">
        <v>0.05</v>
      </c>
      <c r="Z66" s="2">
        <v>0.21</v>
      </c>
      <c r="AA66" s="2">
        <f t="shared" si="52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3"/>
        <v>1.5600000000000001E-2</v>
      </c>
      <c r="AQ66" s="1">
        <f t="shared" si="54"/>
        <v>3.7919803265427224E-2</v>
      </c>
      <c r="AR66" s="8">
        <f t="shared" si="55"/>
        <v>9.9766666666666666</v>
      </c>
      <c r="AS66" s="1">
        <f t="shared" si="56"/>
        <v>0.19</v>
      </c>
      <c r="AT66" s="1">
        <f t="shared" si="57"/>
        <v>29662</v>
      </c>
      <c r="AU66" s="1">
        <f t="shared" si="58"/>
        <v>14285004.18053459</v>
      </c>
    </row>
    <row r="67" spans="1:48" x14ac:dyDescent="0.15">
      <c r="C67" s="7">
        <v>9</v>
      </c>
      <c r="D67" s="7">
        <v>25.630638412666698</v>
      </c>
      <c r="E67" s="9">
        <f t="shared" si="59"/>
        <v>28.025538929032301</v>
      </c>
      <c r="F67" s="7" t="s">
        <v>83</v>
      </c>
      <c r="G67" s="1">
        <v>10</v>
      </c>
      <c r="H67" s="8">
        <f t="shared" si="41"/>
        <v>25.630638412666698</v>
      </c>
      <c r="I67" s="8">
        <f t="shared" si="42"/>
        <v>298.78063841266669</v>
      </c>
      <c r="J67" s="8">
        <f t="shared" si="43"/>
        <v>0.37087777197601901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0.22721513022853063</v>
      </c>
      <c r="P67" s="8">
        <f t="shared" si="46"/>
        <v>8.4269041258398444E-2</v>
      </c>
      <c r="Q67" s="12">
        <f t="shared" si="47"/>
        <v>1.6011117839095704E-2</v>
      </c>
      <c r="R67" s="8">
        <f t="shared" si="48"/>
        <v>1.8955666666666669E-2</v>
      </c>
      <c r="S67" s="13">
        <f t="shared" si="49"/>
        <v>0.84466128892480885</v>
      </c>
      <c r="T67" s="2">
        <f t="shared" si="50"/>
        <v>0.01</v>
      </c>
      <c r="U67" s="14">
        <f t="shared" si="51"/>
        <v>8.4466128892480893E-3</v>
      </c>
      <c r="V67" s="13"/>
      <c r="W67" s="2"/>
      <c r="X67" s="14"/>
      <c r="Y67" s="2">
        <v>0.05</v>
      </c>
      <c r="Z67" s="2">
        <v>0.21</v>
      </c>
      <c r="AA67" s="2">
        <f t="shared" si="52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3"/>
        <v>1.5600000000000001E-2</v>
      </c>
      <c r="AQ67" s="1">
        <f t="shared" si="54"/>
        <v>3.4546612889248089E-2</v>
      </c>
      <c r="AR67" s="8">
        <f t="shared" si="55"/>
        <v>9.9766666666666666</v>
      </c>
      <c r="AS67" s="1">
        <f t="shared" si="56"/>
        <v>0.19</v>
      </c>
      <c r="AT67" s="1">
        <f t="shared" si="57"/>
        <v>29662</v>
      </c>
      <c r="AU67" s="1">
        <f t="shared" si="58"/>
        <v>13014268.721065821</v>
      </c>
    </row>
    <row r="68" spans="1:48" x14ac:dyDescent="0.15">
      <c r="C68" s="7">
        <v>10</v>
      </c>
      <c r="D68" s="7">
        <v>20.3023009470968</v>
      </c>
      <c r="E68" s="9">
        <f t="shared" si="59"/>
        <v>25.630638412666698</v>
      </c>
      <c r="F68" s="7" t="s">
        <v>83</v>
      </c>
      <c r="G68" s="1">
        <v>11</v>
      </c>
      <c r="H68" s="8">
        <f t="shared" si="41"/>
        <v>20.3023009470968</v>
      </c>
      <c r="I68" s="8">
        <f t="shared" si="42"/>
        <v>293.45230094709677</v>
      </c>
      <c r="J68" s="8">
        <f t="shared" si="43"/>
        <v>0.20523400670759784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0.13579878452162555</v>
      </c>
      <c r="O68" s="8">
        <f t="shared" si="60"/>
        <v>0.10691397111517328</v>
      </c>
      <c r="P68" s="8">
        <f t="shared" si="46"/>
        <v>2.1942382664987395E-2</v>
      </c>
      <c r="Q68" s="12">
        <f t="shared" si="47"/>
        <v>4.1690527063476049E-3</v>
      </c>
      <c r="R68" s="8">
        <f t="shared" si="48"/>
        <v>1.8955666666666669E-2</v>
      </c>
      <c r="S68" s="13">
        <f t="shared" si="49"/>
        <v>0.21993701301357224</v>
      </c>
      <c r="T68" s="2">
        <f t="shared" si="50"/>
        <v>0.01</v>
      </c>
      <c r="U68" s="14">
        <f t="shared" si="51"/>
        <v>2.1993701301357225E-3</v>
      </c>
      <c r="V68" s="13"/>
      <c r="W68" s="2"/>
      <c r="X68" s="14"/>
      <c r="Y68" s="2">
        <v>0.05</v>
      </c>
      <c r="Z68" s="2">
        <v>0.21</v>
      </c>
      <c r="AA68" s="2">
        <f t="shared" si="52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3"/>
        <v>1.5600000000000001E-2</v>
      </c>
      <c r="AQ68" s="1">
        <f t="shared" si="54"/>
        <v>2.8299370130135726E-2</v>
      </c>
      <c r="AR68" s="8">
        <f t="shared" si="55"/>
        <v>9.9766666666666666</v>
      </c>
      <c r="AS68" s="1">
        <f t="shared" si="56"/>
        <v>0.19</v>
      </c>
      <c r="AT68" s="1">
        <f t="shared" si="57"/>
        <v>29662</v>
      </c>
      <c r="AU68" s="1">
        <f t="shared" si="58"/>
        <v>10660831.170083076</v>
      </c>
    </row>
    <row r="69" spans="1:48" x14ac:dyDescent="0.15">
      <c r="C69" s="7">
        <v>11</v>
      </c>
      <c r="D69" s="7">
        <v>14.3817904233333</v>
      </c>
      <c r="E69" s="9">
        <f t="shared" si="59"/>
        <v>20.3023009470968</v>
      </c>
      <c r="F69" s="7" t="s">
        <v>85</v>
      </c>
      <c r="G69" s="1">
        <v>12</v>
      </c>
      <c r="H69" s="8">
        <f t="shared" si="41"/>
        <v>14.3817904233333</v>
      </c>
      <c r="I69" s="8">
        <f t="shared" si="42"/>
        <v>287.53179042333329</v>
      </c>
      <c r="J69" s="8">
        <f t="shared" si="43"/>
        <v>0.10364224745493082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0.18473825511685255</v>
      </c>
      <c r="P69" s="8">
        <f t="shared" si="46"/>
        <v>1.9146687951212972E-2</v>
      </c>
      <c r="Q69" s="12">
        <f t="shared" si="47"/>
        <v>3.6378707107304646E-3</v>
      </c>
      <c r="R69" s="8">
        <f t="shared" si="48"/>
        <v>1.8955666666666669E-2</v>
      </c>
      <c r="S69" s="13">
        <f t="shared" si="49"/>
        <v>0.19191468043314036</v>
      </c>
      <c r="T69" s="2">
        <f t="shared" si="50"/>
        <v>0.01</v>
      </c>
      <c r="U69" s="14">
        <f t="shared" si="51"/>
        <v>1.9191468043314036E-3</v>
      </c>
      <c r="V69" s="13"/>
      <c r="W69" s="2"/>
      <c r="X69" s="14"/>
      <c r="Y69" s="2">
        <v>0.04</v>
      </c>
      <c r="Z69" s="2">
        <v>0.21</v>
      </c>
      <c r="AA69" s="2">
        <f t="shared" si="52"/>
        <v>8.3999999999999995E-3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1.8119146804331403E-2</v>
      </c>
      <c r="AR69" s="8">
        <f t="shared" si="55"/>
        <v>9.9766666666666666</v>
      </c>
      <c r="AS69" s="1">
        <f t="shared" si="56"/>
        <v>0.19</v>
      </c>
      <c r="AT69" s="1">
        <f t="shared" si="57"/>
        <v>29662</v>
      </c>
      <c r="AU69" s="1">
        <f t="shared" si="58"/>
        <v>6825776.1264173035</v>
      </c>
      <c r="AV69" s="1">
        <f>SUM(AU58:AU69)</f>
        <v>110756699.07696056</v>
      </c>
    </row>
    <row r="70" spans="1:48" x14ac:dyDescent="0.3">
      <c r="C70" s="7">
        <v>12</v>
      </c>
      <c r="D70" s="10">
        <v>12.2398703207419</v>
      </c>
      <c r="E70" s="9">
        <f t="shared" si="59"/>
        <v>14.3817904233333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12</v>
      </c>
      <c r="E73" s="7"/>
      <c r="F73" s="7"/>
      <c r="G73" s="1">
        <v>1</v>
      </c>
      <c r="H73" s="8">
        <f t="shared" ref="H73:H84" si="61">E74</f>
        <v>12</v>
      </c>
      <c r="I73" s="8">
        <f t="shared" ref="I73:I84" si="62">H73+273.15</f>
        <v>285.14999999999998</v>
      </c>
      <c r="J73" s="8">
        <f t="shared" ref="J73:J84" si="63">EXP(($C$15*(I73-$C$13))/($C$16*I73*$C$13))</f>
        <v>7.8108002205014626E-2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8.5528262414491033E-3</v>
      </c>
      <c r="Q73" s="12">
        <f t="shared" ref="Q73:Q84" si="67">P73*$B$75</f>
        <v>1.5395087234608385E-3</v>
      </c>
      <c r="R73" s="8">
        <f t="shared" ref="R73:R84" si="68">L73*$B$75</f>
        <v>1.9710000000000002E-2</v>
      </c>
      <c r="S73" s="13">
        <f t="shared" ref="S73:S84" si="69">Q73/R73</f>
        <v>7.8108002205014626E-2</v>
      </c>
      <c r="T73" s="2">
        <f t="shared" ref="T73:T84" si="70">$B$74/100</f>
        <v>0.01</v>
      </c>
      <c r="U73" s="14">
        <f t="shared" ref="U73:U84" si="71">S73*T73</f>
        <v>7.8108002205014629E-4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1.3381080022050146E-2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24194.5</v>
      </c>
      <c r="AU73" s="1">
        <f t="shared" ref="AU73:AU84" si="78">AT73*10000*AS73*0.67*AR73*AQ73</f>
        <v>4275326.1025154814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11.892521809032299</v>
      </c>
      <c r="E74" s="9">
        <f t="shared" ref="E74:E85" si="79">D73</f>
        <v>12</v>
      </c>
      <c r="F74" s="7" t="s">
        <v>83</v>
      </c>
      <c r="G74" s="1">
        <v>2</v>
      </c>
      <c r="H74" s="8">
        <f t="shared" si="61"/>
        <v>11.892521809032299</v>
      </c>
      <c r="I74" s="8">
        <f t="shared" si="62"/>
        <v>285.04252180903228</v>
      </c>
      <c r="J74" s="8">
        <f t="shared" si="63"/>
        <v>7.7108794426707206E-2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0.21044717375855093</v>
      </c>
      <c r="P74" s="8">
        <f t="shared" si="66"/>
        <v>1.6227327859029635E-2</v>
      </c>
      <c r="Q74" s="12">
        <f t="shared" si="67"/>
        <v>2.920919014625334E-3</v>
      </c>
      <c r="R74" s="8">
        <f t="shared" si="68"/>
        <v>1.9710000000000002E-2</v>
      </c>
      <c r="S74" s="13">
        <f t="shared" si="69"/>
        <v>0.14819477496830713</v>
      </c>
      <c r="T74" s="2">
        <f t="shared" si="70"/>
        <v>0.01</v>
      </c>
      <c r="U74" s="14">
        <f t="shared" si="71"/>
        <v>1.4819477496830714E-3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1.4081947749683072E-2</v>
      </c>
      <c r="AR74" s="8">
        <f t="shared" si="75"/>
        <v>10.950000000000001</v>
      </c>
      <c r="AS74" s="1">
        <f t="shared" si="76"/>
        <v>0.18</v>
      </c>
      <c r="AT74" s="1">
        <f t="shared" si="77"/>
        <v>24194.5</v>
      </c>
      <c r="AU74" s="1">
        <f t="shared" si="78"/>
        <v>4499257.062155663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11.924138014</v>
      </c>
      <c r="E75" s="9">
        <f t="shared" si="79"/>
        <v>11.892521809032299</v>
      </c>
      <c r="F75" s="7" t="s">
        <v>83</v>
      </c>
      <c r="G75" s="1">
        <v>3</v>
      </c>
      <c r="H75" s="8">
        <f t="shared" si="61"/>
        <v>11.924138014</v>
      </c>
      <c r="I75" s="8">
        <f t="shared" si="62"/>
        <v>285.07413801399997</v>
      </c>
      <c r="J75" s="8">
        <f t="shared" si="63"/>
        <v>7.7401468902500464E-2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0.30371984589952133</v>
      </c>
      <c r="P75" s="8">
        <f t="shared" si="66"/>
        <v>2.3508362207464033E-2</v>
      </c>
      <c r="Q75" s="12">
        <f t="shared" si="67"/>
        <v>4.2315051973435261E-3</v>
      </c>
      <c r="R75" s="8">
        <f t="shared" si="68"/>
        <v>1.9710000000000002E-2</v>
      </c>
      <c r="S75" s="13">
        <f t="shared" si="69"/>
        <v>0.21468823933757106</v>
      </c>
      <c r="T75" s="2">
        <f t="shared" si="70"/>
        <v>0.01</v>
      </c>
      <c r="U75" s="14">
        <f t="shared" si="71"/>
        <v>2.1468823933757106E-3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1.474688239337571E-2</v>
      </c>
      <c r="AR75" s="8">
        <f t="shared" si="75"/>
        <v>10.950000000000001</v>
      </c>
      <c r="AS75" s="1">
        <f t="shared" si="76"/>
        <v>0.18</v>
      </c>
      <c r="AT75" s="1">
        <f t="shared" si="77"/>
        <v>24194.5</v>
      </c>
      <c r="AU75" s="1">
        <f t="shared" si="78"/>
        <v>4711707.210720757</v>
      </c>
    </row>
    <row r="76" spans="1:48" x14ac:dyDescent="0.15">
      <c r="C76" s="7">
        <v>3</v>
      </c>
      <c r="D76" s="7">
        <v>13.414711439645201</v>
      </c>
      <c r="E76" s="9">
        <f t="shared" si="79"/>
        <v>11.924138014</v>
      </c>
      <c r="F76" s="7" t="s">
        <v>83</v>
      </c>
      <c r="G76" s="1">
        <v>4</v>
      </c>
      <c r="H76" s="8">
        <f t="shared" si="61"/>
        <v>13.414711439645201</v>
      </c>
      <c r="I76" s="8">
        <f t="shared" si="62"/>
        <v>286.56471143964518</v>
      </c>
      <c r="J76" s="8">
        <f t="shared" si="63"/>
        <v>9.2449757049745063E-2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0.38971148369205727</v>
      </c>
      <c r="P76" s="8">
        <f t="shared" si="66"/>
        <v>3.6028731986826379E-2</v>
      </c>
      <c r="Q76" s="12">
        <f t="shared" si="67"/>
        <v>6.4851717576287476E-3</v>
      </c>
      <c r="R76" s="8">
        <f t="shared" si="68"/>
        <v>1.9710000000000002E-2</v>
      </c>
      <c r="S76" s="13">
        <f t="shared" si="69"/>
        <v>0.32902951586142803</v>
      </c>
      <c r="T76" s="2">
        <f t="shared" si="70"/>
        <v>0.01</v>
      </c>
      <c r="U76" s="14">
        <f t="shared" si="71"/>
        <v>3.2902951586142805E-3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1.589029515861428E-2</v>
      </c>
      <c r="AR76" s="8">
        <f t="shared" si="75"/>
        <v>10.950000000000001</v>
      </c>
      <c r="AS76" s="1">
        <f t="shared" si="76"/>
        <v>0.18</v>
      </c>
      <c r="AT76" s="1">
        <f t="shared" si="77"/>
        <v>24194.5</v>
      </c>
      <c r="AU76" s="1">
        <f t="shared" si="78"/>
        <v>5077033.6591926571</v>
      </c>
    </row>
    <row r="77" spans="1:48" x14ac:dyDescent="0.15">
      <c r="C77" s="7">
        <v>4</v>
      </c>
      <c r="D77" s="7">
        <v>15.8804823163333</v>
      </c>
      <c r="E77" s="9">
        <f t="shared" si="79"/>
        <v>13.414711439645201</v>
      </c>
      <c r="F77" s="7" t="s">
        <v>83</v>
      </c>
      <c r="G77" s="1">
        <v>5</v>
      </c>
      <c r="H77" s="8">
        <f t="shared" si="61"/>
        <v>15.8804823163333</v>
      </c>
      <c r="I77" s="8">
        <f t="shared" si="62"/>
        <v>289.03048231633329</v>
      </c>
      <c r="J77" s="8">
        <f t="shared" si="63"/>
        <v>0.1235362415187517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0.33599861411996934</v>
      </c>
      <c r="O77" s="8">
        <f t="shared" si="80"/>
        <v>0.12718413758526154</v>
      </c>
      <c r="P77" s="8">
        <f t="shared" si="66"/>
        <v>1.5711850338087016E-2</v>
      </c>
      <c r="Q77" s="12">
        <f t="shared" si="67"/>
        <v>2.828133060855663E-3</v>
      </c>
      <c r="R77" s="8">
        <f t="shared" si="68"/>
        <v>1.9710000000000002E-2</v>
      </c>
      <c r="S77" s="13">
        <f t="shared" si="69"/>
        <v>0.1434872176994248</v>
      </c>
      <c r="T77" s="2">
        <f t="shared" si="70"/>
        <v>0.01</v>
      </c>
      <c r="U77" s="14">
        <f t="shared" si="71"/>
        <v>1.434872176994248E-3</v>
      </c>
      <c r="V77" s="13"/>
      <c r="W77" s="2"/>
      <c r="X77" s="14"/>
      <c r="Y77" s="2">
        <v>0.04</v>
      </c>
      <c r="Z77" s="2">
        <v>0.27</v>
      </c>
      <c r="AA77" s="2">
        <f t="shared" si="72"/>
        <v>1.0800000000000001E-2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1.4999999999999999E-2</v>
      </c>
      <c r="AO77" s="2">
        <v>0.72</v>
      </c>
      <c r="AP77" s="2">
        <f t="shared" si="73"/>
        <v>1.0799999999999999E-2</v>
      </c>
      <c r="AQ77" s="1">
        <f t="shared" si="74"/>
        <v>2.303487217699425E-2</v>
      </c>
      <c r="AR77" s="8">
        <f t="shared" si="75"/>
        <v>10.950000000000001</v>
      </c>
      <c r="AS77" s="1">
        <f t="shared" si="76"/>
        <v>0.18</v>
      </c>
      <c r="AT77" s="1">
        <f t="shared" si="77"/>
        <v>24194.5</v>
      </c>
      <c r="AU77" s="1">
        <f t="shared" si="78"/>
        <v>7359763.9446238466</v>
      </c>
    </row>
    <row r="78" spans="1:48" x14ac:dyDescent="0.15">
      <c r="C78" s="7">
        <v>5</v>
      </c>
      <c r="D78" s="7">
        <v>19.651663214193501</v>
      </c>
      <c r="E78" s="9">
        <f t="shared" si="79"/>
        <v>15.8804823163333</v>
      </c>
      <c r="F78" s="7" t="s">
        <v>85</v>
      </c>
      <c r="G78" s="1">
        <v>6</v>
      </c>
      <c r="H78" s="8">
        <f t="shared" si="61"/>
        <v>19.651663214193501</v>
      </c>
      <c r="I78" s="8">
        <f t="shared" si="62"/>
        <v>292.80166321419347</v>
      </c>
      <c r="J78" s="8">
        <f t="shared" si="63"/>
        <v>0.19064648936524894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0.22097228724717455</v>
      </c>
      <c r="P78" s="8">
        <f t="shared" si="66"/>
        <v>4.2127590810683201E-2</v>
      </c>
      <c r="Q78" s="12">
        <f t="shared" si="67"/>
        <v>7.582966345922976E-3</v>
      </c>
      <c r="R78" s="8">
        <f t="shared" si="68"/>
        <v>1.9710000000000002E-2</v>
      </c>
      <c r="S78" s="13">
        <f t="shared" si="69"/>
        <v>0.38472685671856799</v>
      </c>
      <c r="T78" s="2">
        <f t="shared" si="70"/>
        <v>0.01</v>
      </c>
      <c r="U78" s="14">
        <f t="shared" si="71"/>
        <v>3.84726856718568E-3</v>
      </c>
      <c r="V78" s="13"/>
      <c r="W78" s="2"/>
      <c r="X78" s="14"/>
      <c r="Y78" s="2">
        <v>0.04</v>
      </c>
      <c r="Z78" s="2">
        <v>0.27</v>
      </c>
      <c r="AA78" s="2">
        <f t="shared" si="72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3"/>
        <v>1.0799999999999999E-2</v>
      </c>
      <c r="AQ78" s="1">
        <f t="shared" si="74"/>
        <v>2.5447268567185682E-2</v>
      </c>
      <c r="AR78" s="8">
        <f t="shared" si="75"/>
        <v>10.950000000000001</v>
      </c>
      <c r="AS78" s="1">
        <f t="shared" si="76"/>
        <v>0.18</v>
      </c>
      <c r="AT78" s="1">
        <f t="shared" si="77"/>
        <v>24194.5</v>
      </c>
      <c r="AU78" s="1">
        <f t="shared" si="78"/>
        <v>8130537.3978581056</v>
      </c>
    </row>
    <row r="79" spans="1:48" x14ac:dyDescent="0.15">
      <c r="C79" s="7">
        <v>6</v>
      </c>
      <c r="D79" s="7">
        <v>24.509915971333299</v>
      </c>
      <c r="E79" s="9">
        <f t="shared" si="79"/>
        <v>19.651663214193501</v>
      </c>
      <c r="F79" s="7" t="s">
        <v>83</v>
      </c>
      <c r="G79" s="1">
        <v>7</v>
      </c>
      <c r="H79" s="8">
        <f t="shared" si="61"/>
        <v>24.509915971333299</v>
      </c>
      <c r="I79" s="8">
        <f t="shared" si="62"/>
        <v>297.65991597133325</v>
      </c>
      <c r="J79" s="8">
        <f t="shared" si="63"/>
        <v>0.32805246557865264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0.28834469643649141</v>
      </c>
      <c r="P79" s="8">
        <f t="shared" si="66"/>
        <v>9.4592188602519139E-2</v>
      </c>
      <c r="Q79" s="12">
        <f t="shared" si="67"/>
        <v>1.7026593948453444E-2</v>
      </c>
      <c r="R79" s="8">
        <f t="shared" si="68"/>
        <v>1.9710000000000002E-2</v>
      </c>
      <c r="S79" s="13">
        <f t="shared" si="69"/>
        <v>0.86385560367597369</v>
      </c>
      <c r="T79" s="2">
        <f t="shared" si="70"/>
        <v>0.01</v>
      </c>
      <c r="U79" s="14">
        <f t="shared" si="71"/>
        <v>8.638556036759738E-3</v>
      </c>
      <c r="V79" s="13"/>
      <c r="W79" s="2"/>
      <c r="X79" s="14"/>
      <c r="Y79" s="2">
        <v>0.05</v>
      </c>
      <c r="Z79" s="2">
        <v>0.27</v>
      </c>
      <c r="AA79" s="2">
        <f t="shared" si="72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3"/>
        <v>1.44E-2</v>
      </c>
      <c r="AQ79" s="1">
        <f t="shared" si="74"/>
        <v>3.6538556036759741E-2</v>
      </c>
      <c r="AR79" s="8">
        <f t="shared" si="75"/>
        <v>10.950000000000001</v>
      </c>
      <c r="AS79" s="1">
        <f t="shared" si="76"/>
        <v>0.18</v>
      </c>
      <c r="AT79" s="1">
        <f t="shared" si="77"/>
        <v>24194.5</v>
      </c>
      <c r="AU79" s="1">
        <f t="shared" si="78"/>
        <v>11674262.624150243</v>
      </c>
    </row>
    <row r="80" spans="1:48" x14ac:dyDescent="0.15">
      <c r="C80" s="7">
        <v>7</v>
      </c>
      <c r="D80" s="7">
        <v>27.8776574687097</v>
      </c>
      <c r="E80" s="9">
        <f t="shared" si="79"/>
        <v>24.509915971333299</v>
      </c>
      <c r="F80" s="7" t="s">
        <v>83</v>
      </c>
      <c r="G80" s="1">
        <v>8</v>
      </c>
      <c r="H80" s="8">
        <f t="shared" si="61"/>
        <v>27.8776574687097</v>
      </c>
      <c r="I80" s="8">
        <f t="shared" si="62"/>
        <v>301.02765746870966</v>
      </c>
      <c r="J80" s="8">
        <f t="shared" si="63"/>
        <v>0.47301571583095997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0.30325250783397228</v>
      </c>
      <c r="P80" s="8">
        <f t="shared" si="66"/>
        <v>0.1434432020706202</v>
      </c>
      <c r="Q80" s="12">
        <f t="shared" si="67"/>
        <v>2.5819776372711635E-2</v>
      </c>
      <c r="R80" s="8">
        <f t="shared" si="68"/>
        <v>1.9710000000000002E-2</v>
      </c>
      <c r="S80" s="13">
        <f t="shared" si="69"/>
        <v>1.3099835805536089</v>
      </c>
      <c r="T80" s="2">
        <f t="shared" si="70"/>
        <v>0.01</v>
      </c>
      <c r="U80" s="14">
        <f t="shared" si="71"/>
        <v>1.3099835805536088E-2</v>
      </c>
      <c r="V80" s="13"/>
      <c r="W80" s="2"/>
      <c r="X80" s="14"/>
      <c r="Y80" s="2">
        <v>0.05</v>
      </c>
      <c r="Z80" s="2">
        <v>0.27</v>
      </c>
      <c r="AA80" s="2">
        <f t="shared" si="72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3"/>
        <v>1.44E-2</v>
      </c>
      <c r="AQ80" s="1">
        <f t="shared" si="74"/>
        <v>4.0999835805536088E-2</v>
      </c>
      <c r="AR80" s="8">
        <f t="shared" si="75"/>
        <v>10.950000000000001</v>
      </c>
      <c r="AS80" s="1">
        <f t="shared" si="76"/>
        <v>0.18</v>
      </c>
      <c r="AT80" s="1">
        <f t="shared" si="77"/>
        <v>24194.5</v>
      </c>
      <c r="AU80" s="1">
        <f t="shared" si="78"/>
        <v>13099665.193647131</v>
      </c>
    </row>
    <row r="81" spans="1:48" x14ac:dyDescent="0.15">
      <c r="C81" s="7">
        <v>8</v>
      </c>
      <c r="D81" s="7">
        <v>28.025538929032301</v>
      </c>
      <c r="E81" s="9">
        <f t="shared" si="79"/>
        <v>27.8776574687097</v>
      </c>
      <c r="F81" s="7" t="s">
        <v>83</v>
      </c>
      <c r="G81" s="1">
        <v>9</v>
      </c>
      <c r="H81" s="8">
        <f t="shared" si="61"/>
        <v>28.025538929032301</v>
      </c>
      <c r="I81" s="8">
        <f t="shared" si="62"/>
        <v>301.17553892903226</v>
      </c>
      <c r="J81" s="8">
        <f t="shared" si="63"/>
        <v>0.48058809326907681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0.2693093057633521</v>
      </c>
      <c r="P81" s="8">
        <f t="shared" si="66"/>
        <v>0.12942684575642818</v>
      </c>
      <c r="Q81" s="12">
        <f t="shared" si="67"/>
        <v>2.3296832236157073E-2</v>
      </c>
      <c r="R81" s="8">
        <f t="shared" si="68"/>
        <v>1.9710000000000002E-2</v>
      </c>
      <c r="S81" s="13">
        <f t="shared" si="69"/>
        <v>1.1819803265427231</v>
      </c>
      <c r="T81" s="2">
        <f t="shared" si="70"/>
        <v>0.01</v>
      </c>
      <c r="U81" s="14">
        <f t="shared" si="71"/>
        <v>1.1819803265427231E-2</v>
      </c>
      <c r="V81" s="13"/>
      <c r="W81" s="2"/>
      <c r="X81" s="14"/>
      <c r="Y81" s="2">
        <v>0.05</v>
      </c>
      <c r="Z81" s="2">
        <v>0.27</v>
      </c>
      <c r="AA81" s="2">
        <f t="shared" si="72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3"/>
        <v>1.44E-2</v>
      </c>
      <c r="AQ81" s="1">
        <f t="shared" si="74"/>
        <v>3.9719803265427234E-2</v>
      </c>
      <c r="AR81" s="8">
        <f t="shared" si="75"/>
        <v>10.950000000000001</v>
      </c>
      <c r="AS81" s="1">
        <f t="shared" si="76"/>
        <v>0.18</v>
      </c>
      <c r="AT81" s="1">
        <f t="shared" si="77"/>
        <v>24194.5</v>
      </c>
      <c r="AU81" s="1">
        <f t="shared" si="78"/>
        <v>12690688.001837607</v>
      </c>
    </row>
    <row r="82" spans="1:48" x14ac:dyDescent="0.15">
      <c r="C82" s="7">
        <v>9</v>
      </c>
      <c r="D82" s="7">
        <v>25.630638412666698</v>
      </c>
      <c r="E82" s="9">
        <f t="shared" si="79"/>
        <v>28.025538929032301</v>
      </c>
      <c r="F82" s="7" t="s">
        <v>83</v>
      </c>
      <c r="G82" s="1">
        <v>10</v>
      </c>
      <c r="H82" s="8">
        <f t="shared" si="61"/>
        <v>25.630638412666698</v>
      </c>
      <c r="I82" s="8">
        <f t="shared" si="62"/>
        <v>298.78063841266669</v>
      </c>
      <c r="J82" s="8">
        <f t="shared" si="63"/>
        <v>0.37087777197601901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0.24938246000692396</v>
      </c>
      <c r="P82" s="8">
        <f t="shared" si="66"/>
        <v>9.2490411137266623E-2</v>
      </c>
      <c r="Q82" s="12">
        <f t="shared" si="67"/>
        <v>1.6648274004707992E-2</v>
      </c>
      <c r="R82" s="8">
        <f t="shared" si="68"/>
        <v>1.9710000000000002E-2</v>
      </c>
      <c r="S82" s="13">
        <f t="shared" si="69"/>
        <v>0.84466128892480929</v>
      </c>
      <c r="T82" s="2">
        <f t="shared" si="70"/>
        <v>0.01</v>
      </c>
      <c r="U82" s="14">
        <f t="shared" si="71"/>
        <v>8.4466128892480927E-3</v>
      </c>
      <c r="V82" s="13"/>
      <c r="W82" s="2"/>
      <c r="X82" s="14"/>
      <c r="Y82" s="2">
        <v>0.05</v>
      </c>
      <c r="Z82" s="2">
        <v>0.27</v>
      </c>
      <c r="AA82" s="2">
        <f t="shared" si="72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3"/>
        <v>1.44E-2</v>
      </c>
      <c r="AQ82" s="1">
        <f t="shared" si="74"/>
        <v>3.6346612889248092E-2</v>
      </c>
      <c r="AR82" s="8">
        <f t="shared" si="75"/>
        <v>10.950000000000001</v>
      </c>
      <c r="AS82" s="1">
        <f t="shared" si="76"/>
        <v>0.18</v>
      </c>
      <c r="AT82" s="1">
        <f t="shared" si="77"/>
        <v>24194.5</v>
      </c>
      <c r="AU82" s="1">
        <f t="shared" si="78"/>
        <v>11612935.769561281</v>
      </c>
    </row>
    <row r="83" spans="1:48" x14ac:dyDescent="0.15">
      <c r="C83" s="7">
        <v>10</v>
      </c>
      <c r="D83" s="7">
        <v>20.3023009470968</v>
      </c>
      <c r="E83" s="9">
        <f t="shared" si="79"/>
        <v>25.630638412666698</v>
      </c>
      <c r="F83" s="7" t="s">
        <v>83</v>
      </c>
      <c r="G83" s="1">
        <v>11</v>
      </c>
      <c r="H83" s="8">
        <f t="shared" si="61"/>
        <v>20.3023009470968</v>
      </c>
      <c r="I83" s="8">
        <f t="shared" si="62"/>
        <v>293.45230094709677</v>
      </c>
      <c r="J83" s="8">
        <f t="shared" si="63"/>
        <v>0.20523400670759784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0.14904744642617448</v>
      </c>
      <c r="O83" s="8">
        <f t="shared" si="80"/>
        <v>0.11734460244348285</v>
      </c>
      <c r="P83" s="8">
        <f t="shared" si="66"/>
        <v>2.4083102924986163E-2</v>
      </c>
      <c r="Q83" s="12">
        <f t="shared" si="67"/>
        <v>4.3349585264975095E-3</v>
      </c>
      <c r="R83" s="8">
        <f t="shared" si="68"/>
        <v>1.9710000000000002E-2</v>
      </c>
      <c r="S83" s="13">
        <f t="shared" si="69"/>
        <v>0.21993701301357224</v>
      </c>
      <c r="T83" s="2">
        <f t="shared" si="70"/>
        <v>0.01</v>
      </c>
      <c r="U83" s="14">
        <f t="shared" si="71"/>
        <v>2.1993701301357225E-3</v>
      </c>
      <c r="V83" s="13"/>
      <c r="W83" s="2"/>
      <c r="X83" s="14"/>
      <c r="Y83" s="2">
        <v>0.05</v>
      </c>
      <c r="Z83" s="2">
        <v>0.27</v>
      </c>
      <c r="AA83" s="2">
        <f t="shared" si="72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3"/>
        <v>1.44E-2</v>
      </c>
      <c r="AQ83" s="1">
        <f t="shared" si="74"/>
        <v>3.0099370130135722E-2</v>
      </c>
      <c r="AR83" s="8">
        <f t="shared" si="75"/>
        <v>10.950000000000001</v>
      </c>
      <c r="AS83" s="1">
        <f t="shared" si="76"/>
        <v>0.18</v>
      </c>
      <c r="AT83" s="1">
        <f t="shared" si="77"/>
        <v>24194.5</v>
      </c>
      <c r="AU83" s="1">
        <f t="shared" si="78"/>
        <v>9616908.5435996056</v>
      </c>
    </row>
    <row r="84" spans="1:48" x14ac:dyDescent="0.15">
      <c r="C84" s="7">
        <v>11</v>
      </c>
      <c r="D84" s="7">
        <v>14.3817904233333</v>
      </c>
      <c r="E84" s="9">
        <f t="shared" si="79"/>
        <v>20.3023009470968</v>
      </c>
      <c r="F84" s="7" t="s">
        <v>85</v>
      </c>
      <c r="G84" s="1">
        <v>12</v>
      </c>
      <c r="H84" s="8">
        <f t="shared" si="61"/>
        <v>14.3817904233333</v>
      </c>
      <c r="I84" s="8">
        <f t="shared" si="62"/>
        <v>287.53179042333329</v>
      </c>
      <c r="J84" s="8">
        <f t="shared" si="63"/>
        <v>0.10364224745493082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0.2027614995184967</v>
      </c>
      <c r="P84" s="8">
        <f t="shared" si="66"/>
        <v>2.1014657507428872E-2</v>
      </c>
      <c r="Q84" s="12">
        <f t="shared" si="67"/>
        <v>3.7826383513371968E-3</v>
      </c>
      <c r="R84" s="8">
        <f t="shared" si="68"/>
        <v>1.9710000000000002E-2</v>
      </c>
      <c r="S84" s="13">
        <f t="shared" si="69"/>
        <v>0.19191468043314036</v>
      </c>
      <c r="T84" s="2">
        <f t="shared" si="70"/>
        <v>0.01</v>
      </c>
      <c r="U84" s="14">
        <f t="shared" si="71"/>
        <v>1.9191468043314036E-3</v>
      </c>
      <c r="V84" s="13"/>
      <c r="W84" s="2"/>
      <c r="X84" s="14"/>
      <c r="Y84" s="2">
        <v>0.04</v>
      </c>
      <c r="Z84" s="2">
        <v>0.27</v>
      </c>
      <c r="AA84" s="2">
        <f t="shared" si="72"/>
        <v>1.0800000000000001E-2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1.9919146804331406E-2</v>
      </c>
      <c r="AR84" s="8">
        <f t="shared" si="75"/>
        <v>10.950000000000001</v>
      </c>
      <c r="AS84" s="1">
        <f t="shared" si="76"/>
        <v>0.18</v>
      </c>
      <c r="AT84" s="1">
        <f t="shared" si="77"/>
        <v>24194.5</v>
      </c>
      <c r="AU84" s="1">
        <f t="shared" si="78"/>
        <v>6364273.1477625677</v>
      </c>
      <c r="AV84" s="1">
        <f>SUM(AU73:AU84)</f>
        <v>99112358.657624945</v>
      </c>
    </row>
    <row r="85" spans="1:48" x14ac:dyDescent="0.3">
      <c r="C85" s="7">
        <v>12</v>
      </c>
      <c r="D85" s="10">
        <v>12.2398703207419</v>
      </c>
      <c r="E85" s="9">
        <f t="shared" si="79"/>
        <v>14.3817904233333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12</v>
      </c>
      <c r="E89" s="7"/>
      <c r="F89" s="7"/>
      <c r="G89" s="1">
        <v>1</v>
      </c>
      <c r="H89" s="8">
        <f t="shared" ref="H89:H100" si="81">E90</f>
        <v>12</v>
      </c>
      <c r="I89" s="8">
        <f t="shared" ref="I89:I100" si="82">H89+273.15</f>
        <v>285.14999999999998</v>
      </c>
      <c r="J89" s="8">
        <f t="shared" ref="J89:J100" si="83">EXP(($C$15*(I89-$C$13))/($C$16*I89*$C$13))</f>
        <v>7.8108002205014626E-2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0.41438443139820896</v>
      </c>
      <c r="Q89" s="12">
        <f t="shared" ref="Q89:Q100" si="87">P89*$B$91</f>
        <v>0.18647299412919405</v>
      </c>
      <c r="R89" s="8">
        <f t="shared" ref="R89:R100" si="88">L89*$B$91</f>
        <v>2.3873737500000001</v>
      </c>
      <c r="S89" s="13">
        <f t="shared" ref="S89:S100" si="89">Q89/R89</f>
        <v>7.8108002205014626E-2</v>
      </c>
      <c r="T89" s="2">
        <f t="shared" ref="T89:T100" si="90">$B$90/100</f>
        <v>0.51</v>
      </c>
      <c r="U89" s="14">
        <f t="shared" ref="U89:U100" si="91">S89*T89</f>
        <v>3.9835081124557463E-2</v>
      </c>
      <c r="V89" s="2">
        <v>190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4.289327695905408E-2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36603</v>
      </c>
      <c r="AN89" s="1">
        <f t="shared" ref="AN89:AN100" si="96">AM89*10000*AK89*AJ89</f>
        <v>163321602.68476799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11.892521809032299</v>
      </c>
      <c r="E90" s="9">
        <f t="shared" ref="E90:E101" si="97">D89</f>
        <v>12</v>
      </c>
      <c r="F90" s="7" t="s">
        <v>83</v>
      </c>
      <c r="G90" s="1">
        <v>2</v>
      </c>
      <c r="H90" s="8">
        <f t="shared" si="81"/>
        <v>11.892521809032299</v>
      </c>
      <c r="I90" s="8">
        <f t="shared" si="82"/>
        <v>285.04252180903228</v>
      </c>
      <c r="J90" s="8">
        <f t="shared" si="83"/>
        <v>7.7108794426707206E-2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10.19616556860179</v>
      </c>
      <c r="P90" s="8">
        <f t="shared" si="86"/>
        <v>0.78621403476998564</v>
      </c>
      <c r="Q90" s="12">
        <f t="shared" si="87"/>
        <v>0.35379631564649355</v>
      </c>
      <c r="R90" s="8">
        <f t="shared" si="88"/>
        <v>2.3873737500000001</v>
      </c>
      <c r="S90" s="13">
        <f t="shared" si="89"/>
        <v>0.14819477496830713</v>
      </c>
      <c r="T90" s="2">
        <f t="shared" si="90"/>
        <v>0.51</v>
      </c>
      <c r="U90" s="14">
        <f t="shared" si="91"/>
        <v>7.5579335233836642E-2</v>
      </c>
      <c r="V90" s="2">
        <v>190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5.3670169573001747E-2</v>
      </c>
      <c r="AK90" s="8">
        <f t="shared" si="93"/>
        <v>10.4025</v>
      </c>
      <c r="AL90" s="1">
        <f t="shared" si="94"/>
        <v>0.45</v>
      </c>
      <c r="AM90" s="17">
        <f t="shared" si="95"/>
        <v>36603</v>
      </c>
      <c r="AN90" s="1">
        <f t="shared" si="96"/>
        <v>204355990.78600264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11.924138014</v>
      </c>
      <c r="E91" s="9">
        <f t="shared" si="97"/>
        <v>11.892521809032299</v>
      </c>
      <c r="F91" s="7" t="s">
        <v>83</v>
      </c>
      <c r="G91" s="1">
        <v>3</v>
      </c>
      <c r="H91" s="8">
        <f t="shared" si="81"/>
        <v>11.924138014</v>
      </c>
      <c r="I91" s="8">
        <f t="shared" si="82"/>
        <v>285.07413801399997</v>
      </c>
      <c r="J91" s="8">
        <f t="shared" si="83"/>
        <v>7.7401468902500464E-2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14.715226533831805</v>
      </c>
      <c r="P91" s="8">
        <f t="shared" si="86"/>
        <v>1.1389801489516322</v>
      </c>
      <c r="Q91" s="12">
        <f t="shared" si="87"/>
        <v>0.51254106702823454</v>
      </c>
      <c r="R91" s="8">
        <f t="shared" si="88"/>
        <v>2.3873737500000001</v>
      </c>
      <c r="S91" s="13">
        <f t="shared" si="89"/>
        <v>0.21468823933757106</v>
      </c>
      <c r="T91" s="2">
        <f t="shared" si="90"/>
        <v>0.51</v>
      </c>
      <c r="U91" s="14">
        <f t="shared" si="91"/>
        <v>0.10949100206216124</v>
      </c>
      <c r="V91" s="2">
        <v>190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6.3894537121741618E-2</v>
      </c>
      <c r="AK91" s="8">
        <f t="shared" si="93"/>
        <v>10.4025</v>
      </c>
      <c r="AL91" s="1">
        <f t="shared" si="94"/>
        <v>0.45</v>
      </c>
      <c r="AM91" s="17">
        <f t="shared" si="95"/>
        <v>36603</v>
      </c>
      <c r="AN91" s="1">
        <f t="shared" si="96"/>
        <v>243286569.48933595</v>
      </c>
    </row>
    <row r="92" spans="1:48" x14ac:dyDescent="0.15">
      <c r="C92" s="7">
        <v>3</v>
      </c>
      <c r="D92" s="7">
        <v>13.414711439645201</v>
      </c>
      <c r="E92" s="9">
        <f t="shared" si="97"/>
        <v>11.924138014</v>
      </c>
      <c r="F92" s="7" t="s">
        <v>83</v>
      </c>
      <c r="G92" s="1">
        <v>4</v>
      </c>
      <c r="H92" s="8">
        <f t="shared" si="81"/>
        <v>13.414711439645201</v>
      </c>
      <c r="I92" s="8">
        <f t="shared" si="82"/>
        <v>286.56471143964518</v>
      </c>
      <c r="J92" s="8">
        <f t="shared" si="83"/>
        <v>9.2449757049745063E-2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18.881521384880173</v>
      </c>
      <c r="P92" s="8">
        <f t="shared" si="86"/>
        <v>1.745592064761738</v>
      </c>
      <c r="Q92" s="12">
        <f t="shared" si="87"/>
        <v>0.78551642914278208</v>
      </c>
      <c r="R92" s="8">
        <f t="shared" si="88"/>
        <v>2.3873737500000001</v>
      </c>
      <c r="S92" s="13">
        <f t="shared" si="89"/>
        <v>0.32902951586142809</v>
      </c>
      <c r="T92" s="2">
        <f t="shared" si="90"/>
        <v>0.51</v>
      </c>
      <c r="U92" s="14">
        <f t="shared" si="91"/>
        <v>0.16780505308932833</v>
      </c>
      <c r="V92" s="2">
        <v>190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8.1476223506432494E-2</v>
      </c>
      <c r="AK92" s="8">
        <f t="shared" si="93"/>
        <v>10.4025</v>
      </c>
      <c r="AL92" s="1">
        <f t="shared" si="94"/>
        <v>0.45</v>
      </c>
      <c r="AM92" s="17">
        <f t="shared" si="95"/>
        <v>36603</v>
      </c>
      <c r="AN92" s="1">
        <f t="shared" si="96"/>
        <v>310231074.59184378</v>
      </c>
    </row>
    <row r="93" spans="1:48" x14ac:dyDescent="0.15">
      <c r="C93" s="7">
        <v>4</v>
      </c>
      <c r="D93" s="7">
        <v>15.8804823163333</v>
      </c>
      <c r="E93" s="9">
        <f t="shared" si="97"/>
        <v>13.414711439645201</v>
      </c>
      <c r="F93" s="7" t="s">
        <v>83</v>
      </c>
      <c r="G93" s="1">
        <v>5</v>
      </c>
      <c r="H93" s="8">
        <f t="shared" si="81"/>
        <v>15.8804823163333</v>
      </c>
      <c r="I93" s="8">
        <f t="shared" si="82"/>
        <v>289.03048231633329</v>
      </c>
      <c r="J93" s="8">
        <f t="shared" si="83"/>
        <v>0.1235362415187517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16.279132854112515</v>
      </c>
      <c r="O93" s="8">
        <f t="shared" si="98"/>
        <v>6.1620714660059228</v>
      </c>
      <c r="P93" s="8">
        <f t="shared" si="86"/>
        <v>0.76123914888031607</v>
      </c>
      <c r="Q93" s="12">
        <f t="shared" si="87"/>
        <v>0.34255761699614223</v>
      </c>
      <c r="R93" s="8">
        <f t="shared" si="88"/>
        <v>2.3873737500000001</v>
      </c>
      <c r="S93" s="13">
        <f t="shared" si="89"/>
        <v>0.14348721769942482</v>
      </c>
      <c r="T93" s="2">
        <f t="shared" si="90"/>
        <v>0.51</v>
      </c>
      <c r="U93" s="14">
        <f t="shared" si="91"/>
        <v>7.3178481026706668E-2</v>
      </c>
      <c r="V93" s="2">
        <v>225</v>
      </c>
      <c r="W93" s="2">
        <v>0.06</v>
      </c>
      <c r="X93" s="2">
        <v>12.1</v>
      </c>
      <c r="Y93" s="2">
        <v>0.14000000000000001</v>
      </c>
      <c r="Z93" s="2"/>
      <c r="AA93" s="2"/>
      <c r="AB93" s="2">
        <v>120</v>
      </c>
      <c r="AC93" s="2">
        <v>0.26</v>
      </c>
      <c r="AD93" s="2">
        <v>43</v>
      </c>
      <c r="AE93" s="2">
        <v>0.02</v>
      </c>
      <c r="AF93" s="2">
        <v>1.5</v>
      </c>
      <c r="AG93" s="2">
        <v>0.01</v>
      </c>
      <c r="AH93" s="2"/>
      <c r="AI93" s="2"/>
      <c r="AJ93" s="1">
        <f t="shared" si="92"/>
        <v>6.9332312029552062E-2</v>
      </c>
      <c r="AK93" s="8">
        <f t="shared" si="93"/>
        <v>10.4025</v>
      </c>
      <c r="AL93" s="1">
        <f t="shared" si="94"/>
        <v>0.45</v>
      </c>
      <c r="AM93" s="17">
        <f t="shared" si="95"/>
        <v>36603</v>
      </c>
      <c r="AN93" s="1">
        <f t="shared" si="96"/>
        <v>263991588.45607063</v>
      </c>
    </row>
    <row r="94" spans="1:48" x14ac:dyDescent="0.15">
      <c r="C94" s="7">
        <v>5</v>
      </c>
      <c r="D94" s="7">
        <v>19.651663214193501</v>
      </c>
      <c r="E94" s="9">
        <f t="shared" si="97"/>
        <v>15.8804823163333</v>
      </c>
      <c r="F94" s="7" t="s">
        <v>85</v>
      </c>
      <c r="G94" s="1">
        <v>6</v>
      </c>
      <c r="H94" s="8">
        <f t="shared" si="81"/>
        <v>19.651663214193501</v>
      </c>
      <c r="I94" s="8">
        <f t="shared" si="82"/>
        <v>292.80166321419347</v>
      </c>
      <c r="J94" s="8">
        <f t="shared" si="83"/>
        <v>0.19064648936524894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10.706107317125607</v>
      </c>
      <c r="P94" s="8">
        <f t="shared" si="86"/>
        <v>2.0410817747776009</v>
      </c>
      <c r="Q94" s="12">
        <f t="shared" si="87"/>
        <v>0.91848679864992044</v>
      </c>
      <c r="R94" s="8">
        <f t="shared" si="88"/>
        <v>2.3873737500000001</v>
      </c>
      <c r="S94" s="13">
        <f t="shared" si="89"/>
        <v>0.38472685671856799</v>
      </c>
      <c r="T94" s="2">
        <f t="shared" si="90"/>
        <v>0.51</v>
      </c>
      <c r="U94" s="14">
        <f t="shared" si="91"/>
        <v>0.19621069692646967</v>
      </c>
      <c r="V94" s="2">
        <v>230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210</v>
      </c>
      <c r="AC94" s="2">
        <v>0.26</v>
      </c>
      <c r="AD94" s="2">
        <v>100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2"/>
        <v>0.13170152512333061</v>
      </c>
      <c r="AK94" s="8">
        <f t="shared" si="93"/>
        <v>10.4025</v>
      </c>
      <c r="AL94" s="1">
        <f t="shared" si="94"/>
        <v>0.45</v>
      </c>
      <c r="AM94" s="17">
        <f t="shared" si="95"/>
        <v>36603</v>
      </c>
      <c r="AN94" s="1">
        <f t="shared" si="96"/>
        <v>501470292.87838632</v>
      </c>
    </row>
    <row r="95" spans="1:48" x14ac:dyDescent="0.15">
      <c r="C95" s="7">
        <v>6</v>
      </c>
      <c r="D95" s="7">
        <v>24.509915971333299</v>
      </c>
      <c r="E95" s="9">
        <f t="shared" si="97"/>
        <v>19.651663214193501</v>
      </c>
      <c r="F95" s="7" t="s">
        <v>83</v>
      </c>
      <c r="G95" s="1">
        <v>7</v>
      </c>
      <c r="H95" s="8">
        <f t="shared" si="81"/>
        <v>24.509915971333299</v>
      </c>
      <c r="I95" s="8">
        <f t="shared" si="82"/>
        <v>297.65991597133325</v>
      </c>
      <c r="J95" s="8">
        <f t="shared" si="83"/>
        <v>0.32805246557865264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13.970300542348008</v>
      </c>
      <c r="P95" s="8">
        <f t="shared" si="86"/>
        <v>4.5829915377920525</v>
      </c>
      <c r="Q95" s="12">
        <f t="shared" si="87"/>
        <v>2.0623461920064239</v>
      </c>
      <c r="R95" s="8">
        <f t="shared" si="88"/>
        <v>2.3873737500000001</v>
      </c>
      <c r="S95" s="13">
        <f t="shared" si="89"/>
        <v>0.86385560367597403</v>
      </c>
      <c r="T95" s="2">
        <f t="shared" si="90"/>
        <v>0.51</v>
      </c>
      <c r="U95" s="14">
        <f t="shared" si="91"/>
        <v>0.44056635787474674</v>
      </c>
      <c r="V95" s="2">
        <v>230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210</v>
      </c>
      <c r="AC95" s="2">
        <v>0.26</v>
      </c>
      <c r="AD95" s="2">
        <v>100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2"/>
        <v>0.20537475689923615</v>
      </c>
      <c r="AK95" s="8">
        <f t="shared" si="93"/>
        <v>10.4025</v>
      </c>
      <c r="AL95" s="1">
        <f t="shared" si="94"/>
        <v>0.45</v>
      </c>
      <c r="AM95" s="17">
        <f t="shared" si="95"/>
        <v>36603</v>
      </c>
      <c r="AN95" s="1">
        <f t="shared" si="96"/>
        <v>781990484.89107466</v>
      </c>
    </row>
    <row r="96" spans="1:48" x14ac:dyDescent="0.15">
      <c r="C96" s="7">
        <v>7</v>
      </c>
      <c r="D96" s="7">
        <v>27.8776574687097</v>
      </c>
      <c r="E96" s="9">
        <f t="shared" si="97"/>
        <v>24.509915971333299</v>
      </c>
      <c r="F96" s="7" t="s">
        <v>83</v>
      </c>
      <c r="G96" s="1">
        <v>8</v>
      </c>
      <c r="H96" s="8">
        <f t="shared" si="81"/>
        <v>27.8776574687097</v>
      </c>
      <c r="I96" s="8">
        <f t="shared" si="82"/>
        <v>301.02765746870966</v>
      </c>
      <c r="J96" s="8">
        <f t="shared" si="83"/>
        <v>0.47301571583095997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14.692584004555956</v>
      </c>
      <c r="P96" s="8">
        <f t="shared" si="86"/>
        <v>6.9498231403215476</v>
      </c>
      <c r="Q96" s="12">
        <f t="shared" si="87"/>
        <v>3.1274204131446965</v>
      </c>
      <c r="R96" s="8">
        <f t="shared" si="88"/>
        <v>2.3873737500000001</v>
      </c>
      <c r="S96" s="13">
        <f t="shared" si="89"/>
        <v>1.3099835805536089</v>
      </c>
      <c r="T96" s="2">
        <f t="shared" si="90"/>
        <v>0.51</v>
      </c>
      <c r="U96" s="14">
        <f t="shared" si="91"/>
        <v>0.66809162608234052</v>
      </c>
      <c r="V96" s="2">
        <v>230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210</v>
      </c>
      <c r="AC96" s="2">
        <v>0.26</v>
      </c>
      <c r="AD96" s="2">
        <v>100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2"/>
        <v>0.27397362526382568</v>
      </c>
      <c r="AK96" s="8">
        <f t="shared" si="93"/>
        <v>10.4025</v>
      </c>
      <c r="AL96" s="1">
        <f t="shared" si="94"/>
        <v>0.45</v>
      </c>
      <c r="AM96" s="17">
        <f t="shared" si="95"/>
        <v>36603</v>
      </c>
      <c r="AN96" s="1">
        <f t="shared" si="96"/>
        <v>1043189393.3904467</v>
      </c>
    </row>
    <row r="97" spans="1:50" x14ac:dyDescent="0.15">
      <c r="C97" s="7">
        <v>8</v>
      </c>
      <c r="D97" s="7">
        <v>28.025538929032301</v>
      </c>
      <c r="E97" s="9">
        <f t="shared" si="97"/>
        <v>27.8776574687097</v>
      </c>
      <c r="F97" s="7" t="s">
        <v>83</v>
      </c>
      <c r="G97" s="1">
        <v>9</v>
      </c>
      <c r="H97" s="8">
        <f t="shared" si="81"/>
        <v>28.025538929032301</v>
      </c>
      <c r="I97" s="8">
        <f t="shared" si="82"/>
        <v>301.17553892903226</v>
      </c>
      <c r="J97" s="8">
        <f t="shared" si="83"/>
        <v>0.48058809326907681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13.048035864234407</v>
      </c>
      <c r="P97" s="8">
        <f t="shared" si="86"/>
        <v>6.2707306768989444</v>
      </c>
      <c r="Q97" s="12">
        <f t="shared" si="87"/>
        <v>2.8218288046045252</v>
      </c>
      <c r="R97" s="8">
        <f t="shared" si="88"/>
        <v>2.3873737500000001</v>
      </c>
      <c r="S97" s="13">
        <f t="shared" si="89"/>
        <v>1.1819803265427229</v>
      </c>
      <c r="T97" s="2">
        <f t="shared" si="90"/>
        <v>0.51</v>
      </c>
      <c r="U97" s="14">
        <f t="shared" si="91"/>
        <v>0.60280996653678864</v>
      </c>
      <c r="V97" s="2">
        <v>230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210</v>
      </c>
      <c r="AC97" s="2">
        <v>0.26</v>
      </c>
      <c r="AD97" s="2">
        <v>100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2"/>
        <v>0.25429120491084178</v>
      </c>
      <c r="AK97" s="8">
        <f t="shared" si="93"/>
        <v>10.4025</v>
      </c>
      <c r="AL97" s="1">
        <f t="shared" si="94"/>
        <v>0.45</v>
      </c>
      <c r="AM97" s="17">
        <f t="shared" si="95"/>
        <v>36603</v>
      </c>
      <c r="AN97" s="1">
        <f t="shared" si="96"/>
        <v>968246076.75289416</v>
      </c>
    </row>
    <row r="98" spans="1:50" x14ac:dyDescent="0.15">
      <c r="C98" s="7">
        <v>9</v>
      </c>
      <c r="D98" s="7">
        <v>25.630638412666698</v>
      </c>
      <c r="E98" s="9">
        <f t="shared" si="97"/>
        <v>28.025538929032301</v>
      </c>
      <c r="F98" s="7" t="s">
        <v>83</v>
      </c>
      <c r="G98" s="1">
        <v>10</v>
      </c>
      <c r="H98" s="8">
        <f t="shared" si="81"/>
        <v>25.630638412666698</v>
      </c>
      <c r="I98" s="8">
        <f t="shared" si="82"/>
        <v>298.78063841266669</v>
      </c>
      <c r="J98" s="8">
        <f t="shared" si="83"/>
        <v>0.37087777197601901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12.082580187335465</v>
      </c>
      <c r="P98" s="8">
        <f t="shared" si="86"/>
        <v>4.4811604196005677</v>
      </c>
      <c r="Q98" s="12">
        <f t="shared" si="87"/>
        <v>2.0165221888202556</v>
      </c>
      <c r="R98" s="8">
        <f t="shared" si="88"/>
        <v>2.3873737500000001</v>
      </c>
      <c r="S98" s="13">
        <f t="shared" si="89"/>
        <v>0.84466128892480929</v>
      </c>
      <c r="T98" s="2">
        <f t="shared" si="90"/>
        <v>0.51</v>
      </c>
      <c r="U98" s="14">
        <f t="shared" si="91"/>
        <v>0.43077725735165273</v>
      </c>
      <c r="V98" s="2">
        <v>230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210</v>
      </c>
      <c r="AC98" s="2">
        <v>0.26</v>
      </c>
      <c r="AD98" s="2">
        <v>100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2"/>
        <v>0.20242334309152332</v>
      </c>
      <c r="AK98" s="8">
        <f t="shared" si="93"/>
        <v>10.4025</v>
      </c>
      <c r="AL98" s="1">
        <f t="shared" si="94"/>
        <v>0.45</v>
      </c>
      <c r="AM98" s="17">
        <f t="shared" si="95"/>
        <v>36603</v>
      </c>
      <c r="AN98" s="1">
        <f t="shared" si="96"/>
        <v>770752601.76729846</v>
      </c>
    </row>
    <row r="99" spans="1:50" x14ac:dyDescent="0.15">
      <c r="C99" s="7">
        <v>10</v>
      </c>
      <c r="D99" s="7">
        <v>20.3023009470968</v>
      </c>
      <c r="E99" s="9">
        <f t="shared" si="97"/>
        <v>25.630638412666698</v>
      </c>
      <c r="F99" s="7" t="s">
        <v>83</v>
      </c>
      <c r="G99" s="1">
        <v>11</v>
      </c>
      <c r="H99" s="8">
        <f t="shared" si="81"/>
        <v>20.3023009470968</v>
      </c>
      <c r="I99" s="8">
        <f t="shared" si="82"/>
        <v>293.45230094709677</v>
      </c>
      <c r="J99" s="8">
        <f t="shared" si="83"/>
        <v>0.20523400670759784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7.2213487793481521</v>
      </c>
      <c r="O99" s="8">
        <f t="shared" si="98"/>
        <v>5.6853459883867457</v>
      </c>
      <c r="P99" s="8">
        <f t="shared" si="86"/>
        <v>1.1668263367155798</v>
      </c>
      <c r="Q99" s="12">
        <f t="shared" si="87"/>
        <v>0.52507185152201097</v>
      </c>
      <c r="R99" s="8">
        <f t="shared" si="88"/>
        <v>2.3873737500000001</v>
      </c>
      <c r="S99" s="13">
        <f t="shared" si="89"/>
        <v>0.21993701301357232</v>
      </c>
      <c r="T99" s="2">
        <f t="shared" si="90"/>
        <v>0.51</v>
      </c>
      <c r="U99" s="14">
        <f t="shared" si="91"/>
        <v>0.11216787663692189</v>
      </c>
      <c r="V99" s="2">
        <v>230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210</v>
      </c>
      <c r="AC99" s="2">
        <v>0.26</v>
      </c>
      <c r="AD99" s="2">
        <v>100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2"/>
        <v>0.10636261480603196</v>
      </c>
      <c r="AK99" s="8">
        <f t="shared" si="93"/>
        <v>10.4025</v>
      </c>
      <c r="AL99" s="1">
        <f t="shared" si="94"/>
        <v>0.45</v>
      </c>
      <c r="AM99" s="17">
        <f t="shared" si="95"/>
        <v>36603</v>
      </c>
      <c r="AN99" s="1">
        <f t="shared" si="96"/>
        <v>404989171.90324318</v>
      </c>
    </row>
    <row r="100" spans="1:50" x14ac:dyDescent="0.15">
      <c r="C100" s="7">
        <v>11</v>
      </c>
      <c r="D100" s="7">
        <v>14.3817904233333</v>
      </c>
      <c r="E100" s="9">
        <f t="shared" si="97"/>
        <v>20.3023009470968</v>
      </c>
      <c r="F100" s="7" t="s">
        <v>85</v>
      </c>
      <c r="G100" s="1">
        <v>12</v>
      </c>
      <c r="H100" s="8">
        <f t="shared" si="81"/>
        <v>14.3817904233333</v>
      </c>
      <c r="I100" s="8">
        <f t="shared" si="82"/>
        <v>287.53179042333329</v>
      </c>
      <c r="J100" s="8">
        <f t="shared" si="83"/>
        <v>0.10364224745493082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9.8237946516711645</v>
      </c>
      <c r="P100" s="8">
        <f t="shared" si="86"/>
        <v>1.0181601562349287</v>
      </c>
      <c r="Q100" s="12">
        <f t="shared" si="87"/>
        <v>0.45817207030571794</v>
      </c>
      <c r="R100" s="8">
        <f t="shared" si="88"/>
        <v>2.3873737500000001</v>
      </c>
      <c r="S100" s="13">
        <f t="shared" si="89"/>
        <v>0.19191468043314036</v>
      </c>
      <c r="T100" s="2">
        <f t="shared" si="90"/>
        <v>0.51</v>
      </c>
      <c r="U100" s="14">
        <f t="shared" si="91"/>
        <v>9.7876487020901584E-2</v>
      </c>
      <c r="V100" s="2">
        <v>190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6.0392760836801826E-2</v>
      </c>
      <c r="AK100" s="8">
        <f t="shared" si="93"/>
        <v>10.4025</v>
      </c>
      <c r="AL100" s="1">
        <f t="shared" si="94"/>
        <v>0.45</v>
      </c>
      <c r="AM100" s="17">
        <f t="shared" si="95"/>
        <v>36603</v>
      </c>
      <c r="AN100" s="1">
        <f t="shared" si="96"/>
        <v>229953111.2962063</v>
      </c>
      <c r="AO100" s="1">
        <f>SUM(AN89:AN100)</f>
        <v>5885777958.8875713</v>
      </c>
    </row>
    <row r="101" spans="1:50" x14ac:dyDescent="0.3">
      <c r="C101" s="7">
        <v>12</v>
      </c>
      <c r="D101" s="10">
        <v>12.2398703207419</v>
      </c>
      <c r="E101" s="9">
        <f t="shared" si="97"/>
        <v>14.3817904233333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12</v>
      </c>
      <c r="E105" s="7"/>
      <c r="F105" s="7"/>
      <c r="G105" s="1">
        <v>1</v>
      </c>
      <c r="H105" s="8">
        <f t="shared" ref="H105:H116" si="99">E106</f>
        <v>12</v>
      </c>
      <c r="I105" s="8">
        <f t="shared" ref="I105:I116" si="100">H105+273.15</f>
        <v>285.14999999999998</v>
      </c>
      <c r="J105" s="8">
        <f t="shared" ref="J105:J116" si="101">EXP(($C$15*(I105-$C$13))/($C$16*I105*$C$13))</f>
        <v>7.8108002205014626E-2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5.0605409821107394E-2</v>
      </c>
      <c r="Q105" s="12">
        <f t="shared" ref="Q105:Q116" si="105">P105*$B$107</f>
        <v>1.5181622946332218E-2</v>
      </c>
      <c r="R105" s="8">
        <f t="shared" ref="R105:R116" si="106">L105*$B$107</f>
        <v>0.19436706250000002</v>
      </c>
      <c r="S105" s="13">
        <f t="shared" ref="S105:S116" si="107">Q105/R105</f>
        <v>7.8108002205014626E-2</v>
      </c>
      <c r="T105" s="2">
        <f t="shared" ref="T105:T116" si="108">$B$106/100</f>
        <v>0.01</v>
      </c>
      <c r="U105" s="14">
        <f t="shared" ref="U105:U116" si="109">S105*T105</f>
        <v>7.8108002205014629E-4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6.2710800220501465E-3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55</v>
      </c>
      <c r="AX105" s="1">
        <f t="shared" ref="AX105:AX116" si="116">AW105*10000*AV105*0.67*AU105*AT105</f>
        <v>44916.148185379679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11.892521809032299</v>
      </c>
      <c r="E106" s="9">
        <f t="shared" ref="E106:E117" si="117">D105</f>
        <v>12</v>
      </c>
      <c r="F106" s="7" t="s">
        <v>83</v>
      </c>
      <c r="G106" s="1">
        <v>2</v>
      </c>
      <c r="H106" s="8">
        <f t="shared" si="99"/>
        <v>11.892521809032299</v>
      </c>
      <c r="I106" s="8">
        <f t="shared" si="100"/>
        <v>285.04252180903228</v>
      </c>
      <c r="J106" s="8">
        <f t="shared" si="101"/>
        <v>7.7108794426707206E-2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1.2451750068455594</v>
      </c>
      <c r="P106" s="8">
        <f t="shared" si="104"/>
        <v>9.6013943628127971E-2</v>
      </c>
      <c r="Q106" s="12">
        <f t="shared" si="105"/>
        <v>2.8804183088438389E-2</v>
      </c>
      <c r="R106" s="8">
        <f t="shared" si="106"/>
        <v>0.19436706250000002</v>
      </c>
      <c r="S106" s="13">
        <f t="shared" si="107"/>
        <v>0.14819477496830713</v>
      </c>
      <c r="T106" s="2">
        <f t="shared" si="108"/>
        <v>0.01</v>
      </c>
      <c r="U106" s="14">
        <f t="shared" si="109"/>
        <v>1.4819477496830714E-3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6.9719477496830717E-3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55</v>
      </c>
      <c r="AX106" s="1">
        <f t="shared" si="116"/>
        <v>49936.061597745807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11.924138014</v>
      </c>
      <c r="E107" s="9">
        <f t="shared" si="117"/>
        <v>11.892521809032299</v>
      </c>
      <c r="F107" s="7" t="s">
        <v>83</v>
      </c>
      <c r="G107" s="1">
        <v>3</v>
      </c>
      <c r="H107" s="8">
        <f t="shared" si="99"/>
        <v>11.924138014</v>
      </c>
      <c r="I107" s="8">
        <f t="shared" si="100"/>
        <v>285.07413801399997</v>
      </c>
      <c r="J107" s="8">
        <f t="shared" si="101"/>
        <v>7.7401468902500464E-2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1.7970512715507649</v>
      </c>
      <c r="P107" s="8">
        <f t="shared" si="104"/>
        <v>0.13909440811113544</v>
      </c>
      <c r="Q107" s="12">
        <f t="shared" si="105"/>
        <v>4.1728322433340632E-2</v>
      </c>
      <c r="R107" s="8">
        <f t="shared" si="106"/>
        <v>0.19436706250000002</v>
      </c>
      <c r="S107" s="13">
        <f t="shared" si="107"/>
        <v>0.21468823933757103</v>
      </c>
      <c r="T107" s="2">
        <f t="shared" si="108"/>
        <v>0.01</v>
      </c>
      <c r="U107" s="14">
        <f t="shared" si="109"/>
        <v>2.1468823933757102E-3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7.6368823933757107E-3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55</v>
      </c>
      <c r="AX107" s="1">
        <f t="shared" si="116"/>
        <v>54698.606946342283</v>
      </c>
    </row>
    <row r="108" spans="1:50" x14ac:dyDescent="0.15">
      <c r="C108" s="7">
        <v>3</v>
      </c>
      <c r="D108" s="7">
        <v>13.414711439645201</v>
      </c>
      <c r="E108" s="9">
        <f t="shared" si="117"/>
        <v>11.924138014</v>
      </c>
      <c r="F108" s="7" t="s">
        <v>83</v>
      </c>
      <c r="G108" s="1">
        <v>4</v>
      </c>
      <c r="H108" s="8">
        <f t="shared" si="99"/>
        <v>13.414711439645201</v>
      </c>
      <c r="I108" s="8">
        <f t="shared" si="100"/>
        <v>286.56471143964518</v>
      </c>
      <c r="J108" s="8">
        <f t="shared" si="101"/>
        <v>9.2449757049745063E-2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2.3058470717729627</v>
      </c>
      <c r="P108" s="8">
        <f t="shared" si="104"/>
        <v>0.21317500157927646</v>
      </c>
      <c r="Q108" s="12">
        <f t="shared" si="105"/>
        <v>6.3952500473782939E-2</v>
      </c>
      <c r="R108" s="8">
        <f t="shared" si="106"/>
        <v>0.19436706250000002</v>
      </c>
      <c r="S108" s="13">
        <f t="shared" si="107"/>
        <v>0.32902951586142809</v>
      </c>
      <c r="T108" s="2">
        <f t="shared" si="108"/>
        <v>0.01</v>
      </c>
      <c r="U108" s="14">
        <f t="shared" si="109"/>
        <v>3.2902951586142809E-3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8.7802951586142819E-3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55</v>
      </c>
      <c r="AX108" s="1">
        <f t="shared" si="116"/>
        <v>62888.216554245279</v>
      </c>
    </row>
    <row r="109" spans="1:50" x14ac:dyDescent="0.15">
      <c r="C109" s="7">
        <v>4</v>
      </c>
      <c r="D109" s="7">
        <v>15.8804823163333</v>
      </c>
      <c r="E109" s="9">
        <f t="shared" si="117"/>
        <v>13.414711439645201</v>
      </c>
      <c r="F109" s="7" t="s">
        <v>83</v>
      </c>
      <c r="G109" s="1">
        <v>5</v>
      </c>
      <c r="H109" s="8">
        <f t="shared" si="99"/>
        <v>15.8804823163333</v>
      </c>
      <c r="I109" s="8">
        <f t="shared" si="100"/>
        <v>289.03048231633329</v>
      </c>
      <c r="J109" s="8">
        <f t="shared" si="101"/>
        <v>0.1235362415187517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1.9880384666840019</v>
      </c>
      <c r="O109" s="8">
        <f t="shared" si="118"/>
        <v>0.75252381184301798</v>
      </c>
      <c r="P109" s="8">
        <f t="shared" si="104"/>
        <v>9.2963963368450725E-2</v>
      </c>
      <c r="Q109" s="12">
        <f t="shared" si="105"/>
        <v>2.7889189010535217E-2</v>
      </c>
      <c r="R109" s="8">
        <f t="shared" si="106"/>
        <v>0.19436706250000002</v>
      </c>
      <c r="S109" s="13">
        <f t="shared" si="107"/>
        <v>0.14348721769942485</v>
      </c>
      <c r="T109" s="2">
        <f t="shared" si="108"/>
        <v>0.01</v>
      </c>
      <c r="U109" s="14">
        <f t="shared" si="109"/>
        <v>1.4348721769942485E-3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11"/>
        <v>7.4999999999999997E-3</v>
      </c>
      <c r="AT109" s="1">
        <f t="shared" si="112"/>
        <v>9.4248721769942499E-3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55</v>
      </c>
      <c r="AX109" s="1">
        <f t="shared" si="116"/>
        <v>67504.951912851</v>
      </c>
    </row>
    <row r="110" spans="1:50" x14ac:dyDescent="0.15">
      <c r="C110" s="7">
        <v>5</v>
      </c>
      <c r="D110" s="7">
        <v>19.651663214193501</v>
      </c>
      <c r="E110" s="9">
        <f t="shared" si="117"/>
        <v>15.8804823163333</v>
      </c>
      <c r="F110" s="7" t="s">
        <v>85</v>
      </c>
      <c r="G110" s="1">
        <v>6</v>
      </c>
      <c r="H110" s="8">
        <f t="shared" si="99"/>
        <v>19.651663214193501</v>
      </c>
      <c r="I110" s="8">
        <f t="shared" si="100"/>
        <v>292.80166321419347</v>
      </c>
      <c r="J110" s="8">
        <f t="shared" si="101"/>
        <v>0.19064648936524894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1.3074500568079006</v>
      </c>
      <c r="P110" s="8">
        <f t="shared" si="104"/>
        <v>0.24926076335082156</v>
      </c>
      <c r="Q110" s="12">
        <f t="shared" si="105"/>
        <v>7.4778229005246472E-2</v>
      </c>
      <c r="R110" s="8">
        <f t="shared" si="106"/>
        <v>0.19436706250000002</v>
      </c>
      <c r="S110" s="13">
        <f t="shared" si="107"/>
        <v>0.38472685671856804</v>
      </c>
      <c r="T110" s="2">
        <f t="shared" si="108"/>
        <v>0.01</v>
      </c>
      <c r="U110" s="14">
        <f t="shared" si="109"/>
        <v>3.8472685671856804E-3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1"/>
        <v>7.4999999999999997E-3</v>
      </c>
      <c r="AT110" s="1">
        <f t="shared" si="112"/>
        <v>1.1837268567185682E-2</v>
      </c>
      <c r="AU110" s="8">
        <f t="shared" si="113"/>
        <v>64.789020833333339</v>
      </c>
      <c r="AV110" s="1">
        <f t="shared" si="114"/>
        <v>0.3</v>
      </c>
      <c r="AW110" s="1">
        <f t="shared" si="115"/>
        <v>55</v>
      </c>
      <c r="AX110" s="1">
        <f t="shared" si="116"/>
        <v>84783.56315090209</v>
      </c>
    </row>
    <row r="111" spans="1:50" x14ac:dyDescent="0.15">
      <c r="C111" s="7">
        <v>6</v>
      </c>
      <c r="D111" s="7">
        <v>24.509915971333299</v>
      </c>
      <c r="E111" s="9">
        <f t="shared" si="117"/>
        <v>19.651663214193501</v>
      </c>
      <c r="F111" s="7" t="s">
        <v>83</v>
      </c>
      <c r="G111" s="1">
        <v>7</v>
      </c>
      <c r="H111" s="8">
        <f t="shared" si="99"/>
        <v>24.509915971333299</v>
      </c>
      <c r="I111" s="8">
        <f t="shared" si="100"/>
        <v>297.65991597133325</v>
      </c>
      <c r="J111" s="8">
        <f t="shared" si="101"/>
        <v>0.32805246557865264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1.7060795017904125</v>
      </c>
      <c r="P111" s="8">
        <f t="shared" si="104"/>
        <v>0.55968358703554411</v>
      </c>
      <c r="Q111" s="12">
        <f t="shared" si="105"/>
        <v>0.16790507611066322</v>
      </c>
      <c r="R111" s="8">
        <f t="shared" si="106"/>
        <v>0.19436706250000002</v>
      </c>
      <c r="S111" s="13">
        <f t="shared" si="107"/>
        <v>0.86385560367597358</v>
      </c>
      <c r="T111" s="2">
        <f t="shared" si="108"/>
        <v>0.01</v>
      </c>
      <c r="U111" s="14">
        <f t="shared" si="109"/>
        <v>8.6385560367597362E-3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0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1"/>
        <v>0.01</v>
      </c>
      <c r="AT111" s="1">
        <f t="shared" si="112"/>
        <v>2.3538556036759736E-2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55</v>
      </c>
      <c r="AX111" s="1">
        <f t="shared" si="116"/>
        <v>168593.17171834191</v>
      </c>
    </row>
    <row r="112" spans="1:50" x14ac:dyDescent="0.15">
      <c r="C112" s="7">
        <v>7</v>
      </c>
      <c r="D112" s="7">
        <v>27.8776574687097</v>
      </c>
      <c r="E112" s="9">
        <f t="shared" si="117"/>
        <v>24.509915971333299</v>
      </c>
      <c r="F112" s="7" t="s">
        <v>83</v>
      </c>
      <c r="G112" s="1">
        <v>8</v>
      </c>
      <c r="H112" s="8">
        <f t="shared" si="99"/>
        <v>27.8776574687097</v>
      </c>
      <c r="I112" s="8">
        <f t="shared" si="100"/>
        <v>301.02765746870966</v>
      </c>
      <c r="J112" s="8">
        <f t="shared" si="101"/>
        <v>0.47301571583095997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1.7942861230882017</v>
      </c>
      <c r="P112" s="8">
        <f t="shared" si="104"/>
        <v>0.84872553491812364</v>
      </c>
      <c r="Q112" s="12">
        <f t="shared" si="105"/>
        <v>0.2546176604754371</v>
      </c>
      <c r="R112" s="8">
        <f t="shared" si="106"/>
        <v>0.19436706250000002</v>
      </c>
      <c r="S112" s="13">
        <f t="shared" si="107"/>
        <v>1.3099835805536089</v>
      </c>
      <c r="T112" s="2">
        <f t="shared" si="108"/>
        <v>0.01</v>
      </c>
      <c r="U112" s="14">
        <f t="shared" si="109"/>
        <v>1.3099835805536088E-2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0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1"/>
        <v>0.01</v>
      </c>
      <c r="AT112" s="1">
        <f t="shared" si="112"/>
        <v>2.799983580553609E-2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55</v>
      </c>
      <c r="AX112" s="1">
        <f t="shared" si="116"/>
        <v>200546.7590567611</v>
      </c>
    </row>
    <row r="113" spans="1:53" x14ac:dyDescent="0.15">
      <c r="C113" s="7">
        <v>8</v>
      </c>
      <c r="D113" s="7">
        <v>28.025538929032301</v>
      </c>
      <c r="E113" s="9">
        <f t="shared" si="117"/>
        <v>27.8776574687097</v>
      </c>
      <c r="F113" s="7" t="s">
        <v>83</v>
      </c>
      <c r="G113" s="1">
        <v>9</v>
      </c>
      <c r="H113" s="8">
        <f t="shared" si="99"/>
        <v>28.025538929032301</v>
      </c>
      <c r="I113" s="8">
        <f t="shared" si="100"/>
        <v>301.17553892903226</v>
      </c>
      <c r="J113" s="8">
        <f t="shared" si="101"/>
        <v>0.48058809326907681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1.5934507965034115</v>
      </c>
      <c r="P113" s="8">
        <f t="shared" si="104"/>
        <v>0.76579348000966629</v>
      </c>
      <c r="Q113" s="12">
        <f t="shared" si="105"/>
        <v>0.22973804400289988</v>
      </c>
      <c r="R113" s="8">
        <f t="shared" si="106"/>
        <v>0.19436706250000002</v>
      </c>
      <c r="S113" s="13">
        <f t="shared" si="107"/>
        <v>1.1819803265427231</v>
      </c>
      <c r="T113" s="2">
        <f t="shared" si="108"/>
        <v>0.01</v>
      </c>
      <c r="U113" s="14">
        <f t="shared" si="109"/>
        <v>1.1819803265427231E-2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0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1"/>
        <v>0.01</v>
      </c>
      <c r="AT113" s="1">
        <f t="shared" si="112"/>
        <v>2.6719803265427229E-2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55</v>
      </c>
      <c r="AX113" s="1">
        <f t="shared" si="116"/>
        <v>191378.62038663111</v>
      </c>
    </row>
    <row r="114" spans="1:53" x14ac:dyDescent="0.15">
      <c r="C114" s="7">
        <v>9</v>
      </c>
      <c r="D114" s="7">
        <v>25.630638412666698</v>
      </c>
      <c r="E114" s="9">
        <f t="shared" si="117"/>
        <v>28.025538929032301</v>
      </c>
      <c r="F114" s="7" t="s">
        <v>83</v>
      </c>
      <c r="G114" s="1">
        <v>10</v>
      </c>
      <c r="H114" s="8">
        <f t="shared" si="99"/>
        <v>25.630638412666698</v>
      </c>
      <c r="I114" s="8">
        <f t="shared" si="100"/>
        <v>298.78063841266669</v>
      </c>
      <c r="J114" s="8">
        <f t="shared" si="101"/>
        <v>0.37087777197601901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1.4755475248270788</v>
      </c>
      <c r="P114" s="8">
        <f t="shared" si="104"/>
        <v>0.54724777845259664</v>
      </c>
      <c r="Q114" s="12">
        <f t="shared" si="105"/>
        <v>0.16417433353577898</v>
      </c>
      <c r="R114" s="8">
        <f t="shared" si="106"/>
        <v>0.19436706250000002</v>
      </c>
      <c r="S114" s="13">
        <f t="shared" si="107"/>
        <v>0.84466128892480929</v>
      </c>
      <c r="T114" s="2">
        <f t="shared" si="108"/>
        <v>0.01</v>
      </c>
      <c r="U114" s="14">
        <f t="shared" si="109"/>
        <v>8.4466128892480927E-3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0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1"/>
        <v>0.01</v>
      </c>
      <c r="AT114" s="1">
        <f t="shared" si="112"/>
        <v>2.3346612889248095E-2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55</v>
      </c>
      <c r="AX114" s="1">
        <f t="shared" si="116"/>
        <v>167218.39307949707</v>
      </c>
    </row>
    <row r="115" spans="1:53" x14ac:dyDescent="0.15">
      <c r="C115" s="7">
        <v>10</v>
      </c>
      <c r="D115" s="7">
        <v>20.3023009470968</v>
      </c>
      <c r="E115" s="9">
        <f t="shared" si="117"/>
        <v>25.630638412666698</v>
      </c>
      <c r="F115" s="7" t="s">
        <v>83</v>
      </c>
      <c r="G115" s="1">
        <v>11</v>
      </c>
      <c r="H115" s="8">
        <f t="shared" si="99"/>
        <v>20.3023009470968</v>
      </c>
      <c r="I115" s="8">
        <f t="shared" si="100"/>
        <v>293.45230094709677</v>
      </c>
      <c r="J115" s="8">
        <f t="shared" si="101"/>
        <v>0.20523400670759784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0.88188475905575814</v>
      </c>
      <c r="O115" s="8">
        <f t="shared" si="118"/>
        <v>0.69430519565205762</v>
      </c>
      <c r="P115" s="8">
        <f t="shared" si="104"/>
        <v>0.14249503718157441</v>
      </c>
      <c r="Q115" s="12">
        <f t="shared" si="105"/>
        <v>4.274851115447232E-2</v>
      </c>
      <c r="R115" s="8">
        <f t="shared" si="106"/>
        <v>0.19436706250000002</v>
      </c>
      <c r="S115" s="13">
        <f t="shared" si="107"/>
        <v>0.21993701301357227</v>
      </c>
      <c r="T115" s="2">
        <f t="shared" si="108"/>
        <v>0.01</v>
      </c>
      <c r="U115" s="14">
        <f t="shared" si="109"/>
        <v>2.1993701301357229E-3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0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1"/>
        <v>0.01</v>
      </c>
      <c r="AT115" s="1">
        <f t="shared" si="112"/>
        <v>1.7099370130135724E-2</v>
      </c>
      <c r="AU115" s="8">
        <f t="shared" si="113"/>
        <v>64.789020833333339</v>
      </c>
      <c r="AV115" s="1">
        <f t="shared" si="114"/>
        <v>0.3</v>
      </c>
      <c r="AW115" s="1">
        <f t="shared" si="115"/>
        <v>55</v>
      </c>
      <c r="AX115" s="1">
        <f t="shared" si="116"/>
        <v>122472.97753198557</v>
      </c>
    </row>
    <row r="116" spans="1:53" x14ac:dyDescent="0.15">
      <c r="C116" s="7">
        <v>11</v>
      </c>
      <c r="D116" s="7">
        <v>14.3817904233333</v>
      </c>
      <c r="E116" s="9">
        <f t="shared" si="117"/>
        <v>20.3023009470968</v>
      </c>
      <c r="F116" s="7" t="s">
        <v>85</v>
      </c>
      <c r="G116" s="1">
        <v>12</v>
      </c>
      <c r="H116" s="8">
        <f t="shared" si="99"/>
        <v>14.3817904233333</v>
      </c>
      <c r="I116" s="8">
        <f t="shared" si="100"/>
        <v>287.53179042333329</v>
      </c>
      <c r="J116" s="8">
        <f t="shared" si="101"/>
        <v>0.10364224745493082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1.1997003668038166</v>
      </c>
      <c r="P116" s="8">
        <f t="shared" si="104"/>
        <v>0.12433964228805244</v>
      </c>
      <c r="Q116" s="12">
        <f t="shared" si="105"/>
        <v>3.7301892686415733E-2</v>
      </c>
      <c r="R116" s="8">
        <f t="shared" si="106"/>
        <v>0.19436706250000002</v>
      </c>
      <c r="S116" s="13">
        <f t="shared" si="107"/>
        <v>0.19191468043314042</v>
      </c>
      <c r="T116" s="2">
        <f t="shared" si="108"/>
        <v>0.01</v>
      </c>
      <c r="U116" s="14">
        <f t="shared" si="109"/>
        <v>1.9191468043314043E-3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7.4091468043314046E-3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55</v>
      </c>
      <c r="AX116" s="1">
        <f t="shared" si="116"/>
        <v>53067.467584600454</v>
      </c>
      <c r="AY116" s="1">
        <f>SUM(AX105:AX116)</f>
        <v>1268004.9377052833</v>
      </c>
    </row>
    <row r="117" spans="1:53" x14ac:dyDescent="0.3">
      <c r="C117" s="7">
        <v>12</v>
      </c>
      <c r="D117" s="10">
        <v>12.2398703207419</v>
      </c>
      <c r="E117" s="9">
        <f t="shared" si="117"/>
        <v>14.3817904233333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12</v>
      </c>
      <c r="E121" s="7"/>
      <c r="F121" s="7"/>
      <c r="G121" s="1">
        <v>1</v>
      </c>
      <c r="H121" s="8">
        <f t="shared" ref="H121:H132" si="119">E122</f>
        <v>12</v>
      </c>
      <c r="I121" s="8">
        <f t="shared" ref="I121:I132" si="120">H121+273.15</f>
        <v>285.14999999999998</v>
      </c>
      <c r="J121" s="8">
        <f t="shared" ref="J121:J132" si="121">EXP(($C$15*(I121-$C$13))/($C$16*I121*$C$13))</f>
        <v>7.8108002205014626E-2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2.2237348227767666E-2</v>
      </c>
      <c r="Q121" s="12">
        <f t="shared" ref="Q121:Q132" si="125">P121*$B$123</f>
        <v>7.3383249151633299E-3</v>
      </c>
      <c r="R121" s="8">
        <f t="shared" ref="R121:R132" si="126">L121*$B$123</f>
        <v>9.3951000000000007E-2</v>
      </c>
      <c r="S121" s="13">
        <f t="shared" ref="S121:S132" si="127">Q121/R121</f>
        <v>7.8108002205014626E-2</v>
      </c>
      <c r="T121" s="2">
        <f t="shared" ref="T121:T132" si="128">$B$122/100</f>
        <v>0.01</v>
      </c>
      <c r="U121" s="14">
        <f t="shared" ref="U121:U132" si="129">S121*T121</f>
        <v>7.8108002205014629E-4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6.2710800220501465E-3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433.33333333333331</v>
      </c>
      <c r="AX121" s="1">
        <f t="shared" ref="AX121:AX132" si="136">AW121*10000*AV121*0.67*AU121*AT121</f>
        <v>171056.92076702422</v>
      </c>
      <c r="AZ121" s="1">
        <f t="shared" ref="AZ121:AZ132" si="137">$E$9/12</f>
        <v>125</v>
      </c>
      <c r="BA121" s="1">
        <f t="shared" ref="BA121:BA132" si="138">AZ121*10000*AV121*0.67*AU121*AT121</f>
        <v>49343.342528949288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11.892521809032299</v>
      </c>
      <c r="E122" s="9">
        <f t="shared" ref="E122:E133" si="139">D121</f>
        <v>12</v>
      </c>
      <c r="F122" s="7" t="s">
        <v>83</v>
      </c>
      <c r="G122" s="1">
        <v>2</v>
      </c>
      <c r="H122" s="8">
        <f t="shared" si="119"/>
        <v>11.892521809032299</v>
      </c>
      <c r="I122" s="8">
        <f t="shared" si="120"/>
        <v>285.04252180903228</v>
      </c>
      <c r="J122" s="8">
        <f t="shared" si="121"/>
        <v>7.7108794426707206E-2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0.54716265177223233</v>
      </c>
      <c r="P122" s="8">
        <f t="shared" si="124"/>
        <v>4.2191052433477046E-2</v>
      </c>
      <c r="Q122" s="12">
        <f t="shared" si="125"/>
        <v>1.3923047303047425E-2</v>
      </c>
      <c r="R122" s="8">
        <f t="shared" si="126"/>
        <v>9.3951000000000007E-2</v>
      </c>
      <c r="S122" s="13">
        <f t="shared" si="127"/>
        <v>0.14819477496830713</v>
      </c>
      <c r="T122" s="2">
        <f t="shared" si="128"/>
        <v>0.01</v>
      </c>
      <c r="U122" s="14">
        <f t="shared" si="129"/>
        <v>1.4819477496830714E-3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6.9719477496830717E-3</v>
      </c>
      <c r="AU122" s="8">
        <f t="shared" si="133"/>
        <v>28.47</v>
      </c>
      <c r="AV122" s="1">
        <f t="shared" si="134"/>
        <v>0.33</v>
      </c>
      <c r="AW122" s="1">
        <f t="shared" si="135"/>
        <v>433.33333333333331</v>
      </c>
      <c r="AX122" s="1">
        <f t="shared" si="136"/>
        <v>190174.56476651438</v>
      </c>
      <c r="AZ122" s="1">
        <f t="shared" si="137"/>
        <v>125</v>
      </c>
      <c r="BA122" s="1">
        <f t="shared" si="138"/>
        <v>54858.047528802221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11.924138014</v>
      </c>
      <c r="E123" s="9">
        <f t="shared" si="139"/>
        <v>11.892521809032299</v>
      </c>
      <c r="F123" s="7" t="s">
        <v>83</v>
      </c>
      <c r="G123" s="1">
        <v>3</v>
      </c>
      <c r="H123" s="8">
        <f t="shared" si="119"/>
        <v>11.924138014</v>
      </c>
      <c r="I123" s="8">
        <f t="shared" si="120"/>
        <v>285.07413801399997</v>
      </c>
      <c r="J123" s="8">
        <f t="shared" si="121"/>
        <v>7.7401468902500464E-2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0.78967159933875519</v>
      </c>
      <c r="P123" s="8">
        <f t="shared" si="124"/>
        <v>6.1121741739406467E-2</v>
      </c>
      <c r="Q123" s="12">
        <f t="shared" si="125"/>
        <v>2.0170174774004134E-2</v>
      </c>
      <c r="R123" s="8">
        <f t="shared" si="126"/>
        <v>9.3951000000000007E-2</v>
      </c>
      <c r="S123" s="13">
        <f t="shared" si="127"/>
        <v>0.214688239337571</v>
      </c>
      <c r="T123" s="2">
        <f t="shared" si="128"/>
        <v>0.01</v>
      </c>
      <c r="U123" s="14">
        <f t="shared" si="129"/>
        <v>2.1468823933757102E-3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7.6368823933757107E-3</v>
      </c>
      <c r="AU123" s="8">
        <f t="shared" si="133"/>
        <v>28.47</v>
      </c>
      <c r="AV123" s="1">
        <f t="shared" si="134"/>
        <v>0.33</v>
      </c>
      <c r="AW123" s="1">
        <f t="shared" si="135"/>
        <v>433.33333333333331</v>
      </c>
      <c r="AX123" s="1">
        <f t="shared" si="136"/>
        <v>208312.05819052536</v>
      </c>
      <c r="AZ123" s="1">
        <f t="shared" si="137"/>
        <v>125</v>
      </c>
      <c r="BA123" s="1">
        <f t="shared" si="138"/>
        <v>60090.016785728469</v>
      </c>
    </row>
    <row r="124" spans="1:53" x14ac:dyDescent="0.15">
      <c r="C124" s="7">
        <v>3</v>
      </c>
      <c r="D124" s="7">
        <v>13.414711439645201</v>
      </c>
      <c r="E124" s="9">
        <f t="shared" si="139"/>
        <v>11.924138014</v>
      </c>
      <c r="F124" s="7" t="s">
        <v>83</v>
      </c>
      <c r="G124" s="1">
        <v>4</v>
      </c>
      <c r="H124" s="8">
        <f t="shared" si="119"/>
        <v>13.414711439645201</v>
      </c>
      <c r="I124" s="8">
        <f t="shared" si="120"/>
        <v>286.56471143964518</v>
      </c>
      <c r="J124" s="8">
        <f t="shared" si="121"/>
        <v>9.2449757049745063E-2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1.0132498575993487</v>
      </c>
      <c r="P124" s="8">
        <f t="shared" si="124"/>
        <v>9.3674703165748566E-2</v>
      </c>
      <c r="Q124" s="12">
        <f t="shared" si="125"/>
        <v>3.091265204469703E-2</v>
      </c>
      <c r="R124" s="8">
        <f t="shared" si="126"/>
        <v>9.3951000000000007E-2</v>
      </c>
      <c r="S124" s="13">
        <f t="shared" si="127"/>
        <v>0.32902951586142803</v>
      </c>
      <c r="T124" s="2">
        <f t="shared" si="128"/>
        <v>0.01</v>
      </c>
      <c r="U124" s="14">
        <f t="shared" si="129"/>
        <v>3.2902951586142805E-3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8.7802951586142819E-3</v>
      </c>
      <c r="AU124" s="8">
        <f t="shared" si="133"/>
        <v>28.47</v>
      </c>
      <c r="AV124" s="1">
        <f t="shared" si="134"/>
        <v>0.33</v>
      </c>
      <c r="AW124" s="1">
        <f t="shared" si="135"/>
        <v>433.33333333333331</v>
      </c>
      <c r="AX124" s="1">
        <f t="shared" si="136"/>
        <v>239501.05053310373</v>
      </c>
      <c r="AZ124" s="1">
        <f t="shared" si="137"/>
        <v>125</v>
      </c>
      <c r="BA124" s="1">
        <f t="shared" si="138"/>
        <v>69086.841499933769</v>
      </c>
    </row>
    <row r="125" spans="1:53" x14ac:dyDescent="0.15">
      <c r="C125" s="7">
        <v>4</v>
      </c>
      <c r="D125" s="7">
        <v>15.8804823163333</v>
      </c>
      <c r="E125" s="9">
        <f t="shared" si="139"/>
        <v>13.414711439645201</v>
      </c>
      <c r="F125" s="7" t="s">
        <v>83</v>
      </c>
      <c r="G125" s="1">
        <v>5</v>
      </c>
      <c r="H125" s="8">
        <f t="shared" si="119"/>
        <v>15.8804823163333</v>
      </c>
      <c r="I125" s="8">
        <f t="shared" si="120"/>
        <v>289.03048231633329</v>
      </c>
      <c r="J125" s="8">
        <f t="shared" si="121"/>
        <v>0.1235362415187517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0.87359639671192013</v>
      </c>
      <c r="O125" s="8">
        <f t="shared" si="140"/>
        <v>0.33067875772167998</v>
      </c>
      <c r="P125" s="8">
        <f t="shared" si="124"/>
        <v>4.0850810879026235E-2</v>
      </c>
      <c r="Q125" s="12">
        <f t="shared" si="125"/>
        <v>1.3480767590078659E-2</v>
      </c>
      <c r="R125" s="8">
        <f t="shared" si="126"/>
        <v>9.3951000000000007E-2</v>
      </c>
      <c r="S125" s="13">
        <f t="shared" si="127"/>
        <v>0.1434872176994248</v>
      </c>
      <c r="T125" s="2">
        <f t="shared" si="128"/>
        <v>0.01</v>
      </c>
      <c r="U125" s="14">
        <f t="shared" si="129"/>
        <v>1.434872176994248E-3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1.4999999999999999E-2</v>
      </c>
      <c r="AR125" s="2">
        <v>0.5</v>
      </c>
      <c r="AS125" s="2">
        <f t="shared" si="131"/>
        <v>7.4999999999999997E-3</v>
      </c>
      <c r="AT125" s="1">
        <f t="shared" si="132"/>
        <v>9.4248721769942465E-3</v>
      </c>
      <c r="AU125" s="8">
        <f t="shared" si="133"/>
        <v>28.47</v>
      </c>
      <c r="AV125" s="1">
        <f t="shared" si="134"/>
        <v>0.33</v>
      </c>
      <c r="AW125" s="1">
        <f t="shared" si="135"/>
        <v>433.33333333333331</v>
      </c>
      <c r="AX125" s="1">
        <f t="shared" si="136"/>
        <v>257083.24683319501</v>
      </c>
      <c r="AZ125" s="1">
        <f t="shared" si="137"/>
        <v>125</v>
      </c>
      <c r="BA125" s="1">
        <f t="shared" si="138"/>
        <v>74158.628894190872</v>
      </c>
    </row>
    <row r="126" spans="1:53" x14ac:dyDescent="0.15">
      <c r="C126" s="7">
        <v>5</v>
      </c>
      <c r="D126" s="7">
        <v>19.651663214193501</v>
      </c>
      <c r="E126" s="9">
        <f t="shared" si="139"/>
        <v>15.8804823163333</v>
      </c>
      <c r="F126" s="7" t="s">
        <v>85</v>
      </c>
      <c r="G126" s="1">
        <v>6</v>
      </c>
      <c r="H126" s="8">
        <f t="shared" si="119"/>
        <v>19.651663214193501</v>
      </c>
      <c r="I126" s="8">
        <f t="shared" si="120"/>
        <v>292.80166321419347</v>
      </c>
      <c r="J126" s="8">
        <f t="shared" si="121"/>
        <v>0.19064648936524894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0.57452794684265385</v>
      </c>
      <c r="P126" s="8">
        <f t="shared" si="124"/>
        <v>0.10953173610777632</v>
      </c>
      <c r="Q126" s="12">
        <f t="shared" si="125"/>
        <v>3.614547291556619E-2</v>
      </c>
      <c r="R126" s="8">
        <f t="shared" si="126"/>
        <v>9.3951000000000007E-2</v>
      </c>
      <c r="S126" s="13">
        <f t="shared" si="127"/>
        <v>0.38472685671856804</v>
      </c>
      <c r="T126" s="2">
        <f t="shared" si="128"/>
        <v>0.01</v>
      </c>
      <c r="U126" s="14">
        <f t="shared" si="129"/>
        <v>3.8472685671856804E-3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1"/>
        <v>7.4999999999999997E-3</v>
      </c>
      <c r="AT126" s="1">
        <f t="shared" si="132"/>
        <v>1.1837268567185682E-2</v>
      </c>
      <c r="AU126" s="8">
        <f t="shared" si="133"/>
        <v>28.47</v>
      </c>
      <c r="AV126" s="1">
        <f t="shared" si="134"/>
        <v>0.33</v>
      </c>
      <c r="AW126" s="1">
        <f t="shared" si="135"/>
        <v>433.33333333333331</v>
      </c>
      <c r="AX126" s="1">
        <f t="shared" si="136"/>
        <v>322886.44129486056</v>
      </c>
      <c r="AZ126" s="1">
        <f t="shared" si="137"/>
        <v>125</v>
      </c>
      <c r="BA126" s="1">
        <f t="shared" si="138"/>
        <v>93140.319604286691</v>
      </c>
    </row>
    <row r="127" spans="1:53" x14ac:dyDescent="0.15">
      <c r="C127" s="7">
        <v>6</v>
      </c>
      <c r="D127" s="7">
        <v>24.509915971333299</v>
      </c>
      <c r="E127" s="9">
        <f t="shared" si="139"/>
        <v>19.651663214193501</v>
      </c>
      <c r="F127" s="7" t="s">
        <v>83</v>
      </c>
      <c r="G127" s="1">
        <v>7</v>
      </c>
      <c r="H127" s="8">
        <f t="shared" si="119"/>
        <v>24.509915971333299</v>
      </c>
      <c r="I127" s="8">
        <f t="shared" si="120"/>
        <v>297.65991597133325</v>
      </c>
      <c r="J127" s="8">
        <f t="shared" si="121"/>
        <v>0.32805246557865264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0.74969621073487747</v>
      </c>
      <c r="P127" s="8">
        <f t="shared" si="124"/>
        <v>0.2459396903665497</v>
      </c>
      <c r="Q127" s="12">
        <f t="shared" si="125"/>
        <v>8.1160097820961397E-2</v>
      </c>
      <c r="R127" s="8">
        <f t="shared" si="126"/>
        <v>9.3951000000000007E-2</v>
      </c>
      <c r="S127" s="13">
        <f t="shared" si="127"/>
        <v>0.86385560367597358</v>
      </c>
      <c r="T127" s="2">
        <f t="shared" si="128"/>
        <v>0.01</v>
      </c>
      <c r="U127" s="14">
        <f t="shared" si="129"/>
        <v>8.6385560367597362E-3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0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1"/>
        <v>0.01</v>
      </c>
      <c r="AT127" s="1">
        <f t="shared" si="132"/>
        <v>2.3538556036759736E-2</v>
      </c>
      <c r="AU127" s="8">
        <f t="shared" si="133"/>
        <v>28.47</v>
      </c>
      <c r="AV127" s="1">
        <f t="shared" si="134"/>
        <v>0.33</v>
      </c>
      <c r="AW127" s="1">
        <f t="shared" si="135"/>
        <v>433.33333333333331</v>
      </c>
      <c r="AX127" s="1">
        <f t="shared" si="136"/>
        <v>642063.71164019126</v>
      </c>
      <c r="AZ127" s="1">
        <f t="shared" si="137"/>
        <v>125</v>
      </c>
      <c r="BA127" s="1">
        <f t="shared" si="138"/>
        <v>185210.68605005517</v>
      </c>
    </row>
    <row r="128" spans="1:53" x14ac:dyDescent="0.15">
      <c r="C128" s="7">
        <v>7</v>
      </c>
      <c r="D128" s="7">
        <v>27.8776574687097</v>
      </c>
      <c r="E128" s="9">
        <f t="shared" si="139"/>
        <v>24.509915971333299</v>
      </c>
      <c r="F128" s="7" t="s">
        <v>83</v>
      </c>
      <c r="G128" s="1">
        <v>8</v>
      </c>
      <c r="H128" s="8">
        <f t="shared" si="119"/>
        <v>27.8776574687097</v>
      </c>
      <c r="I128" s="8">
        <f t="shared" si="120"/>
        <v>301.02765746870966</v>
      </c>
      <c r="J128" s="8">
        <f t="shared" si="121"/>
        <v>0.47301571583095997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0.7884565203683277</v>
      </c>
      <c r="P128" s="8">
        <f t="shared" si="124"/>
        <v>0.37295232538361239</v>
      </c>
      <c r="Q128" s="12">
        <f t="shared" si="125"/>
        <v>0.12307426737659209</v>
      </c>
      <c r="R128" s="8">
        <f t="shared" si="126"/>
        <v>9.3951000000000007E-2</v>
      </c>
      <c r="S128" s="13">
        <f t="shared" si="127"/>
        <v>1.3099835805536086</v>
      </c>
      <c r="T128" s="2">
        <f t="shared" si="128"/>
        <v>0.01</v>
      </c>
      <c r="U128" s="14">
        <f t="shared" si="129"/>
        <v>1.3099835805536086E-2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0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1"/>
        <v>0.01</v>
      </c>
      <c r="AT128" s="1">
        <f t="shared" si="132"/>
        <v>2.799983580553609E-2</v>
      </c>
      <c r="AU128" s="8">
        <f t="shared" si="133"/>
        <v>28.47</v>
      </c>
      <c r="AV128" s="1">
        <f t="shared" si="134"/>
        <v>0.33</v>
      </c>
      <c r="AW128" s="1">
        <f t="shared" si="135"/>
        <v>433.33333333333331</v>
      </c>
      <c r="AX128" s="1">
        <f t="shared" si="136"/>
        <v>763754.51725003915</v>
      </c>
      <c r="AZ128" s="1">
        <f t="shared" si="137"/>
        <v>125</v>
      </c>
      <c r="BA128" s="1">
        <f t="shared" si="138"/>
        <v>220313.80305289591</v>
      </c>
    </row>
    <row r="129" spans="1:54" x14ac:dyDescent="0.15">
      <c r="C129" s="7">
        <v>8</v>
      </c>
      <c r="D129" s="7">
        <v>28.025538929032301</v>
      </c>
      <c r="E129" s="9">
        <f t="shared" si="139"/>
        <v>27.8776574687097</v>
      </c>
      <c r="F129" s="7" t="s">
        <v>83</v>
      </c>
      <c r="G129" s="1">
        <v>9</v>
      </c>
      <c r="H129" s="8">
        <f t="shared" si="119"/>
        <v>28.025538929032301</v>
      </c>
      <c r="I129" s="8">
        <f t="shared" si="120"/>
        <v>301.17553892903226</v>
      </c>
      <c r="J129" s="8">
        <f t="shared" si="121"/>
        <v>0.48058809326907681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0.70020419498471531</v>
      </c>
      <c r="P129" s="8">
        <f t="shared" si="124"/>
        <v>0.33650979896671318</v>
      </c>
      <c r="Q129" s="12">
        <f t="shared" si="125"/>
        <v>0.11104823365901535</v>
      </c>
      <c r="R129" s="8">
        <f t="shared" si="126"/>
        <v>9.3951000000000007E-2</v>
      </c>
      <c r="S129" s="13">
        <f t="shared" si="127"/>
        <v>1.1819803265427227</v>
      </c>
      <c r="T129" s="2">
        <f t="shared" si="128"/>
        <v>0.01</v>
      </c>
      <c r="U129" s="14">
        <f t="shared" si="129"/>
        <v>1.1819803265427227E-2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0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1"/>
        <v>0.01</v>
      </c>
      <c r="AT129" s="1">
        <f t="shared" si="132"/>
        <v>2.6719803265427229E-2</v>
      </c>
      <c r="AU129" s="8">
        <f t="shared" si="133"/>
        <v>28.47</v>
      </c>
      <c r="AV129" s="1">
        <f t="shared" si="134"/>
        <v>0.33</v>
      </c>
      <c r="AW129" s="1">
        <f t="shared" si="135"/>
        <v>433.33333333333331</v>
      </c>
      <c r="AX129" s="1">
        <f t="shared" si="136"/>
        <v>728838.93269000796</v>
      </c>
      <c r="AZ129" s="1">
        <f t="shared" si="137"/>
        <v>125</v>
      </c>
      <c r="BA129" s="1">
        <f t="shared" si="138"/>
        <v>210241.99981442536</v>
      </c>
    </row>
    <row r="130" spans="1:54" x14ac:dyDescent="0.15">
      <c r="C130" s="7">
        <v>9</v>
      </c>
      <c r="D130" s="7">
        <v>25.630638412666698</v>
      </c>
      <c r="E130" s="9">
        <f t="shared" si="139"/>
        <v>28.025538929032301</v>
      </c>
      <c r="F130" s="7" t="s">
        <v>83</v>
      </c>
      <c r="G130" s="1">
        <v>10</v>
      </c>
      <c r="H130" s="8">
        <f t="shared" si="119"/>
        <v>25.630638412666698</v>
      </c>
      <c r="I130" s="8">
        <f t="shared" si="120"/>
        <v>298.78063841266669</v>
      </c>
      <c r="J130" s="8">
        <f t="shared" si="121"/>
        <v>0.37087777197601901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0.64839439601800208</v>
      </c>
      <c r="P130" s="8">
        <f t="shared" si="124"/>
        <v>0.24047506895689313</v>
      </c>
      <c r="Q130" s="12">
        <f t="shared" si="125"/>
        <v>7.935677275577474E-2</v>
      </c>
      <c r="R130" s="8">
        <f t="shared" si="126"/>
        <v>9.3951000000000007E-2</v>
      </c>
      <c r="S130" s="13">
        <f t="shared" si="127"/>
        <v>0.84466128892480907</v>
      </c>
      <c r="T130" s="2">
        <f t="shared" si="128"/>
        <v>0.01</v>
      </c>
      <c r="U130" s="14">
        <f t="shared" si="129"/>
        <v>8.446612889248091E-3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0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1"/>
        <v>0.01</v>
      </c>
      <c r="AT130" s="1">
        <f t="shared" si="132"/>
        <v>2.3346612889248095E-2</v>
      </c>
      <c r="AU130" s="8">
        <f t="shared" si="133"/>
        <v>28.47</v>
      </c>
      <c r="AV130" s="1">
        <f t="shared" si="134"/>
        <v>0.33</v>
      </c>
      <c r="AW130" s="1">
        <f t="shared" si="135"/>
        <v>433.33333333333331</v>
      </c>
      <c r="AX130" s="1">
        <f t="shared" si="136"/>
        <v>636828.05786759942</v>
      </c>
      <c r="AZ130" s="1">
        <f t="shared" si="137"/>
        <v>125</v>
      </c>
      <c r="BA130" s="1">
        <f t="shared" si="138"/>
        <v>183700.40130796138</v>
      </c>
    </row>
    <row r="131" spans="1:54" x14ac:dyDescent="0.15">
      <c r="C131" s="7">
        <v>10</v>
      </c>
      <c r="D131" s="7">
        <v>20.3023009470968</v>
      </c>
      <c r="E131" s="9">
        <f t="shared" si="139"/>
        <v>25.630638412666698</v>
      </c>
      <c r="F131" s="7" t="s">
        <v>83</v>
      </c>
      <c r="G131" s="1">
        <v>11</v>
      </c>
      <c r="H131" s="8">
        <f t="shared" si="119"/>
        <v>20.3023009470968</v>
      </c>
      <c r="I131" s="8">
        <f t="shared" si="120"/>
        <v>293.45230094709677</v>
      </c>
      <c r="J131" s="8">
        <f t="shared" si="121"/>
        <v>0.20523400670759784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0.38752336070805349</v>
      </c>
      <c r="O131" s="8">
        <f t="shared" si="140"/>
        <v>0.30509596635305547</v>
      </c>
      <c r="P131" s="8">
        <f t="shared" si="124"/>
        <v>6.2616067604964035E-2</v>
      </c>
      <c r="Q131" s="12">
        <f t="shared" si="125"/>
        <v>2.0663302309638133E-2</v>
      </c>
      <c r="R131" s="8">
        <f t="shared" si="126"/>
        <v>9.3951000000000007E-2</v>
      </c>
      <c r="S131" s="13">
        <f t="shared" si="127"/>
        <v>0.2199370130135723</v>
      </c>
      <c r="T131" s="2">
        <f t="shared" si="128"/>
        <v>0.01</v>
      </c>
      <c r="U131" s="14">
        <f t="shared" si="129"/>
        <v>2.1993701301357229E-3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0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1"/>
        <v>0.01</v>
      </c>
      <c r="AT131" s="1">
        <f t="shared" si="132"/>
        <v>1.7099370130135724E-2</v>
      </c>
      <c r="AU131" s="8">
        <f t="shared" si="133"/>
        <v>28.47</v>
      </c>
      <c r="AV131" s="1">
        <f t="shared" si="134"/>
        <v>0.33</v>
      </c>
      <c r="AW131" s="1">
        <f t="shared" si="135"/>
        <v>433.33333333333331</v>
      </c>
      <c r="AX131" s="1">
        <f t="shared" si="136"/>
        <v>466421.34867231606</v>
      </c>
      <c r="AZ131" s="1">
        <f t="shared" si="137"/>
        <v>125</v>
      </c>
      <c r="BA131" s="1">
        <f t="shared" si="138"/>
        <v>134544.61980932194</v>
      </c>
    </row>
    <row r="132" spans="1:54" x14ac:dyDescent="0.15">
      <c r="C132" s="7">
        <v>11</v>
      </c>
      <c r="D132" s="7">
        <v>14.3817904233333</v>
      </c>
      <c r="E132" s="9">
        <f t="shared" si="139"/>
        <v>20.3023009470968</v>
      </c>
      <c r="F132" s="7" t="s">
        <v>85</v>
      </c>
      <c r="G132" s="1">
        <v>12</v>
      </c>
      <c r="H132" s="8">
        <f t="shared" si="119"/>
        <v>14.3817904233333</v>
      </c>
      <c r="I132" s="8">
        <f t="shared" si="120"/>
        <v>287.53179042333329</v>
      </c>
      <c r="J132" s="8">
        <f t="shared" si="121"/>
        <v>0.10364224745493082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0.52717989874809135</v>
      </c>
      <c r="P132" s="8">
        <f t="shared" si="124"/>
        <v>5.463810951931506E-2</v>
      </c>
      <c r="Q132" s="12">
        <f t="shared" si="125"/>
        <v>1.8030576141373971E-2</v>
      </c>
      <c r="R132" s="8">
        <f t="shared" si="126"/>
        <v>9.3951000000000007E-2</v>
      </c>
      <c r="S132" s="13">
        <f t="shared" si="127"/>
        <v>0.19191468043314036</v>
      </c>
      <c r="T132" s="2">
        <f t="shared" si="128"/>
        <v>0.01</v>
      </c>
      <c r="U132" s="14">
        <f t="shared" si="129"/>
        <v>1.9191468043314036E-3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7.4091468043314037E-3</v>
      </c>
      <c r="AU132" s="8">
        <f t="shared" si="133"/>
        <v>28.47</v>
      </c>
      <c r="AV132" s="1">
        <f t="shared" si="134"/>
        <v>0.33</v>
      </c>
      <c r="AW132" s="1">
        <f t="shared" si="135"/>
        <v>433.33333333333331</v>
      </c>
      <c r="AX132" s="1">
        <f t="shared" si="136"/>
        <v>202100.09016045576</v>
      </c>
      <c r="AY132" s="1">
        <f>SUM(AX121:AX132)</f>
        <v>4829020.9406658327</v>
      </c>
      <c r="AZ132" s="1">
        <f t="shared" si="137"/>
        <v>125</v>
      </c>
      <c r="BA132" s="1">
        <f t="shared" si="138"/>
        <v>58298.102930900699</v>
      </c>
      <c r="BB132" s="1">
        <f>SUM(BA121:BA132)</f>
        <v>1392986.8098074519</v>
      </c>
    </row>
    <row r="133" spans="1:54" x14ac:dyDescent="0.3">
      <c r="C133" s="7">
        <v>12</v>
      </c>
      <c r="D133" s="10">
        <v>12.2398703207419</v>
      </c>
      <c r="E133" s="9">
        <f t="shared" si="139"/>
        <v>14.3817904233333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12</v>
      </c>
      <c r="E136" s="7"/>
      <c r="F136" s="7"/>
      <c r="G136" s="1">
        <v>1</v>
      </c>
      <c r="H136" s="8">
        <f t="shared" ref="H136:H147" si="141">E137</f>
        <v>12</v>
      </c>
      <c r="I136" s="8">
        <f t="shared" ref="I136:I147" si="142">H136+273.15</f>
        <v>285.14999999999998</v>
      </c>
      <c r="J136" s="8">
        <f t="shared" ref="J136:J147" si="143">EXP(($C$15*(I136-$C$13))/($C$16*I136*$C$13))</f>
        <v>7.8108002205014626E-2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5.9287716348711765E-2</v>
      </c>
      <c r="Q136" s="12">
        <f t="shared" ref="Q136:Q147" si="147">P136*$B$138</f>
        <v>1.541480625066506E-2</v>
      </c>
      <c r="R136" s="8">
        <f t="shared" ref="R136:R147" si="148">L136*$B$138</f>
        <v>0.19735245833333334</v>
      </c>
      <c r="S136" s="13">
        <f t="shared" ref="S136:S147" si="149">Q136/R136</f>
        <v>7.810800220501464E-2</v>
      </c>
      <c r="T136" s="2">
        <f t="shared" ref="T136:T147" si="150">$B$137/100</f>
        <v>0.01</v>
      </c>
      <c r="U136" s="14">
        <f t="shared" ref="U136:U147" si="151">S136*T136</f>
        <v>7.810800220501464E-4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6.2710800220501465E-3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11.892521809032299</v>
      </c>
      <c r="E137" s="9">
        <f t="shared" ref="E137:E148" si="159">D136</f>
        <v>12</v>
      </c>
      <c r="F137" s="7" t="s">
        <v>83</v>
      </c>
      <c r="G137" s="1">
        <v>2</v>
      </c>
      <c r="H137" s="8">
        <f t="shared" si="141"/>
        <v>11.892521809032299</v>
      </c>
      <c r="I137" s="8">
        <f t="shared" si="142"/>
        <v>285.04252180903228</v>
      </c>
      <c r="J137" s="8">
        <f t="shared" si="143"/>
        <v>7.7108794426707206E-2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1.4588081169846217</v>
      </c>
      <c r="P137" s="8">
        <f t="shared" si="146"/>
        <v>0.11248693520057902</v>
      </c>
      <c r="Q137" s="12">
        <f t="shared" si="147"/>
        <v>2.9246603152150545E-2</v>
      </c>
      <c r="R137" s="8">
        <f t="shared" si="148"/>
        <v>0.19735245833333334</v>
      </c>
      <c r="S137" s="13">
        <f t="shared" si="149"/>
        <v>0.14819477496830713</v>
      </c>
      <c r="T137" s="2">
        <f t="shared" si="150"/>
        <v>0.01</v>
      </c>
      <c r="U137" s="14">
        <f t="shared" si="151"/>
        <v>1.4819477496830714E-3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6.9719477496830717E-3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11.924138014</v>
      </c>
      <c r="E138" s="9">
        <f t="shared" si="159"/>
        <v>11.892521809032299</v>
      </c>
      <c r="F138" s="7" t="s">
        <v>83</v>
      </c>
      <c r="G138" s="1">
        <v>3</v>
      </c>
      <c r="H138" s="8">
        <f t="shared" si="141"/>
        <v>11.924138014</v>
      </c>
      <c r="I138" s="8">
        <f t="shared" si="142"/>
        <v>285.07413801399997</v>
      </c>
      <c r="J138" s="8">
        <f t="shared" si="143"/>
        <v>7.7401468902500464E-2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2.1053690984507094</v>
      </c>
      <c r="P138" s="8">
        <f t="shared" si="146"/>
        <v>0.16295866080201801</v>
      </c>
      <c r="Q138" s="12">
        <f t="shared" si="147"/>
        <v>4.2369251808524681E-2</v>
      </c>
      <c r="R138" s="8">
        <f t="shared" si="148"/>
        <v>0.19735245833333334</v>
      </c>
      <c r="S138" s="13">
        <f t="shared" si="149"/>
        <v>0.21468823933757103</v>
      </c>
      <c r="T138" s="2">
        <f t="shared" si="150"/>
        <v>0.01</v>
      </c>
      <c r="U138" s="14">
        <f t="shared" si="151"/>
        <v>2.1468823933757102E-3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7.6368823933757107E-3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13.414711439645201</v>
      </c>
      <c r="E139" s="9">
        <f t="shared" si="159"/>
        <v>11.924138014</v>
      </c>
      <c r="F139" s="7" t="s">
        <v>83</v>
      </c>
      <c r="G139" s="1">
        <v>4</v>
      </c>
      <c r="H139" s="8">
        <f t="shared" si="141"/>
        <v>13.414711439645201</v>
      </c>
      <c r="I139" s="8">
        <f t="shared" si="142"/>
        <v>286.56471143964518</v>
      </c>
      <c r="J139" s="8">
        <f t="shared" si="143"/>
        <v>9.2449757049745063E-2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2.7014583543153581</v>
      </c>
      <c r="P139" s="8">
        <f t="shared" si="146"/>
        <v>0.24974916853645898</v>
      </c>
      <c r="Q139" s="12">
        <f t="shared" si="147"/>
        <v>6.4934783819479341E-2</v>
      </c>
      <c r="R139" s="8">
        <f t="shared" si="148"/>
        <v>0.19735245833333334</v>
      </c>
      <c r="S139" s="13">
        <f t="shared" si="149"/>
        <v>0.32902951586142815</v>
      </c>
      <c r="T139" s="2">
        <f t="shared" si="150"/>
        <v>0.01</v>
      </c>
      <c r="U139" s="14">
        <f t="shared" si="151"/>
        <v>3.2902951586142814E-3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8.7802951586142819E-3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15.8804823163333</v>
      </c>
      <c r="E140" s="9">
        <f t="shared" si="159"/>
        <v>13.414711439645201</v>
      </c>
      <c r="F140" s="7" t="s">
        <v>83</v>
      </c>
      <c r="G140" s="1">
        <v>5</v>
      </c>
      <c r="H140" s="8">
        <f t="shared" si="141"/>
        <v>15.8804823163333</v>
      </c>
      <c r="I140" s="8">
        <f t="shared" si="142"/>
        <v>289.03048231633329</v>
      </c>
      <c r="J140" s="8">
        <f t="shared" si="143"/>
        <v>0.1235362415187517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3.2107571024455659</v>
      </c>
      <c r="P140" s="8">
        <f t="shared" si="146"/>
        <v>0.39664486486576284</v>
      </c>
      <c r="Q140" s="12">
        <f t="shared" si="147"/>
        <v>0.10312766486509833</v>
      </c>
      <c r="R140" s="8">
        <f t="shared" si="148"/>
        <v>0.19735245833333334</v>
      </c>
      <c r="S140" s="13">
        <f t="shared" si="149"/>
        <v>0.52255576513221369</v>
      </c>
      <c r="T140" s="2">
        <f t="shared" si="150"/>
        <v>0.01</v>
      </c>
      <c r="U140" s="14">
        <f t="shared" si="151"/>
        <v>5.2255576513221373E-3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1.4999999999999999E-2</v>
      </c>
      <c r="AR140" s="2">
        <v>0.5</v>
      </c>
      <c r="AS140" s="2">
        <f t="shared" si="153"/>
        <v>7.4999999999999997E-3</v>
      </c>
      <c r="AT140" s="1">
        <f t="shared" si="154"/>
        <v>1.3215557651322138E-2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19.651663214193501</v>
      </c>
      <c r="E141" s="9">
        <f t="shared" si="159"/>
        <v>15.8804823163333</v>
      </c>
      <c r="F141" s="7" t="s">
        <v>85</v>
      </c>
      <c r="G141" s="1">
        <v>6</v>
      </c>
      <c r="H141" s="8">
        <f t="shared" si="141"/>
        <v>19.651663214193501</v>
      </c>
      <c r="I141" s="8">
        <f t="shared" si="142"/>
        <v>292.80166321419347</v>
      </c>
      <c r="J141" s="8">
        <f t="shared" si="143"/>
        <v>0.19064648936524894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3.5731601542464699</v>
      </c>
      <c r="P141" s="8">
        <f t="shared" si="146"/>
        <v>0.68121043934688086</v>
      </c>
      <c r="Q141" s="12">
        <f t="shared" si="147"/>
        <v>0.17711471423018904</v>
      </c>
      <c r="R141" s="8">
        <f t="shared" si="148"/>
        <v>0.19735245833333334</v>
      </c>
      <c r="S141" s="13">
        <f t="shared" si="149"/>
        <v>0.89745380283552267</v>
      </c>
      <c r="T141" s="2">
        <f t="shared" si="150"/>
        <v>0.01</v>
      </c>
      <c r="U141" s="14">
        <f t="shared" si="151"/>
        <v>8.9745380283552268E-3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3"/>
        <v>7.4999999999999997E-3</v>
      </c>
      <c r="AT141" s="1">
        <f t="shared" si="154"/>
        <v>1.6964538028355226E-2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24.509915971333299</v>
      </c>
      <c r="E142" s="9">
        <f t="shared" si="159"/>
        <v>19.651663214193501</v>
      </c>
      <c r="F142" s="7" t="s">
        <v>83</v>
      </c>
      <c r="G142" s="1">
        <v>7</v>
      </c>
      <c r="H142" s="8">
        <f t="shared" si="141"/>
        <v>24.509915971333299</v>
      </c>
      <c r="I142" s="8">
        <f t="shared" si="142"/>
        <v>297.65991597133325</v>
      </c>
      <c r="J142" s="8">
        <f t="shared" si="143"/>
        <v>0.32805246557865264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3.6509976315662556</v>
      </c>
      <c r="P142" s="8">
        <f t="shared" si="146"/>
        <v>1.1977187748571314</v>
      </c>
      <c r="Q142" s="12">
        <f t="shared" si="147"/>
        <v>0.31140688146285417</v>
      </c>
      <c r="R142" s="8">
        <f t="shared" si="148"/>
        <v>0.19735245833333334</v>
      </c>
      <c r="S142" s="13">
        <f t="shared" si="149"/>
        <v>1.5779224849425488</v>
      </c>
      <c r="T142" s="2">
        <f t="shared" si="150"/>
        <v>0.01</v>
      </c>
      <c r="U142" s="14">
        <f t="shared" si="151"/>
        <v>1.577922484942549E-2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3"/>
        <v>0.01</v>
      </c>
      <c r="AT142" s="1">
        <f t="shared" si="154"/>
        <v>3.0679224849425493E-2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27.8776574687097</v>
      </c>
      <c r="E143" s="9">
        <f t="shared" si="159"/>
        <v>24.509915971333299</v>
      </c>
      <c r="F143" s="7" t="s">
        <v>83</v>
      </c>
      <c r="G143" s="1">
        <v>8</v>
      </c>
      <c r="H143" s="8">
        <f t="shared" si="141"/>
        <v>27.8776574687097</v>
      </c>
      <c r="I143" s="8">
        <f t="shared" si="142"/>
        <v>301.02765746870966</v>
      </c>
      <c r="J143" s="8">
        <f t="shared" si="143"/>
        <v>0.47301571583095997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3.212326773375791</v>
      </c>
      <c r="P143" s="8">
        <f t="shared" si="146"/>
        <v>1.5194810481913077</v>
      </c>
      <c r="Q143" s="12">
        <f t="shared" si="147"/>
        <v>0.39506507252973999</v>
      </c>
      <c r="R143" s="8">
        <f t="shared" si="148"/>
        <v>0.19735245833333334</v>
      </c>
      <c r="S143" s="13">
        <f t="shared" si="149"/>
        <v>2.0018249373031116</v>
      </c>
      <c r="T143" s="2">
        <f t="shared" si="150"/>
        <v>0.01</v>
      </c>
      <c r="U143" s="14">
        <f t="shared" si="151"/>
        <v>2.0018249373031118E-2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3"/>
        <v>0.01</v>
      </c>
      <c r="AT143" s="1">
        <f t="shared" si="154"/>
        <v>3.4918249373031118E-2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28.025538929032301</v>
      </c>
      <c r="E144" s="9">
        <f t="shared" si="159"/>
        <v>27.8776574687097</v>
      </c>
      <c r="F144" s="7" t="s">
        <v>83</v>
      </c>
      <c r="G144" s="1">
        <v>9</v>
      </c>
      <c r="H144" s="8">
        <f t="shared" si="141"/>
        <v>28.025538929032301</v>
      </c>
      <c r="I144" s="8">
        <f t="shared" si="142"/>
        <v>301.17553892903226</v>
      </c>
      <c r="J144" s="8">
        <f t="shared" si="143"/>
        <v>0.48058809326907681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2.4518936418511501</v>
      </c>
      <c r="P144" s="8">
        <f t="shared" si="146"/>
        <v>1.1783508902358169</v>
      </c>
      <c r="Q144" s="12">
        <f t="shared" si="147"/>
        <v>0.3063712314613124</v>
      </c>
      <c r="R144" s="8">
        <f t="shared" si="148"/>
        <v>0.19735245833333334</v>
      </c>
      <c r="S144" s="13">
        <f t="shared" si="149"/>
        <v>1.5524064612554436</v>
      </c>
      <c r="T144" s="2">
        <f t="shared" si="150"/>
        <v>0.01</v>
      </c>
      <c r="U144" s="14">
        <f t="shared" si="151"/>
        <v>1.5524064612554437E-2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3"/>
        <v>0.01</v>
      </c>
      <c r="AT144" s="1">
        <f t="shared" si="154"/>
        <v>3.0424064612554438E-2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25.630638412666698</v>
      </c>
      <c r="E145" s="9">
        <f t="shared" si="159"/>
        <v>28.025538929032301</v>
      </c>
      <c r="F145" s="7" t="s">
        <v>83</v>
      </c>
      <c r="G145" s="1">
        <v>10</v>
      </c>
      <c r="H145" s="8">
        <f t="shared" si="141"/>
        <v>25.630638412666698</v>
      </c>
      <c r="I145" s="8">
        <f t="shared" si="142"/>
        <v>298.78063841266669</v>
      </c>
      <c r="J145" s="8">
        <f t="shared" si="143"/>
        <v>0.37087777197601901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2.0325906682820003</v>
      </c>
      <c r="P145" s="8">
        <f t="shared" si="146"/>
        <v>0.75384269839167584</v>
      </c>
      <c r="Q145" s="12">
        <f t="shared" si="147"/>
        <v>0.19599910158183573</v>
      </c>
      <c r="R145" s="8">
        <f t="shared" si="148"/>
        <v>0.19735245833333334</v>
      </c>
      <c r="S145" s="13">
        <f t="shared" si="149"/>
        <v>0.99314243783468981</v>
      </c>
      <c r="T145" s="2">
        <f t="shared" si="150"/>
        <v>0.01</v>
      </c>
      <c r="U145" s="14">
        <f t="shared" si="151"/>
        <v>9.9314243783468984E-3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3"/>
        <v>0.01</v>
      </c>
      <c r="AT145" s="1">
        <f t="shared" si="154"/>
        <v>2.48314243783469E-2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20.3023009470968</v>
      </c>
      <c r="E146" s="9">
        <f t="shared" si="159"/>
        <v>25.630638412666698</v>
      </c>
      <c r="F146" s="7" t="s">
        <v>83</v>
      </c>
      <c r="G146" s="1">
        <v>11</v>
      </c>
      <c r="H146" s="8">
        <f t="shared" si="141"/>
        <v>20.3023009470968</v>
      </c>
      <c r="I146" s="8">
        <f t="shared" si="142"/>
        <v>293.45230094709677</v>
      </c>
      <c r="J146" s="8">
        <f t="shared" si="143"/>
        <v>0.20523400670759784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2.0377958865569914</v>
      </c>
      <c r="P146" s="8">
        <f t="shared" si="146"/>
        <v>0.41822501465035283</v>
      </c>
      <c r="Q146" s="12">
        <f t="shared" si="147"/>
        <v>0.10873850380909174</v>
      </c>
      <c r="R146" s="8">
        <f t="shared" si="148"/>
        <v>0.19735245833333334</v>
      </c>
      <c r="S146" s="13">
        <f t="shared" si="149"/>
        <v>0.55098631518148933</v>
      </c>
      <c r="T146" s="2">
        <f t="shared" si="150"/>
        <v>0.01</v>
      </c>
      <c r="U146" s="14">
        <f t="shared" si="151"/>
        <v>5.5098631518148934E-3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3"/>
        <v>0.01</v>
      </c>
      <c r="AT146" s="1">
        <f t="shared" si="154"/>
        <v>2.0409863151814894E-2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14.3817904233333</v>
      </c>
      <c r="E147" s="9">
        <f t="shared" si="159"/>
        <v>20.3023009470968</v>
      </c>
      <c r="F147" s="7" t="s">
        <v>85</v>
      </c>
      <c r="G147" s="1">
        <v>12</v>
      </c>
      <c r="H147" s="8">
        <f t="shared" si="141"/>
        <v>14.3817904233333</v>
      </c>
      <c r="I147" s="8">
        <f t="shared" si="142"/>
        <v>287.53179042333329</v>
      </c>
      <c r="J147" s="8">
        <f t="shared" si="143"/>
        <v>0.10364224745493082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2.3786187885733052</v>
      </c>
      <c r="P147" s="8">
        <f t="shared" si="146"/>
        <v>0.24652539708626228</v>
      </c>
      <c r="Q147" s="12">
        <f t="shared" si="147"/>
        <v>6.4096603242428191E-2</v>
      </c>
      <c r="R147" s="8">
        <f t="shared" si="148"/>
        <v>0.19735245833333334</v>
      </c>
      <c r="S147" s="13">
        <f t="shared" si="149"/>
        <v>0.32478239077299653</v>
      </c>
      <c r="T147" s="2">
        <f t="shared" si="150"/>
        <v>0.01</v>
      </c>
      <c r="U147" s="14">
        <f t="shared" si="151"/>
        <v>3.2478239077299654E-3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8.7378239077299663E-3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12.2398703207419</v>
      </c>
      <c r="E148" s="9">
        <f t="shared" si="159"/>
        <v>14.3817904233333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1343686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23263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209052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1749092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31068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4309819.786666872</v>
      </c>
      <c r="J13" s="6" t="s">
        <v>37</v>
      </c>
      <c r="K13" s="6">
        <f>I13/(10000*1000)</f>
        <v>0.43098197866668719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1</v>
      </c>
      <c r="E26" s="7"/>
      <c r="F26" s="7"/>
      <c r="G26" s="1">
        <v>1</v>
      </c>
      <c r="H26" s="8">
        <f t="shared" ref="H26:H37" si="0">E27</f>
        <v>1</v>
      </c>
      <c r="I26" s="8">
        <f t="shared" ref="I26:I37" si="1">H26+273.15</f>
        <v>274.14999999999998</v>
      </c>
      <c r="J26" s="8">
        <f t="shared" ref="J26:J37" si="2">EXP(($C$15*(I26-$C$13))/($C$16*I26*$C$13))</f>
        <v>1.9846143044148706E-2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0.80440573871057197</v>
      </c>
      <c r="Q26" s="12">
        <f t="shared" ref="Q26:Q37" si="6">P26*$B$28</f>
        <v>8.04405738710572E-2</v>
      </c>
      <c r="R26" s="8">
        <f t="shared" ref="R26:R37" si="7">L26*$B$28</f>
        <v>4.0532094166666672</v>
      </c>
      <c r="S26" s="13">
        <f t="shared" ref="S26:S37" si="8">Q26/R26</f>
        <v>1.9846143044148702E-2</v>
      </c>
      <c r="T26" s="2">
        <f t="shared" ref="T26:T37" si="9">$B$27/100</f>
        <v>0.34</v>
      </c>
      <c r="U26" s="14">
        <f t="shared" ref="U26:U37" si="10">S26*T26</f>
        <v>6.7476886350105588E-3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1.9647688635010558E-2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-1.0337000139999999</v>
      </c>
      <c r="E27" s="9">
        <f t="shared" ref="E27:E38" si="18">D26</f>
        <v>1</v>
      </c>
      <c r="F27" s="7" t="s">
        <v>83</v>
      </c>
      <c r="G27" s="1">
        <v>2</v>
      </c>
      <c r="H27" s="8">
        <f t="shared" si="0"/>
        <v>-1.0337000139999999</v>
      </c>
      <c r="I27" s="8">
        <f t="shared" si="1"/>
        <v>272.116299986</v>
      </c>
      <c r="J27" s="8">
        <f t="shared" si="2"/>
        <v>1.5219441674432612E-2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80.259782594622763</v>
      </c>
      <c r="P27" s="8">
        <f t="shared" si="5"/>
        <v>1.2215090800015029</v>
      </c>
      <c r="Q27" s="12">
        <f t="shared" si="6"/>
        <v>0.1221509080001503</v>
      </c>
      <c r="R27" s="8">
        <f t="shared" si="7"/>
        <v>4.0532094166666672</v>
      </c>
      <c r="S27" s="13">
        <f t="shared" si="8"/>
        <v>3.0136836132342356E-2</v>
      </c>
      <c r="T27" s="2">
        <f t="shared" si="9"/>
        <v>0.34</v>
      </c>
      <c r="U27" s="14">
        <f t="shared" si="10"/>
        <v>1.0246524284996401E-2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2.3146524284996403E-2</v>
      </c>
      <c r="AR27" s="8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-1.9866178611785701</v>
      </c>
      <c r="E28" s="9">
        <f t="shared" si="18"/>
        <v>-1.0337000139999999</v>
      </c>
      <c r="F28" s="7" t="s">
        <v>83</v>
      </c>
      <c r="G28" s="1">
        <v>3</v>
      </c>
      <c r="H28" s="8">
        <f t="shared" si="0"/>
        <v>-1.9866178611785701</v>
      </c>
      <c r="I28" s="8">
        <f t="shared" si="1"/>
        <v>271.16338213882142</v>
      </c>
      <c r="J28" s="8">
        <f t="shared" si="2"/>
        <v>1.3421127500302381E-2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119.57036768128793</v>
      </c>
      <c r="P28" s="8">
        <f t="shared" si="5"/>
        <v>1.6047691499086005</v>
      </c>
      <c r="Q28" s="12">
        <f t="shared" si="6"/>
        <v>0.16047691499086006</v>
      </c>
      <c r="R28" s="8">
        <f t="shared" si="7"/>
        <v>4.0532094166666672</v>
      </c>
      <c r="S28" s="13">
        <f t="shared" si="8"/>
        <v>3.9592554564534498E-2</v>
      </c>
      <c r="T28" s="2">
        <f t="shared" si="9"/>
        <v>0.34</v>
      </c>
      <c r="U28" s="14">
        <f t="shared" si="10"/>
        <v>1.3461468551941731E-2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2.6361468551941731E-2</v>
      </c>
      <c r="AR28" s="8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7">
        <v>4.1691838127096803</v>
      </c>
      <c r="E29" s="9">
        <f t="shared" si="18"/>
        <v>-1.9866178611785701</v>
      </c>
      <c r="F29" s="7" t="s">
        <v>83</v>
      </c>
      <c r="G29" s="1">
        <v>4</v>
      </c>
      <c r="H29" s="8">
        <f t="shared" si="0"/>
        <v>4.1691838127096803</v>
      </c>
      <c r="I29" s="8">
        <f t="shared" si="1"/>
        <v>277.31918381270964</v>
      </c>
      <c r="J29" s="8">
        <f t="shared" si="2"/>
        <v>2.9781495164613429E-2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158.497692698046</v>
      </c>
      <c r="P29" s="8">
        <f t="shared" si="5"/>
        <v>4.7202982686892421</v>
      </c>
      <c r="Q29" s="12">
        <f t="shared" si="6"/>
        <v>0.47202982686892425</v>
      </c>
      <c r="R29" s="8">
        <f t="shared" si="7"/>
        <v>4.0532094166666672</v>
      </c>
      <c r="S29" s="13">
        <f t="shared" si="8"/>
        <v>0.1164582873334777</v>
      </c>
      <c r="T29" s="2">
        <f t="shared" si="9"/>
        <v>0.34</v>
      </c>
      <c r="U29" s="14">
        <f t="shared" si="10"/>
        <v>3.9595817693382419E-2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5.2495817693382421E-2</v>
      </c>
      <c r="AR29" s="8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7">
        <v>10.612081635199999</v>
      </c>
      <c r="E30" s="9">
        <f t="shared" si="18"/>
        <v>4.1691838127096803</v>
      </c>
      <c r="F30" s="7" t="s">
        <v>83</v>
      </c>
      <c r="G30" s="1">
        <v>5</v>
      </c>
      <c r="H30" s="8">
        <f t="shared" si="0"/>
        <v>10.612081635199999</v>
      </c>
      <c r="I30" s="8">
        <f t="shared" si="1"/>
        <v>283.76208163519999</v>
      </c>
      <c r="J30" s="8">
        <f t="shared" si="2"/>
        <v>6.6094059371666486E-2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146.08852470788889</v>
      </c>
      <c r="O30" s="8">
        <f t="shared" si="19"/>
        <v>48.22096388813452</v>
      </c>
      <c r="P30" s="8">
        <f t="shared" si="5"/>
        <v>3.1871192501813486</v>
      </c>
      <c r="Q30" s="12">
        <f t="shared" si="6"/>
        <v>0.31871192501813489</v>
      </c>
      <c r="R30" s="8">
        <f t="shared" si="7"/>
        <v>4.0532094166666672</v>
      </c>
      <c r="S30" s="13">
        <f t="shared" si="8"/>
        <v>7.8631990665866333E-2</v>
      </c>
      <c r="T30" s="2">
        <f t="shared" si="9"/>
        <v>0.34</v>
      </c>
      <c r="U30" s="14">
        <f t="shared" si="10"/>
        <v>2.6734876826394555E-2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3.9634876826394556E-2</v>
      </c>
      <c r="AR30" s="8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7">
        <v>13.2342917730968</v>
      </c>
      <c r="E31" s="9">
        <f t="shared" si="18"/>
        <v>10.612081635199999</v>
      </c>
      <c r="F31" s="7" t="s">
        <v>85</v>
      </c>
      <c r="G31" s="1">
        <v>6</v>
      </c>
      <c r="H31" s="8">
        <f t="shared" si="0"/>
        <v>13.2342917730968</v>
      </c>
      <c r="I31" s="8">
        <f t="shared" si="1"/>
        <v>286.38429177309678</v>
      </c>
      <c r="J31" s="8">
        <f t="shared" si="2"/>
        <v>9.0491842952351784E-2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85.565938804619833</v>
      </c>
      <c r="P31" s="8">
        <f t="shared" si="5"/>
        <v>7.7430194963782011</v>
      </c>
      <c r="Q31" s="12">
        <f t="shared" si="6"/>
        <v>0.77430194963782017</v>
      </c>
      <c r="R31" s="8">
        <f t="shared" si="7"/>
        <v>4.0532094166666672</v>
      </c>
      <c r="S31" s="13">
        <f t="shared" si="8"/>
        <v>0.19103428173583023</v>
      </c>
      <c r="T31" s="2">
        <f t="shared" si="9"/>
        <v>0.34</v>
      </c>
      <c r="U31" s="14">
        <f t="shared" si="10"/>
        <v>6.4951655790182278E-2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7.7851655790182273E-2</v>
      </c>
      <c r="AR31" s="8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7">
        <v>16.850946456666701</v>
      </c>
      <c r="E32" s="9">
        <f t="shared" si="18"/>
        <v>13.2342917730968</v>
      </c>
      <c r="F32" s="7" t="s">
        <v>83</v>
      </c>
      <c r="G32" s="1">
        <v>7</v>
      </c>
      <c r="H32" s="8">
        <f t="shared" si="0"/>
        <v>16.850946456666701</v>
      </c>
      <c r="I32" s="8">
        <f t="shared" si="1"/>
        <v>290.00094645666667</v>
      </c>
      <c r="J32" s="8">
        <f t="shared" si="2"/>
        <v>0.13827823622032301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118.3550134749083</v>
      </c>
      <c r="P32" s="8">
        <f t="shared" si="5"/>
        <v>16.365922511142884</v>
      </c>
      <c r="Q32" s="12">
        <f t="shared" si="6"/>
        <v>1.6365922511142885</v>
      </c>
      <c r="R32" s="8">
        <f t="shared" si="7"/>
        <v>4.0532094166666672</v>
      </c>
      <c r="S32" s="13">
        <f t="shared" si="8"/>
        <v>0.40377687972022214</v>
      </c>
      <c r="T32" s="2">
        <f t="shared" si="9"/>
        <v>0.34</v>
      </c>
      <c r="U32" s="14">
        <f t="shared" si="10"/>
        <v>0.13728413910487552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0.16293413910487553</v>
      </c>
      <c r="AR32" s="8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7">
        <v>16.334628874193601</v>
      </c>
      <c r="E33" s="9">
        <f t="shared" si="18"/>
        <v>16.850946456666701</v>
      </c>
      <c r="F33" s="7" t="s">
        <v>83</v>
      </c>
      <c r="G33" s="1">
        <v>8</v>
      </c>
      <c r="H33" s="8">
        <f t="shared" si="0"/>
        <v>16.334628874193601</v>
      </c>
      <c r="I33" s="8">
        <f t="shared" si="1"/>
        <v>289.48462887419356</v>
      </c>
      <c r="J33" s="8">
        <f t="shared" si="2"/>
        <v>0.13024070038350996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142.52118513043209</v>
      </c>
      <c r="P33" s="8">
        <f t="shared" si="5"/>
        <v>18.562058970875359</v>
      </c>
      <c r="Q33" s="12">
        <f t="shared" si="6"/>
        <v>1.8562058970875359</v>
      </c>
      <c r="R33" s="8">
        <f t="shared" si="7"/>
        <v>4.0532094166666672</v>
      </c>
      <c r="S33" s="13">
        <f t="shared" si="8"/>
        <v>0.45795953435193276</v>
      </c>
      <c r="T33" s="2">
        <f t="shared" si="9"/>
        <v>0.34</v>
      </c>
      <c r="U33" s="14">
        <f t="shared" si="10"/>
        <v>0.15570624167965716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0.18135624167965717</v>
      </c>
      <c r="AR33" s="8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7">
        <v>18.175697052258101</v>
      </c>
      <c r="E34" s="9">
        <f t="shared" si="18"/>
        <v>16.334628874193601</v>
      </c>
      <c r="F34" s="7" t="s">
        <v>83</v>
      </c>
      <c r="G34" s="1">
        <v>9</v>
      </c>
      <c r="H34" s="8">
        <f t="shared" si="0"/>
        <v>18.175697052258101</v>
      </c>
      <c r="I34" s="8">
        <f t="shared" si="1"/>
        <v>291.32569705225808</v>
      </c>
      <c r="J34" s="8">
        <f t="shared" si="2"/>
        <v>0.1610869333685972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164.49122032622338</v>
      </c>
      <c r="P34" s="8">
        <f t="shared" si="5"/>
        <v>26.497386248409587</v>
      </c>
      <c r="Q34" s="12">
        <f t="shared" si="6"/>
        <v>2.6497386248409587</v>
      </c>
      <c r="R34" s="8">
        <f t="shared" si="7"/>
        <v>4.0532094166666672</v>
      </c>
      <c r="S34" s="13">
        <f t="shared" si="8"/>
        <v>0.65373839652728483</v>
      </c>
      <c r="T34" s="2">
        <f t="shared" si="9"/>
        <v>0.34</v>
      </c>
      <c r="U34" s="14">
        <f t="shared" si="10"/>
        <v>0.22227105481927686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0.24792105481927687</v>
      </c>
      <c r="AR34" s="8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7">
        <v>15.017991429666701</v>
      </c>
      <c r="E35" s="9">
        <f t="shared" si="18"/>
        <v>18.175697052258101</v>
      </c>
      <c r="F35" s="7" t="s">
        <v>83</v>
      </c>
      <c r="G35" s="1">
        <v>10</v>
      </c>
      <c r="H35" s="8">
        <f t="shared" si="0"/>
        <v>15.017991429666701</v>
      </c>
      <c r="I35" s="8">
        <f t="shared" si="1"/>
        <v>288.1679914296667</v>
      </c>
      <c r="J35" s="8">
        <f t="shared" si="2"/>
        <v>0.11168770484962159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178.52592824448047</v>
      </c>
      <c r="P35" s="8">
        <f t="shared" si="5"/>
        <v>19.939151181774257</v>
      </c>
      <c r="Q35" s="12">
        <f t="shared" si="6"/>
        <v>1.9939151181774257</v>
      </c>
      <c r="R35" s="8">
        <f t="shared" si="7"/>
        <v>4.0532094166666672</v>
      </c>
      <c r="S35" s="13">
        <f t="shared" si="8"/>
        <v>0.4919348874446286</v>
      </c>
      <c r="T35" s="2">
        <f t="shared" si="9"/>
        <v>0.34</v>
      </c>
      <c r="U35" s="14">
        <f t="shared" si="10"/>
        <v>0.16725786173117374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0.19290786173117375</v>
      </c>
      <c r="AR35" s="8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7">
        <v>8.1813815081612908</v>
      </c>
      <c r="E36" s="9">
        <f t="shared" si="18"/>
        <v>15.017991429666701</v>
      </c>
      <c r="F36" s="7" t="s">
        <v>83</v>
      </c>
      <c r="G36" s="1">
        <v>11</v>
      </c>
      <c r="H36" s="8">
        <f t="shared" si="0"/>
        <v>8.1813815081612908</v>
      </c>
      <c r="I36" s="8">
        <f t="shared" si="1"/>
        <v>281.33138150816126</v>
      </c>
      <c r="J36" s="8">
        <f t="shared" si="2"/>
        <v>4.9137036823679862E-2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150.6574382095709</v>
      </c>
      <c r="O36" s="8">
        <f t="shared" si="19"/>
        <v>48.461433019801973</v>
      </c>
      <c r="P36" s="8">
        <f t="shared" si="5"/>
        <v>2.3812512188223049</v>
      </c>
      <c r="Q36" s="12">
        <f t="shared" si="6"/>
        <v>0.23812512188223051</v>
      </c>
      <c r="R36" s="8">
        <f t="shared" si="7"/>
        <v>4.0532094166666672</v>
      </c>
      <c r="S36" s="13">
        <f t="shared" si="8"/>
        <v>5.8749770219882452E-2</v>
      </c>
      <c r="T36" s="2">
        <f t="shared" si="9"/>
        <v>0.34</v>
      </c>
      <c r="U36" s="14">
        <f t="shared" si="10"/>
        <v>1.9974921874760035E-2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3.2874921874760037E-2</v>
      </c>
      <c r="AR36" s="8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7">
        <v>2.6450878070666701</v>
      </c>
      <c r="E37" s="9">
        <f t="shared" si="18"/>
        <v>8.1813815081612908</v>
      </c>
      <c r="F37" s="7" t="s">
        <v>85</v>
      </c>
      <c r="G37" s="1">
        <v>12</v>
      </c>
      <c r="H37" s="8">
        <f t="shared" si="0"/>
        <v>2.6450878070666701</v>
      </c>
      <c r="I37" s="8">
        <f t="shared" si="1"/>
        <v>275.79508780706664</v>
      </c>
      <c r="J37" s="8">
        <f t="shared" si="2"/>
        <v>2.4529107290127194E-2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86.61227596764634</v>
      </c>
      <c r="P37" s="8">
        <f t="shared" si="5"/>
        <v>2.1245218098525021</v>
      </c>
      <c r="Q37" s="12">
        <f t="shared" si="6"/>
        <v>0.21245218098525021</v>
      </c>
      <c r="R37" s="8">
        <f t="shared" si="7"/>
        <v>4.0532094166666672</v>
      </c>
      <c r="S37" s="13">
        <f t="shared" si="8"/>
        <v>5.2415791819601931E-2</v>
      </c>
      <c r="T37" s="2">
        <f t="shared" si="9"/>
        <v>0.34</v>
      </c>
      <c r="U37" s="14">
        <f t="shared" si="10"/>
        <v>1.7821369218664659E-2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3.0721369218664661E-2</v>
      </c>
      <c r="AR37" s="8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3">
      <c r="C38" s="7">
        <v>12</v>
      </c>
      <c r="D38" s="10">
        <v>2.0454492775161301</v>
      </c>
      <c r="E38" s="9">
        <f t="shared" si="18"/>
        <v>2.6450878070666701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1</v>
      </c>
      <c r="E42" s="7"/>
      <c r="F42" s="7"/>
      <c r="G42" s="1">
        <v>1</v>
      </c>
      <c r="H42" s="8">
        <f t="shared" ref="H42:H53" si="20">E43</f>
        <v>1</v>
      </c>
      <c r="I42" s="8">
        <f t="shared" ref="I42:I53" si="21">H42+273.15</f>
        <v>274.14999999999998</v>
      </c>
      <c r="J42" s="8">
        <f t="shared" ref="J42:J53" si="22">EXP(($C$15*(I42-$C$13))/($C$16*I42*$C$13))</f>
        <v>1.9846143044148706E-2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1.1680695565421773</v>
      </c>
      <c r="Q42" s="12">
        <f t="shared" ref="Q42:Q53" si="26">P42*$B$44</f>
        <v>0.28033669357012253</v>
      </c>
      <c r="R42" s="8">
        <f t="shared" ref="R42:R53" si="27">L42*$B$44</f>
        <v>14.125500000000001</v>
      </c>
      <c r="S42" s="13">
        <f t="shared" ref="S42:S53" si="28">Q42/R42</f>
        <v>1.9846143044148706E-2</v>
      </c>
      <c r="T42" s="2">
        <f t="shared" ref="T42:T53" si="29">$B$43/100</f>
        <v>0.43</v>
      </c>
      <c r="U42" s="14">
        <f t="shared" ref="U42:U53" si="30">S42*T42</f>
        <v>8.5338415089839439E-3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1.6953841508983943E-2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111973.83333333333</v>
      </c>
      <c r="AU42" s="1">
        <f t="shared" ref="AU42:AU53" si="38">AT42*10000*AS42*0.67*AR42*AQ42</f>
        <v>417825403.89630884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-1.0337000139999999</v>
      </c>
      <c r="E43" s="9">
        <f t="shared" ref="E43:E54" si="39">D42</f>
        <v>1</v>
      </c>
      <c r="F43" s="7" t="s">
        <v>83</v>
      </c>
      <c r="G43" s="1">
        <v>2</v>
      </c>
      <c r="H43" s="8">
        <f t="shared" si="20"/>
        <v>-1.0337000139999999</v>
      </c>
      <c r="I43" s="8">
        <f t="shared" si="21"/>
        <v>272.116299986</v>
      </c>
      <c r="J43" s="8">
        <f t="shared" si="22"/>
        <v>1.5219441674432612E-2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116.54443044345783</v>
      </c>
      <c r="P43" s="8">
        <f t="shared" si="25"/>
        <v>1.7737411616141749</v>
      </c>
      <c r="Q43" s="12">
        <f t="shared" si="26"/>
        <v>0.42569787878740195</v>
      </c>
      <c r="R43" s="8">
        <f t="shared" si="27"/>
        <v>14.125500000000001</v>
      </c>
      <c r="S43" s="13">
        <f t="shared" si="28"/>
        <v>3.0136836132342356E-2</v>
      </c>
      <c r="T43" s="2">
        <f t="shared" si="29"/>
        <v>0.43</v>
      </c>
      <c r="U43" s="14">
        <f t="shared" si="30"/>
        <v>1.2958839536907213E-2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2.137883953690721E-2</v>
      </c>
      <c r="AR43" s="8">
        <f t="shared" si="35"/>
        <v>136.875</v>
      </c>
      <c r="AS43" s="1">
        <f t="shared" si="36"/>
        <v>0.24</v>
      </c>
      <c r="AT43" s="1">
        <f t="shared" si="37"/>
        <v>111973.83333333333</v>
      </c>
      <c r="AU43" s="1">
        <f t="shared" si="38"/>
        <v>526878953.04490024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-1.9866178611785701</v>
      </c>
      <c r="E44" s="9">
        <f t="shared" si="39"/>
        <v>-1.0337000139999999</v>
      </c>
      <c r="F44" s="7" t="s">
        <v>83</v>
      </c>
      <c r="G44" s="1">
        <v>3</v>
      </c>
      <c r="H44" s="8">
        <f t="shared" si="20"/>
        <v>-1.9866178611785701</v>
      </c>
      <c r="I44" s="8">
        <f t="shared" si="21"/>
        <v>271.16338213882142</v>
      </c>
      <c r="J44" s="8">
        <f t="shared" si="22"/>
        <v>1.3421127500302381E-2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173.62693928184365</v>
      </c>
      <c r="P44" s="8">
        <f t="shared" si="25"/>
        <v>2.3302692895888835</v>
      </c>
      <c r="Q44" s="12">
        <f t="shared" si="26"/>
        <v>0.55926462950133204</v>
      </c>
      <c r="R44" s="8">
        <f t="shared" si="27"/>
        <v>14.125500000000001</v>
      </c>
      <c r="S44" s="13">
        <f t="shared" si="28"/>
        <v>3.9592554564534498E-2</v>
      </c>
      <c r="T44" s="2">
        <f t="shared" si="29"/>
        <v>0.43</v>
      </c>
      <c r="U44" s="14">
        <f t="shared" si="30"/>
        <v>1.7024798462749832E-2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2.5444798462749829E-2</v>
      </c>
      <c r="AR44" s="8">
        <f t="shared" si="35"/>
        <v>136.875</v>
      </c>
      <c r="AS44" s="1">
        <f t="shared" si="36"/>
        <v>0.24</v>
      </c>
      <c r="AT44" s="1">
        <f t="shared" si="37"/>
        <v>111973.83333333333</v>
      </c>
      <c r="AU44" s="1">
        <f t="shared" si="38"/>
        <v>627084026.30312073</v>
      </c>
    </row>
    <row r="45" spans="1:48" x14ac:dyDescent="0.15">
      <c r="C45" s="7">
        <v>3</v>
      </c>
      <c r="D45" s="7">
        <v>4.1691838127096803</v>
      </c>
      <c r="E45" s="9">
        <f t="shared" si="39"/>
        <v>-1.9866178611785701</v>
      </c>
      <c r="F45" s="7" t="s">
        <v>83</v>
      </c>
      <c r="G45" s="1">
        <v>4</v>
      </c>
      <c r="H45" s="8">
        <f t="shared" si="20"/>
        <v>4.1691838127096803</v>
      </c>
      <c r="I45" s="8">
        <f t="shared" si="21"/>
        <v>277.31918381270964</v>
      </c>
      <c r="J45" s="8">
        <f t="shared" si="22"/>
        <v>2.9781495164613429E-2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230.15291999225477</v>
      </c>
      <c r="P45" s="8">
        <f t="shared" si="25"/>
        <v>6.8542980738709964</v>
      </c>
      <c r="Q45" s="12">
        <f t="shared" si="26"/>
        <v>1.645031537729039</v>
      </c>
      <c r="R45" s="8">
        <f t="shared" si="27"/>
        <v>14.125500000000001</v>
      </c>
      <c r="S45" s="13">
        <f t="shared" si="28"/>
        <v>0.11645828733347767</v>
      </c>
      <c r="T45" s="2">
        <f t="shared" si="29"/>
        <v>0.43</v>
      </c>
      <c r="U45" s="14">
        <f t="shared" si="30"/>
        <v>5.0077063553395397E-2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5.8497063553395394E-2</v>
      </c>
      <c r="AR45" s="8">
        <f t="shared" si="35"/>
        <v>136.875</v>
      </c>
      <c r="AS45" s="1">
        <f t="shared" si="36"/>
        <v>0.24</v>
      </c>
      <c r="AT45" s="1">
        <f t="shared" si="37"/>
        <v>111973.83333333333</v>
      </c>
      <c r="AU45" s="1">
        <f t="shared" si="38"/>
        <v>1441653161.2020645</v>
      </c>
    </row>
    <row r="46" spans="1:48" x14ac:dyDescent="0.15">
      <c r="C46" s="7">
        <v>4</v>
      </c>
      <c r="D46" s="7">
        <v>10.612081635199999</v>
      </c>
      <c r="E46" s="9">
        <f t="shared" si="39"/>
        <v>4.1691838127096803</v>
      </c>
      <c r="F46" s="7" t="s">
        <v>83</v>
      </c>
      <c r="G46" s="1">
        <v>5</v>
      </c>
      <c r="H46" s="8">
        <f t="shared" si="20"/>
        <v>10.612081635199999</v>
      </c>
      <c r="I46" s="8">
        <f t="shared" si="21"/>
        <v>283.76208163519999</v>
      </c>
      <c r="J46" s="8">
        <f t="shared" si="22"/>
        <v>6.6094059371666486E-2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212.13369082246456</v>
      </c>
      <c r="O46" s="8">
        <f t="shared" si="40"/>
        <v>70.021181095919218</v>
      </c>
      <c r="P46" s="8">
        <f t="shared" si="25"/>
        <v>4.6279841006278959</v>
      </c>
      <c r="Q46" s="12">
        <f t="shared" si="26"/>
        <v>1.110716184150695</v>
      </c>
      <c r="R46" s="8">
        <f t="shared" si="27"/>
        <v>14.125500000000001</v>
      </c>
      <c r="S46" s="13">
        <f t="shared" si="28"/>
        <v>7.8631990665866333E-2</v>
      </c>
      <c r="T46" s="2">
        <f t="shared" si="29"/>
        <v>0.43</v>
      </c>
      <c r="U46" s="14">
        <f t="shared" si="30"/>
        <v>3.3811755986322523E-2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4.2231755986322519E-2</v>
      </c>
      <c r="AR46" s="8">
        <f t="shared" si="35"/>
        <v>136.875</v>
      </c>
      <c r="AS46" s="1">
        <f t="shared" si="36"/>
        <v>0.24</v>
      </c>
      <c r="AT46" s="1">
        <f t="shared" si="37"/>
        <v>111973.83333333333</v>
      </c>
      <c r="AU46" s="1">
        <f t="shared" si="38"/>
        <v>1040796594.2636133</v>
      </c>
    </row>
    <row r="47" spans="1:48" x14ac:dyDescent="0.15">
      <c r="C47" s="7">
        <v>5</v>
      </c>
      <c r="D47" s="7">
        <v>13.2342917730968</v>
      </c>
      <c r="E47" s="9">
        <f t="shared" si="39"/>
        <v>10.612081635199999</v>
      </c>
      <c r="F47" s="7" t="s">
        <v>85</v>
      </c>
      <c r="G47" s="1">
        <v>6</v>
      </c>
      <c r="H47" s="8">
        <f t="shared" si="20"/>
        <v>13.2342917730968</v>
      </c>
      <c r="I47" s="8">
        <f t="shared" si="21"/>
        <v>286.38429177309678</v>
      </c>
      <c r="J47" s="8">
        <f t="shared" si="22"/>
        <v>9.0491842952351784E-2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124.24944699529134</v>
      </c>
      <c r="P47" s="8">
        <f t="shared" si="25"/>
        <v>11.24356144441446</v>
      </c>
      <c r="Q47" s="12">
        <f t="shared" si="26"/>
        <v>2.6984547466594706</v>
      </c>
      <c r="R47" s="8">
        <f t="shared" si="27"/>
        <v>14.125500000000001</v>
      </c>
      <c r="S47" s="13">
        <f t="shared" si="28"/>
        <v>0.19103428173583026</v>
      </c>
      <c r="T47" s="2">
        <f t="shared" si="29"/>
        <v>0.43</v>
      </c>
      <c r="U47" s="14">
        <f t="shared" si="30"/>
        <v>8.2144741146407005E-2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9.0564741146407016E-2</v>
      </c>
      <c r="AR47" s="8">
        <f t="shared" si="35"/>
        <v>136.875</v>
      </c>
      <c r="AS47" s="1">
        <f t="shared" si="36"/>
        <v>0.24</v>
      </c>
      <c r="AT47" s="1">
        <f t="shared" si="37"/>
        <v>111973.83333333333</v>
      </c>
      <c r="AU47" s="1">
        <f t="shared" si="38"/>
        <v>2231957254.5378814</v>
      </c>
    </row>
    <row r="48" spans="1:48" x14ac:dyDescent="0.15">
      <c r="C48" s="7">
        <v>6</v>
      </c>
      <c r="D48" s="7">
        <v>16.850946456666701</v>
      </c>
      <c r="E48" s="9">
        <f t="shared" si="39"/>
        <v>13.2342917730968</v>
      </c>
      <c r="F48" s="7" t="s">
        <v>83</v>
      </c>
      <c r="G48" s="1">
        <v>7</v>
      </c>
      <c r="H48" s="8">
        <f t="shared" si="20"/>
        <v>16.850946456666701</v>
      </c>
      <c r="I48" s="8">
        <f t="shared" si="21"/>
        <v>290.00094645666667</v>
      </c>
      <c r="J48" s="8">
        <f t="shared" si="22"/>
        <v>0.13827823622032301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171.86213555087687</v>
      </c>
      <c r="P48" s="8">
        <f t="shared" si="25"/>
        <v>23.764792977033323</v>
      </c>
      <c r="Q48" s="12">
        <f t="shared" si="26"/>
        <v>5.7035503144879973</v>
      </c>
      <c r="R48" s="8">
        <f t="shared" si="27"/>
        <v>14.125500000000001</v>
      </c>
      <c r="S48" s="13">
        <f t="shared" si="28"/>
        <v>0.40377687972022208</v>
      </c>
      <c r="T48" s="2">
        <f t="shared" si="29"/>
        <v>0.43</v>
      </c>
      <c r="U48" s="14">
        <f t="shared" si="30"/>
        <v>0.17362405827969549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0.18922405827969546</v>
      </c>
      <c r="AR48" s="8">
        <f t="shared" si="35"/>
        <v>136.875</v>
      </c>
      <c r="AS48" s="1">
        <f t="shared" si="36"/>
        <v>0.24</v>
      </c>
      <c r="AT48" s="1">
        <f t="shared" si="37"/>
        <v>111973.83333333333</v>
      </c>
      <c r="AU48" s="1">
        <f t="shared" si="38"/>
        <v>4663404369.7834902</v>
      </c>
    </row>
    <row r="49" spans="1:48" x14ac:dyDescent="0.15">
      <c r="C49" s="7">
        <v>7</v>
      </c>
      <c r="D49" s="7">
        <v>16.334628874193601</v>
      </c>
      <c r="E49" s="9">
        <f t="shared" si="39"/>
        <v>16.850946456666701</v>
      </c>
      <c r="F49" s="7" t="s">
        <v>83</v>
      </c>
      <c r="G49" s="1">
        <v>8</v>
      </c>
      <c r="H49" s="8">
        <f t="shared" si="20"/>
        <v>16.334628874193601</v>
      </c>
      <c r="I49" s="8">
        <f t="shared" si="21"/>
        <v>289.48462887419356</v>
      </c>
      <c r="J49" s="8">
        <f t="shared" si="22"/>
        <v>0.13024070038350996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206.95359257384354</v>
      </c>
      <c r="P49" s="8">
        <f t="shared" si="25"/>
        <v>26.953780843700947</v>
      </c>
      <c r="Q49" s="12">
        <f t="shared" si="26"/>
        <v>6.4689074024882274</v>
      </c>
      <c r="R49" s="8">
        <f t="shared" si="27"/>
        <v>14.125500000000001</v>
      </c>
      <c r="S49" s="13">
        <f t="shared" si="28"/>
        <v>0.45795953435193282</v>
      </c>
      <c r="T49" s="2">
        <f t="shared" si="29"/>
        <v>0.43</v>
      </c>
      <c r="U49" s="14">
        <f t="shared" si="30"/>
        <v>0.19692259977133111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0.21252259977133109</v>
      </c>
      <c r="AR49" s="8">
        <f t="shared" si="35"/>
        <v>136.875</v>
      </c>
      <c r="AS49" s="1">
        <f t="shared" si="36"/>
        <v>0.24</v>
      </c>
      <c r="AT49" s="1">
        <f t="shared" si="37"/>
        <v>111973.83333333333</v>
      </c>
      <c r="AU49" s="1">
        <f t="shared" si="38"/>
        <v>5237594148.7653856</v>
      </c>
    </row>
    <row r="50" spans="1:48" x14ac:dyDescent="0.15">
      <c r="C50" s="7">
        <v>8</v>
      </c>
      <c r="D50" s="7">
        <v>18.175697052258101</v>
      </c>
      <c r="E50" s="9">
        <f t="shared" si="39"/>
        <v>16.334628874193601</v>
      </c>
      <c r="F50" s="7" t="s">
        <v>83</v>
      </c>
      <c r="G50" s="1">
        <v>9</v>
      </c>
      <c r="H50" s="8">
        <f t="shared" si="20"/>
        <v>18.175697052258101</v>
      </c>
      <c r="I50" s="8">
        <f t="shared" si="21"/>
        <v>291.32569705225808</v>
      </c>
      <c r="J50" s="8">
        <f t="shared" si="22"/>
        <v>0.1610869333685972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238.85606173014259</v>
      </c>
      <c r="P50" s="8">
        <f t="shared" si="25"/>
        <v>38.476590500609021</v>
      </c>
      <c r="Q50" s="12">
        <f t="shared" si="26"/>
        <v>9.234381720146164</v>
      </c>
      <c r="R50" s="8">
        <f t="shared" si="27"/>
        <v>14.125500000000001</v>
      </c>
      <c r="S50" s="13">
        <f t="shared" si="28"/>
        <v>0.65373839652728494</v>
      </c>
      <c r="T50" s="2">
        <f t="shared" si="29"/>
        <v>0.43</v>
      </c>
      <c r="U50" s="14">
        <f t="shared" si="30"/>
        <v>0.28110751050673249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0.2967075105067325</v>
      </c>
      <c r="AR50" s="8">
        <f t="shared" si="35"/>
        <v>136.875</v>
      </c>
      <c r="AS50" s="1">
        <f t="shared" si="36"/>
        <v>0.24</v>
      </c>
      <c r="AT50" s="1">
        <f t="shared" si="37"/>
        <v>111973.83333333333</v>
      </c>
      <c r="AU50" s="1">
        <f t="shared" si="38"/>
        <v>7312321242.9967766</v>
      </c>
    </row>
    <row r="51" spans="1:48" x14ac:dyDescent="0.15">
      <c r="C51" s="7">
        <v>9</v>
      </c>
      <c r="D51" s="7">
        <v>15.017991429666701</v>
      </c>
      <c r="E51" s="9">
        <f t="shared" si="39"/>
        <v>18.175697052258101</v>
      </c>
      <c r="F51" s="7" t="s">
        <v>83</v>
      </c>
      <c r="G51" s="1">
        <v>10</v>
      </c>
      <c r="H51" s="8">
        <f t="shared" si="20"/>
        <v>15.017991429666701</v>
      </c>
      <c r="I51" s="8">
        <f t="shared" si="21"/>
        <v>288.1679914296667</v>
      </c>
      <c r="J51" s="8">
        <f t="shared" si="22"/>
        <v>0.11168770484962159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259.23572122953357</v>
      </c>
      <c r="P51" s="8">
        <f t="shared" si="25"/>
        <v>28.953442719162929</v>
      </c>
      <c r="Q51" s="12">
        <f t="shared" si="26"/>
        <v>6.9488262525991029</v>
      </c>
      <c r="R51" s="8">
        <f t="shared" si="27"/>
        <v>14.125500000000001</v>
      </c>
      <c r="S51" s="13">
        <f t="shared" si="28"/>
        <v>0.49193488744462871</v>
      </c>
      <c r="T51" s="2">
        <f t="shared" si="29"/>
        <v>0.43</v>
      </c>
      <c r="U51" s="14">
        <f t="shared" si="30"/>
        <v>0.21153200160119034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0.22713200160119035</v>
      </c>
      <c r="AR51" s="8">
        <f t="shared" si="35"/>
        <v>136.875</v>
      </c>
      <c r="AS51" s="1">
        <f t="shared" si="36"/>
        <v>0.24</v>
      </c>
      <c r="AT51" s="1">
        <f t="shared" si="37"/>
        <v>111973.83333333333</v>
      </c>
      <c r="AU51" s="1">
        <f t="shared" si="38"/>
        <v>5597641116.1155157</v>
      </c>
    </row>
    <row r="52" spans="1:48" x14ac:dyDescent="0.15">
      <c r="C52" s="7">
        <v>10</v>
      </c>
      <c r="D52" s="7">
        <v>8.1813815081612908</v>
      </c>
      <c r="E52" s="9">
        <f t="shared" si="39"/>
        <v>15.017991429666701</v>
      </c>
      <c r="F52" s="7" t="s">
        <v>83</v>
      </c>
      <c r="G52" s="1">
        <v>11</v>
      </c>
      <c r="H52" s="8">
        <f t="shared" si="20"/>
        <v>8.1813815081612908</v>
      </c>
      <c r="I52" s="8">
        <f t="shared" si="21"/>
        <v>281.33138150816126</v>
      </c>
      <c r="J52" s="8">
        <f t="shared" si="22"/>
        <v>4.9137036823679862E-2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218.76816458485212</v>
      </c>
      <c r="O52" s="8">
        <f t="shared" si="40"/>
        <v>70.370363925518518</v>
      </c>
      <c r="P52" s="8">
        <f t="shared" si="25"/>
        <v>3.4577911635039564</v>
      </c>
      <c r="Q52" s="12">
        <f t="shared" si="26"/>
        <v>0.82986987924094946</v>
      </c>
      <c r="R52" s="8">
        <f t="shared" si="27"/>
        <v>14.125500000000001</v>
      </c>
      <c r="S52" s="13">
        <f t="shared" si="28"/>
        <v>5.8749770219882438E-2</v>
      </c>
      <c r="T52" s="2">
        <f t="shared" si="29"/>
        <v>0.43</v>
      </c>
      <c r="U52" s="14">
        <f t="shared" si="30"/>
        <v>2.526240119454945E-2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3.3682401194549447E-2</v>
      </c>
      <c r="AR52" s="8">
        <f t="shared" si="35"/>
        <v>136.875</v>
      </c>
      <c r="AS52" s="1">
        <f t="shared" si="36"/>
        <v>0.24</v>
      </c>
      <c r="AT52" s="1">
        <f t="shared" si="37"/>
        <v>111973.83333333333</v>
      </c>
      <c r="AU52" s="1">
        <f t="shared" si="38"/>
        <v>830098764.09736276</v>
      </c>
    </row>
    <row r="53" spans="1:48" x14ac:dyDescent="0.15">
      <c r="C53" s="7">
        <v>11</v>
      </c>
      <c r="D53" s="7">
        <v>2.6450878070666701</v>
      </c>
      <c r="E53" s="9">
        <f t="shared" si="39"/>
        <v>8.1813815081612908</v>
      </c>
      <c r="F53" s="7" t="s">
        <v>85</v>
      </c>
      <c r="G53" s="1">
        <v>12</v>
      </c>
      <c r="H53" s="8">
        <f t="shared" si="20"/>
        <v>2.6450878070666701</v>
      </c>
      <c r="I53" s="8">
        <f t="shared" si="21"/>
        <v>275.79508780706664</v>
      </c>
      <c r="J53" s="8">
        <f t="shared" si="22"/>
        <v>2.4529107290127194E-2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125.76882276201455</v>
      </c>
      <c r="P53" s="8">
        <f t="shared" si="25"/>
        <v>3.0849969472824461</v>
      </c>
      <c r="Q53" s="12">
        <f t="shared" si="26"/>
        <v>0.74039926734778705</v>
      </c>
      <c r="R53" s="8">
        <f t="shared" si="27"/>
        <v>14.125500000000001</v>
      </c>
      <c r="S53" s="13">
        <f t="shared" si="28"/>
        <v>5.2415791819601924E-2</v>
      </c>
      <c r="T53" s="2">
        <f t="shared" si="29"/>
        <v>0.43</v>
      </c>
      <c r="U53" s="14">
        <f t="shared" si="30"/>
        <v>2.2538790482428826E-2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3.0958790482428826E-2</v>
      </c>
      <c r="AR53" s="8">
        <f t="shared" si="35"/>
        <v>136.875</v>
      </c>
      <c r="AS53" s="1">
        <f t="shared" si="36"/>
        <v>0.24</v>
      </c>
      <c r="AT53" s="1">
        <f t="shared" si="37"/>
        <v>111973.83333333333</v>
      </c>
      <c r="AU53" s="1">
        <f t="shared" si="38"/>
        <v>762975702.62217546</v>
      </c>
      <c r="AV53" s="1">
        <f>SUM(AU42:AU53)</f>
        <v>30690230737.628597</v>
      </c>
    </row>
    <row r="54" spans="1:48" x14ac:dyDescent="0.3">
      <c r="C54" s="7">
        <v>12</v>
      </c>
      <c r="D54" s="10">
        <v>2.0454492775161301</v>
      </c>
      <c r="E54" s="9">
        <f t="shared" si="39"/>
        <v>2.6450878070666701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1</v>
      </c>
      <c r="E58" s="7"/>
      <c r="F58" s="7"/>
      <c r="G58" s="1">
        <v>1</v>
      </c>
      <c r="H58" s="8">
        <f t="shared" ref="H58:H69" si="41">E59</f>
        <v>1</v>
      </c>
      <c r="I58" s="8">
        <f t="shared" ref="I58:I69" si="42">H58+273.15</f>
        <v>274.14999999999998</v>
      </c>
      <c r="J58" s="8">
        <f t="shared" ref="J58:J69" si="43">EXP(($C$15*(I58-$C$13))/($C$16*I58*$C$13))</f>
        <v>1.9846143044148706E-2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1.9799835377045691E-3</v>
      </c>
      <c r="Q58" s="12">
        <f t="shared" ref="Q58:Q69" si="47">P58*$B$60</f>
        <v>3.7619687216386812E-4</v>
      </c>
      <c r="R58" s="8">
        <f t="shared" ref="R58:R69" si="48">L58*$B$60</f>
        <v>1.8955666666666669E-2</v>
      </c>
      <c r="S58" s="13">
        <f t="shared" ref="S58:S69" si="49">Q58/R58</f>
        <v>1.9846143044148702E-2</v>
      </c>
      <c r="T58" s="2">
        <f t="shared" ref="T58:T69" si="50">$B$59/100</f>
        <v>0.01</v>
      </c>
      <c r="U58" s="14">
        <f t="shared" ref="U58:U69" si="51">S58*T58</f>
        <v>1.9846143044148702E-4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1.2198461430441487E-2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17421</v>
      </c>
      <c r="AU58" s="1">
        <f t="shared" ref="AU58:AU69" si="58">AT58*10000*AS58*0.67*AR58*AQ58</f>
        <v>2698932.3810167769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-1.0337000139999999</v>
      </c>
      <c r="E59" s="9">
        <f t="shared" ref="E59:E70" si="59">D58</f>
        <v>1</v>
      </c>
      <c r="F59" s="7" t="s">
        <v>83</v>
      </c>
      <c r="G59" s="1">
        <v>2</v>
      </c>
      <c r="H59" s="8">
        <f t="shared" si="41"/>
        <v>-1.0337000139999999</v>
      </c>
      <c r="I59" s="8">
        <f t="shared" si="42"/>
        <v>272.116299986</v>
      </c>
      <c r="J59" s="8">
        <f t="shared" si="43"/>
        <v>1.5219441674432612E-2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0.19755334979562877</v>
      </c>
      <c r="P59" s="8">
        <f t="shared" si="46"/>
        <v>3.0066516848033559E-3</v>
      </c>
      <c r="Q59" s="12">
        <f t="shared" si="47"/>
        <v>5.7126382011263765E-4</v>
      </c>
      <c r="R59" s="8">
        <f t="shared" si="48"/>
        <v>1.8955666666666669E-2</v>
      </c>
      <c r="S59" s="13">
        <f t="shared" si="49"/>
        <v>3.0136836132342356E-2</v>
      </c>
      <c r="T59" s="2">
        <f t="shared" si="50"/>
        <v>0.01</v>
      </c>
      <c r="U59" s="14">
        <f t="shared" si="51"/>
        <v>3.0136836132342359E-4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1.2301368361323424E-2</v>
      </c>
      <c r="AR59" s="8">
        <f t="shared" si="55"/>
        <v>9.9766666666666666</v>
      </c>
      <c r="AS59" s="1">
        <f t="shared" si="56"/>
        <v>0.19</v>
      </c>
      <c r="AT59" s="1">
        <f t="shared" si="57"/>
        <v>17421</v>
      </c>
      <c r="AU59" s="1">
        <f t="shared" si="58"/>
        <v>2721700.7317282213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-1.9866178611785701</v>
      </c>
      <c r="E60" s="9">
        <f t="shared" si="59"/>
        <v>-1.0337000139999999</v>
      </c>
      <c r="F60" s="7" t="s">
        <v>83</v>
      </c>
      <c r="G60" s="1">
        <v>3</v>
      </c>
      <c r="H60" s="8">
        <f t="shared" si="41"/>
        <v>-1.9866178611785701</v>
      </c>
      <c r="I60" s="8">
        <f t="shared" si="42"/>
        <v>271.16338213882142</v>
      </c>
      <c r="J60" s="8">
        <f t="shared" si="43"/>
        <v>1.3421127500302381E-2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0.29431336477749209</v>
      </c>
      <c r="P60" s="8">
        <f t="shared" si="46"/>
        <v>3.9500171937217254E-3</v>
      </c>
      <c r="Q60" s="12">
        <f t="shared" si="47"/>
        <v>7.5050326680712784E-4</v>
      </c>
      <c r="R60" s="8">
        <f t="shared" si="48"/>
        <v>1.8955666666666669E-2</v>
      </c>
      <c r="S60" s="13">
        <f t="shared" si="49"/>
        <v>3.9592554564534498E-2</v>
      </c>
      <c r="T60" s="2">
        <f t="shared" si="50"/>
        <v>0.01</v>
      </c>
      <c r="U60" s="14">
        <f t="shared" si="51"/>
        <v>3.9592554564534498E-4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1.2395925545645345E-2</v>
      </c>
      <c r="AR60" s="8">
        <f t="shared" si="55"/>
        <v>9.9766666666666666</v>
      </c>
      <c r="AS60" s="1">
        <f t="shared" si="56"/>
        <v>0.19</v>
      </c>
      <c r="AT60" s="1">
        <f t="shared" si="57"/>
        <v>17421</v>
      </c>
      <c r="AU60" s="1">
        <f t="shared" si="58"/>
        <v>2742621.6854140148</v>
      </c>
    </row>
    <row r="61" spans="1:48" x14ac:dyDescent="0.15">
      <c r="C61" s="7">
        <v>3</v>
      </c>
      <c r="D61" s="7">
        <v>4.1691838127096803</v>
      </c>
      <c r="E61" s="9">
        <f t="shared" si="59"/>
        <v>-1.9866178611785701</v>
      </c>
      <c r="F61" s="7" t="s">
        <v>83</v>
      </c>
      <c r="G61" s="1">
        <v>4</v>
      </c>
      <c r="H61" s="8">
        <f t="shared" si="41"/>
        <v>4.1691838127096803</v>
      </c>
      <c r="I61" s="8">
        <f t="shared" si="42"/>
        <v>277.31918381270964</v>
      </c>
      <c r="J61" s="8">
        <f t="shared" si="43"/>
        <v>2.9781495164613429E-2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0.39013001425043703</v>
      </c>
      <c r="P61" s="8">
        <f t="shared" si="46"/>
        <v>1.1618655132969958E-2</v>
      </c>
      <c r="Q61" s="12">
        <f t="shared" si="47"/>
        <v>2.207544475264292E-3</v>
      </c>
      <c r="R61" s="8">
        <f t="shared" si="48"/>
        <v>1.8955666666666669E-2</v>
      </c>
      <c r="S61" s="13">
        <f t="shared" si="49"/>
        <v>0.11645828733347768</v>
      </c>
      <c r="T61" s="2">
        <f t="shared" si="50"/>
        <v>0.01</v>
      </c>
      <c r="U61" s="14">
        <f t="shared" si="51"/>
        <v>1.1645828733347768E-3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1.3164582873334777E-2</v>
      </c>
      <c r="AR61" s="8">
        <f t="shared" si="55"/>
        <v>9.9766666666666666</v>
      </c>
      <c r="AS61" s="1">
        <f t="shared" si="56"/>
        <v>0.19</v>
      </c>
      <c r="AT61" s="1">
        <f t="shared" si="57"/>
        <v>17421</v>
      </c>
      <c r="AU61" s="1">
        <f t="shared" si="58"/>
        <v>2912688.5551939807</v>
      </c>
    </row>
    <row r="62" spans="1:48" x14ac:dyDescent="0.15">
      <c r="C62" s="7">
        <v>4</v>
      </c>
      <c r="D62" s="7">
        <v>10.612081635199999</v>
      </c>
      <c r="E62" s="9">
        <f t="shared" si="59"/>
        <v>4.1691838127096803</v>
      </c>
      <c r="F62" s="7" t="s">
        <v>83</v>
      </c>
      <c r="G62" s="1">
        <v>5</v>
      </c>
      <c r="H62" s="8">
        <f t="shared" si="41"/>
        <v>10.612081635199999</v>
      </c>
      <c r="I62" s="8">
        <f t="shared" si="42"/>
        <v>283.76208163519999</v>
      </c>
      <c r="J62" s="8">
        <f t="shared" si="43"/>
        <v>6.6094059371666486E-2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0.35958579116159373</v>
      </c>
      <c r="O62" s="8">
        <f t="shared" si="60"/>
        <v>0.11869223462254003</v>
      </c>
      <c r="P62" s="8">
        <f t="shared" si="46"/>
        <v>7.8448516020979287E-3</v>
      </c>
      <c r="Q62" s="12">
        <f t="shared" si="47"/>
        <v>1.4905218043986064E-3</v>
      </c>
      <c r="R62" s="8">
        <f t="shared" si="48"/>
        <v>1.8955666666666669E-2</v>
      </c>
      <c r="S62" s="13">
        <f t="shared" si="49"/>
        <v>7.8631990665866291E-2</v>
      </c>
      <c r="T62" s="2">
        <f t="shared" si="50"/>
        <v>0.01</v>
      </c>
      <c r="U62" s="14">
        <f t="shared" si="51"/>
        <v>7.8631990665866292E-4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1.2786319906658664E-2</v>
      </c>
      <c r="AR62" s="8">
        <f t="shared" si="55"/>
        <v>9.9766666666666666</v>
      </c>
      <c r="AS62" s="1">
        <f t="shared" si="56"/>
        <v>0.19</v>
      </c>
      <c r="AT62" s="1">
        <f t="shared" si="57"/>
        <v>17421</v>
      </c>
      <c r="AU62" s="1">
        <f t="shared" si="58"/>
        <v>2828997.1671346687</v>
      </c>
    </row>
    <row r="63" spans="1:48" x14ac:dyDescent="0.15">
      <c r="C63" s="7">
        <v>5</v>
      </c>
      <c r="D63" s="7">
        <v>13.2342917730968</v>
      </c>
      <c r="E63" s="9">
        <f t="shared" si="59"/>
        <v>10.612081635199999</v>
      </c>
      <c r="F63" s="7" t="s">
        <v>85</v>
      </c>
      <c r="G63" s="1">
        <v>6</v>
      </c>
      <c r="H63" s="8">
        <f t="shared" si="41"/>
        <v>13.2342917730968</v>
      </c>
      <c r="I63" s="8">
        <f t="shared" si="42"/>
        <v>286.38429177309678</v>
      </c>
      <c r="J63" s="8">
        <f t="shared" si="43"/>
        <v>9.0491842952351784E-2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0.21061404968710876</v>
      </c>
      <c r="P63" s="8">
        <f t="shared" si="46"/>
        <v>1.9058853507844659E-2</v>
      </c>
      <c r="Q63" s="12">
        <f t="shared" si="47"/>
        <v>3.6211821664904852E-3</v>
      </c>
      <c r="R63" s="8">
        <f t="shared" si="48"/>
        <v>1.8955666666666669E-2</v>
      </c>
      <c r="S63" s="13">
        <f t="shared" si="49"/>
        <v>0.19103428173583017</v>
      </c>
      <c r="T63" s="2">
        <f t="shared" si="50"/>
        <v>0.01</v>
      </c>
      <c r="U63" s="14">
        <f t="shared" si="51"/>
        <v>1.9103428173583017E-3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1.3910342817358302E-2</v>
      </c>
      <c r="AR63" s="8">
        <f t="shared" si="55"/>
        <v>9.9766666666666666</v>
      </c>
      <c r="AS63" s="1">
        <f t="shared" si="56"/>
        <v>0.19</v>
      </c>
      <c r="AT63" s="1">
        <f t="shared" si="57"/>
        <v>17421</v>
      </c>
      <c r="AU63" s="1">
        <f t="shared" si="58"/>
        <v>3077689.3360602856</v>
      </c>
    </row>
    <row r="64" spans="1:48" x14ac:dyDescent="0.15">
      <c r="C64" s="7">
        <v>6</v>
      </c>
      <c r="D64" s="7">
        <v>16.850946456666701</v>
      </c>
      <c r="E64" s="9">
        <f t="shared" si="59"/>
        <v>13.2342917730968</v>
      </c>
      <c r="F64" s="7" t="s">
        <v>83</v>
      </c>
      <c r="G64" s="1">
        <v>7</v>
      </c>
      <c r="H64" s="8">
        <f t="shared" si="41"/>
        <v>16.850946456666701</v>
      </c>
      <c r="I64" s="8">
        <f t="shared" si="42"/>
        <v>290.00094645666667</v>
      </c>
      <c r="J64" s="8">
        <f t="shared" si="43"/>
        <v>0.13827823622032301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0.29132186284593076</v>
      </c>
      <c r="P64" s="8">
        <f t="shared" si="46"/>
        <v>4.0283473366754155E-2</v>
      </c>
      <c r="Q64" s="12">
        <f t="shared" si="47"/>
        <v>7.6538599396832893E-3</v>
      </c>
      <c r="R64" s="8">
        <f t="shared" si="48"/>
        <v>1.8955666666666669E-2</v>
      </c>
      <c r="S64" s="13">
        <f t="shared" si="49"/>
        <v>0.40377687972022203</v>
      </c>
      <c r="T64" s="2">
        <f t="shared" si="50"/>
        <v>0.01</v>
      </c>
      <c r="U64" s="14">
        <f t="shared" si="51"/>
        <v>4.0377687972022206E-3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2.4137768797202221E-2</v>
      </c>
      <c r="AR64" s="8">
        <f t="shared" si="55"/>
        <v>9.9766666666666666</v>
      </c>
      <c r="AS64" s="1">
        <f t="shared" si="56"/>
        <v>0.19</v>
      </c>
      <c r="AT64" s="1">
        <f t="shared" si="57"/>
        <v>17421</v>
      </c>
      <c r="AU64" s="1">
        <f t="shared" si="58"/>
        <v>5340526.4412847916</v>
      </c>
    </row>
    <row r="65" spans="1:48" x14ac:dyDescent="0.15">
      <c r="C65" s="7">
        <v>7</v>
      </c>
      <c r="D65" s="7">
        <v>16.334628874193601</v>
      </c>
      <c r="E65" s="9">
        <f t="shared" si="59"/>
        <v>16.850946456666701</v>
      </c>
      <c r="F65" s="7" t="s">
        <v>83</v>
      </c>
      <c r="G65" s="1">
        <v>8</v>
      </c>
      <c r="H65" s="8">
        <f t="shared" si="41"/>
        <v>16.334628874193601</v>
      </c>
      <c r="I65" s="8">
        <f t="shared" si="42"/>
        <v>289.48462887419356</v>
      </c>
      <c r="J65" s="8">
        <f t="shared" si="43"/>
        <v>0.13024070038350996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0.35080505614584329</v>
      </c>
      <c r="P65" s="8">
        <f t="shared" si="46"/>
        <v>4.5689096210511163E-2</v>
      </c>
      <c r="Q65" s="12">
        <f t="shared" si="47"/>
        <v>8.6809282799971202E-3</v>
      </c>
      <c r="R65" s="8">
        <f t="shared" si="48"/>
        <v>1.8955666666666669E-2</v>
      </c>
      <c r="S65" s="13">
        <f t="shared" si="49"/>
        <v>0.45795953435193271</v>
      </c>
      <c r="T65" s="2">
        <f t="shared" si="50"/>
        <v>0.01</v>
      </c>
      <c r="U65" s="14">
        <f t="shared" si="51"/>
        <v>4.5795953435193272E-3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2.4679595343519326E-2</v>
      </c>
      <c r="AR65" s="8">
        <f t="shared" si="55"/>
        <v>9.9766666666666666</v>
      </c>
      <c r="AS65" s="1">
        <f t="shared" si="56"/>
        <v>0.19</v>
      </c>
      <c r="AT65" s="1">
        <f t="shared" si="57"/>
        <v>17421</v>
      </c>
      <c r="AU65" s="1">
        <f t="shared" si="58"/>
        <v>5460406.576914059</v>
      </c>
    </row>
    <row r="66" spans="1:48" x14ac:dyDescent="0.15">
      <c r="C66" s="7">
        <v>8</v>
      </c>
      <c r="D66" s="7">
        <v>18.175697052258101</v>
      </c>
      <c r="E66" s="9">
        <f t="shared" si="59"/>
        <v>16.334628874193601</v>
      </c>
      <c r="F66" s="7" t="s">
        <v>83</v>
      </c>
      <c r="G66" s="1">
        <v>9</v>
      </c>
      <c r="H66" s="8">
        <f t="shared" si="41"/>
        <v>18.175697052258101</v>
      </c>
      <c r="I66" s="8">
        <f t="shared" si="42"/>
        <v>291.32569705225808</v>
      </c>
      <c r="J66" s="8">
        <f t="shared" si="43"/>
        <v>0.1610869333685972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0.40488262660199881</v>
      </c>
      <c r="P66" s="8">
        <f t="shared" si="46"/>
        <v>6.5221300693538806E-2</v>
      </c>
      <c r="Q66" s="12">
        <f t="shared" si="47"/>
        <v>1.2392047131772374E-2</v>
      </c>
      <c r="R66" s="8">
        <f t="shared" si="48"/>
        <v>1.8955666666666669E-2</v>
      </c>
      <c r="S66" s="13">
        <f t="shared" si="49"/>
        <v>0.65373839652728505</v>
      </c>
      <c r="T66" s="2">
        <f t="shared" si="50"/>
        <v>0.01</v>
      </c>
      <c r="U66" s="14">
        <f t="shared" si="51"/>
        <v>6.5373839652728503E-3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2.6637383965272848E-2</v>
      </c>
      <c r="AR66" s="8">
        <f t="shared" si="55"/>
        <v>9.9766666666666666</v>
      </c>
      <c r="AS66" s="1">
        <f t="shared" si="56"/>
        <v>0.19</v>
      </c>
      <c r="AT66" s="1">
        <f t="shared" si="57"/>
        <v>17421</v>
      </c>
      <c r="AU66" s="1">
        <f t="shared" si="58"/>
        <v>5893570.9670764627</v>
      </c>
    </row>
    <row r="67" spans="1:48" x14ac:dyDescent="0.15">
      <c r="C67" s="7">
        <v>9</v>
      </c>
      <c r="D67" s="7">
        <v>15.017991429666701</v>
      </c>
      <c r="E67" s="9">
        <f t="shared" si="59"/>
        <v>18.175697052258101</v>
      </c>
      <c r="F67" s="7" t="s">
        <v>83</v>
      </c>
      <c r="G67" s="1">
        <v>10</v>
      </c>
      <c r="H67" s="8">
        <f t="shared" si="41"/>
        <v>15.017991429666701</v>
      </c>
      <c r="I67" s="8">
        <f t="shared" si="42"/>
        <v>288.1679914296667</v>
      </c>
      <c r="J67" s="8">
        <f t="shared" si="43"/>
        <v>0.11168770484962159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0.43942799257512666</v>
      </c>
      <c r="P67" s="8">
        <f t="shared" si="46"/>
        <v>4.9078703937392457E-2</v>
      </c>
      <c r="Q67" s="12">
        <f t="shared" si="47"/>
        <v>9.3249537481045666E-3</v>
      </c>
      <c r="R67" s="8">
        <f t="shared" si="48"/>
        <v>1.8955666666666669E-2</v>
      </c>
      <c r="S67" s="13">
        <f t="shared" si="49"/>
        <v>0.4919348874446286</v>
      </c>
      <c r="T67" s="2">
        <f t="shared" si="50"/>
        <v>0.01</v>
      </c>
      <c r="U67" s="14">
        <f t="shared" si="51"/>
        <v>4.9193488744462858E-3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2.5019348874446286E-2</v>
      </c>
      <c r="AR67" s="8">
        <f t="shared" si="55"/>
        <v>9.9766666666666666</v>
      </c>
      <c r="AS67" s="1">
        <f t="shared" si="56"/>
        <v>0.19</v>
      </c>
      <c r="AT67" s="1">
        <f t="shared" si="57"/>
        <v>17421</v>
      </c>
      <c r="AU67" s="1">
        <f t="shared" si="58"/>
        <v>5535577.6803693883</v>
      </c>
    </row>
    <row r="68" spans="1:48" x14ac:dyDescent="0.15">
      <c r="C68" s="7">
        <v>10</v>
      </c>
      <c r="D68" s="7">
        <v>8.1813815081612908</v>
      </c>
      <c r="E68" s="9">
        <f t="shared" si="59"/>
        <v>15.017991429666701</v>
      </c>
      <c r="F68" s="7" t="s">
        <v>83</v>
      </c>
      <c r="G68" s="1">
        <v>11</v>
      </c>
      <c r="H68" s="8">
        <f t="shared" si="41"/>
        <v>8.1813815081612908</v>
      </c>
      <c r="I68" s="8">
        <f t="shared" si="42"/>
        <v>281.33138150816126</v>
      </c>
      <c r="J68" s="8">
        <f t="shared" si="43"/>
        <v>4.9137036823679862E-2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0.37083182420584748</v>
      </c>
      <c r="O68" s="8">
        <f t="shared" si="60"/>
        <v>0.1192841310985534</v>
      </c>
      <c r="P68" s="8">
        <f t="shared" si="46"/>
        <v>5.861268742270275E-3</v>
      </c>
      <c r="Q68" s="12">
        <f t="shared" si="47"/>
        <v>1.1136410610313523E-3</v>
      </c>
      <c r="R68" s="8">
        <f t="shared" si="48"/>
        <v>1.8955666666666669E-2</v>
      </c>
      <c r="S68" s="13">
        <f t="shared" si="49"/>
        <v>5.8749770219882473E-2</v>
      </c>
      <c r="T68" s="2">
        <f t="shared" si="50"/>
        <v>0.01</v>
      </c>
      <c r="U68" s="14">
        <f t="shared" si="51"/>
        <v>5.8749770219882478E-4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1.2587497702198825E-2</v>
      </c>
      <c r="AR68" s="8">
        <f t="shared" si="55"/>
        <v>9.9766666666666666</v>
      </c>
      <c r="AS68" s="1">
        <f t="shared" si="56"/>
        <v>0.19</v>
      </c>
      <c r="AT68" s="1">
        <f t="shared" si="57"/>
        <v>17421</v>
      </c>
      <c r="AU68" s="1">
        <f t="shared" si="58"/>
        <v>2785007.3829523218</v>
      </c>
    </row>
    <row r="69" spans="1:48" x14ac:dyDescent="0.15">
      <c r="C69" s="7">
        <v>11</v>
      </c>
      <c r="D69" s="7">
        <v>2.6450878070666701</v>
      </c>
      <c r="E69" s="9">
        <f t="shared" si="59"/>
        <v>8.1813815081612908</v>
      </c>
      <c r="F69" s="7" t="s">
        <v>85</v>
      </c>
      <c r="G69" s="1">
        <v>12</v>
      </c>
      <c r="H69" s="8">
        <f t="shared" si="41"/>
        <v>2.6450878070666701</v>
      </c>
      <c r="I69" s="8">
        <f t="shared" si="42"/>
        <v>275.79508780706664</v>
      </c>
      <c r="J69" s="8">
        <f t="shared" si="43"/>
        <v>2.4529107290127194E-2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0.2131895290229498</v>
      </c>
      <c r="P69" s="8">
        <f t="shared" si="46"/>
        <v>5.2293488305356212E-3</v>
      </c>
      <c r="Q69" s="12">
        <f t="shared" si="47"/>
        <v>9.9357627780176806E-4</v>
      </c>
      <c r="R69" s="8">
        <f t="shared" si="48"/>
        <v>1.8955666666666669E-2</v>
      </c>
      <c r="S69" s="13">
        <f t="shared" si="49"/>
        <v>5.2415791819601945E-2</v>
      </c>
      <c r="T69" s="2">
        <f t="shared" si="50"/>
        <v>0.01</v>
      </c>
      <c r="U69" s="14">
        <f t="shared" si="51"/>
        <v>5.2415791819601946E-4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1.252415791819602E-2</v>
      </c>
      <c r="AR69" s="8">
        <f t="shared" si="55"/>
        <v>9.9766666666666666</v>
      </c>
      <c r="AS69" s="1">
        <f t="shared" si="56"/>
        <v>0.19</v>
      </c>
      <c r="AT69" s="1">
        <f t="shared" si="57"/>
        <v>17421</v>
      </c>
      <c r="AU69" s="1">
        <f t="shared" si="58"/>
        <v>2770993.3374084169</v>
      </c>
      <c r="AV69" s="1">
        <f>SUM(AU58:AU69)</f>
        <v>44768712.242553398</v>
      </c>
    </row>
    <row r="70" spans="1:48" x14ac:dyDescent="0.3">
      <c r="C70" s="7">
        <v>12</v>
      </c>
      <c r="D70" s="10">
        <v>2.0454492775161301</v>
      </c>
      <c r="E70" s="9">
        <f t="shared" si="59"/>
        <v>2.6450878070666701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1</v>
      </c>
      <c r="E73" s="7"/>
      <c r="F73" s="7"/>
      <c r="G73" s="1">
        <v>1</v>
      </c>
      <c r="H73" s="8">
        <f t="shared" ref="H73:H84" si="61">E74</f>
        <v>1</v>
      </c>
      <c r="I73" s="8">
        <f t="shared" ref="I73:I84" si="62">H73+273.15</f>
        <v>274.14999999999998</v>
      </c>
      <c r="J73" s="8">
        <f t="shared" ref="J73:J84" si="63">EXP(($C$15*(I73-$C$13))/($C$16*I73*$C$13))</f>
        <v>1.9846143044148706E-2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2.1731526633342836E-3</v>
      </c>
      <c r="Q73" s="12">
        <f t="shared" ref="Q73:Q84" si="67">P73*$B$75</f>
        <v>3.9116747940017103E-4</v>
      </c>
      <c r="R73" s="8">
        <f t="shared" ref="R73:R84" si="68">L73*$B$75</f>
        <v>1.9710000000000002E-2</v>
      </c>
      <c r="S73" s="13">
        <f t="shared" ref="S73:S84" si="69">Q73/R73</f>
        <v>1.9846143044148706E-2</v>
      </c>
      <c r="T73" s="2">
        <f t="shared" ref="T73:T84" si="70">$B$74/100</f>
        <v>0.01</v>
      </c>
      <c r="U73" s="14">
        <f t="shared" ref="U73:U84" si="71">S73*T73</f>
        <v>1.9846143044148707E-4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1.2798461430441487E-2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1938.5833333333333</v>
      </c>
      <c r="AU73" s="1">
        <f t="shared" ref="AU73:AU84" si="78">AT73*10000*AS73*0.67*AR73*AQ73</f>
        <v>327645.09112091811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-1.0337000139999999</v>
      </c>
      <c r="E74" s="9">
        <f t="shared" ref="E74:E85" si="79">D73</f>
        <v>1</v>
      </c>
      <c r="F74" s="7" t="s">
        <v>83</v>
      </c>
      <c r="G74" s="1">
        <v>2</v>
      </c>
      <c r="H74" s="8">
        <f t="shared" si="61"/>
        <v>-1.0337000139999999</v>
      </c>
      <c r="I74" s="8">
        <f t="shared" si="62"/>
        <v>272.116299986</v>
      </c>
      <c r="J74" s="8">
        <f t="shared" si="63"/>
        <v>1.5219441674432612E-2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0.21682684733666574</v>
      </c>
      <c r="P74" s="8">
        <f t="shared" si="66"/>
        <v>3.2999835564914886E-3</v>
      </c>
      <c r="Q74" s="12">
        <f t="shared" si="67"/>
        <v>5.9399704016846792E-4</v>
      </c>
      <c r="R74" s="8">
        <f t="shared" si="68"/>
        <v>1.9710000000000002E-2</v>
      </c>
      <c r="S74" s="13">
        <f t="shared" si="69"/>
        <v>3.0136836132342356E-2</v>
      </c>
      <c r="T74" s="2">
        <f t="shared" si="70"/>
        <v>0.01</v>
      </c>
      <c r="U74" s="14">
        <f t="shared" si="71"/>
        <v>3.0136836132342359E-4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1.2901368361323424E-2</v>
      </c>
      <c r="AR74" s="8">
        <f t="shared" si="75"/>
        <v>10.950000000000001</v>
      </c>
      <c r="AS74" s="1">
        <f t="shared" si="76"/>
        <v>0.18</v>
      </c>
      <c r="AT74" s="1">
        <f t="shared" si="77"/>
        <v>1938.5833333333333</v>
      </c>
      <c r="AU74" s="1">
        <f t="shared" si="78"/>
        <v>330279.54456120351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-1.9866178611785701</v>
      </c>
      <c r="E75" s="9">
        <f t="shared" si="79"/>
        <v>-1.0337000139999999</v>
      </c>
      <c r="F75" s="7" t="s">
        <v>83</v>
      </c>
      <c r="G75" s="1">
        <v>3</v>
      </c>
      <c r="H75" s="8">
        <f t="shared" si="61"/>
        <v>-1.9866178611785701</v>
      </c>
      <c r="I75" s="8">
        <f t="shared" si="62"/>
        <v>271.16338213882142</v>
      </c>
      <c r="J75" s="8">
        <f t="shared" si="63"/>
        <v>1.3421127500302381E-2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0.32302686378017426</v>
      </c>
      <c r="P75" s="8">
        <f t="shared" si="66"/>
        <v>4.3353847248165274E-3</v>
      </c>
      <c r="Q75" s="12">
        <f t="shared" si="67"/>
        <v>7.803692504669749E-4</v>
      </c>
      <c r="R75" s="8">
        <f t="shared" si="68"/>
        <v>1.9710000000000002E-2</v>
      </c>
      <c r="S75" s="13">
        <f t="shared" si="69"/>
        <v>3.9592554564534491E-2</v>
      </c>
      <c r="T75" s="2">
        <f t="shared" si="70"/>
        <v>0.01</v>
      </c>
      <c r="U75" s="14">
        <f t="shared" si="71"/>
        <v>3.9592554564534492E-4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1.2995925545645345E-2</v>
      </c>
      <c r="AR75" s="8">
        <f t="shared" si="75"/>
        <v>10.950000000000001</v>
      </c>
      <c r="AS75" s="1">
        <f t="shared" si="76"/>
        <v>0.18</v>
      </c>
      <c r="AT75" s="1">
        <f t="shared" si="77"/>
        <v>1938.5833333333333</v>
      </c>
      <c r="AU75" s="1">
        <f t="shared" si="78"/>
        <v>332700.2415677674</v>
      </c>
    </row>
    <row r="76" spans="1:48" x14ac:dyDescent="0.15">
      <c r="C76" s="7">
        <v>3</v>
      </c>
      <c r="D76" s="7">
        <v>4.1691838127096803</v>
      </c>
      <c r="E76" s="9">
        <f t="shared" si="79"/>
        <v>-1.9866178611785701</v>
      </c>
      <c r="F76" s="7" t="s">
        <v>83</v>
      </c>
      <c r="G76" s="1">
        <v>4</v>
      </c>
      <c r="H76" s="8">
        <f t="shared" si="61"/>
        <v>4.1691838127096803</v>
      </c>
      <c r="I76" s="8">
        <f t="shared" si="62"/>
        <v>277.31918381270964</v>
      </c>
      <c r="J76" s="8">
        <f t="shared" si="63"/>
        <v>2.9781495164613429E-2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0.4281914790553577</v>
      </c>
      <c r="P76" s="8">
        <f t="shared" si="66"/>
        <v>1.2752182463015807E-2</v>
      </c>
      <c r="Q76" s="12">
        <f t="shared" si="67"/>
        <v>2.295392843342845E-3</v>
      </c>
      <c r="R76" s="8">
        <f t="shared" si="68"/>
        <v>1.9710000000000002E-2</v>
      </c>
      <c r="S76" s="13">
        <f t="shared" si="69"/>
        <v>0.11645828733347767</v>
      </c>
      <c r="T76" s="2">
        <f t="shared" si="70"/>
        <v>0.01</v>
      </c>
      <c r="U76" s="14">
        <f t="shared" si="71"/>
        <v>1.1645828733347766E-3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1.3764582873334777E-2</v>
      </c>
      <c r="AR76" s="8">
        <f t="shared" si="75"/>
        <v>10.950000000000001</v>
      </c>
      <c r="AS76" s="1">
        <f t="shared" si="76"/>
        <v>0.18</v>
      </c>
      <c r="AT76" s="1">
        <f t="shared" si="77"/>
        <v>1938.5833333333333</v>
      </c>
      <c r="AU76" s="1">
        <f t="shared" si="78"/>
        <v>352378.13812903228</v>
      </c>
    </row>
    <row r="77" spans="1:48" x14ac:dyDescent="0.15">
      <c r="C77" s="7">
        <v>4</v>
      </c>
      <c r="D77" s="7">
        <v>10.612081635199999</v>
      </c>
      <c r="E77" s="9">
        <f t="shared" si="79"/>
        <v>4.1691838127096803</v>
      </c>
      <c r="F77" s="7" t="s">
        <v>83</v>
      </c>
      <c r="G77" s="1">
        <v>5</v>
      </c>
      <c r="H77" s="8">
        <f t="shared" si="61"/>
        <v>10.612081635199999</v>
      </c>
      <c r="I77" s="8">
        <f t="shared" si="62"/>
        <v>283.76208163519999</v>
      </c>
      <c r="J77" s="8">
        <f t="shared" si="63"/>
        <v>6.6094059371666486E-2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0.39466733176272484</v>
      </c>
      <c r="O77" s="8">
        <f t="shared" si="80"/>
        <v>0.13027196482961712</v>
      </c>
      <c r="P77" s="8">
        <f t="shared" si="66"/>
        <v>8.6102029779123613E-3</v>
      </c>
      <c r="Q77" s="12">
        <f t="shared" si="67"/>
        <v>1.549836536024225E-3</v>
      </c>
      <c r="R77" s="8">
        <f t="shared" si="68"/>
        <v>1.9710000000000002E-2</v>
      </c>
      <c r="S77" s="13">
        <f t="shared" si="69"/>
        <v>7.8631990665866305E-2</v>
      </c>
      <c r="T77" s="2">
        <f t="shared" si="70"/>
        <v>0.01</v>
      </c>
      <c r="U77" s="14">
        <f t="shared" si="71"/>
        <v>7.8631990665866303E-4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1.3386319906658664E-2</v>
      </c>
      <c r="AR77" s="8">
        <f t="shared" si="75"/>
        <v>10.950000000000001</v>
      </c>
      <c r="AS77" s="1">
        <f t="shared" si="76"/>
        <v>0.18</v>
      </c>
      <c r="AT77" s="1">
        <f t="shared" si="77"/>
        <v>1938.5833333333333</v>
      </c>
      <c r="AU77" s="1">
        <f t="shared" si="78"/>
        <v>342694.47381845512</v>
      </c>
    </row>
    <row r="78" spans="1:48" x14ac:dyDescent="0.15">
      <c r="C78" s="7">
        <v>5</v>
      </c>
      <c r="D78" s="7">
        <v>13.2342917730968</v>
      </c>
      <c r="E78" s="9">
        <f t="shared" si="79"/>
        <v>10.612081635199999</v>
      </c>
      <c r="F78" s="7" t="s">
        <v>85</v>
      </c>
      <c r="G78" s="1">
        <v>6</v>
      </c>
      <c r="H78" s="8">
        <f t="shared" si="61"/>
        <v>13.2342917730968</v>
      </c>
      <c r="I78" s="8">
        <f t="shared" si="62"/>
        <v>286.38429177309678</v>
      </c>
      <c r="J78" s="8">
        <f t="shared" si="63"/>
        <v>9.0491842952351784E-2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0.23116176185170476</v>
      </c>
      <c r="P78" s="8">
        <f t="shared" si="66"/>
        <v>2.0918253850073409E-2</v>
      </c>
      <c r="Q78" s="12">
        <f t="shared" si="67"/>
        <v>3.7652856930132134E-3</v>
      </c>
      <c r="R78" s="8">
        <f t="shared" si="68"/>
        <v>1.9710000000000002E-2</v>
      </c>
      <c r="S78" s="13">
        <f t="shared" si="69"/>
        <v>0.1910342817358302</v>
      </c>
      <c r="T78" s="2">
        <f t="shared" si="70"/>
        <v>0.01</v>
      </c>
      <c r="U78" s="14">
        <f t="shared" si="71"/>
        <v>1.9103428173583021E-3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1.4510342817358302E-2</v>
      </c>
      <c r="AR78" s="8">
        <f t="shared" si="75"/>
        <v>10.950000000000001</v>
      </c>
      <c r="AS78" s="1">
        <f t="shared" si="76"/>
        <v>0.18</v>
      </c>
      <c r="AT78" s="1">
        <f t="shared" si="77"/>
        <v>1938.5833333333333</v>
      </c>
      <c r="AU78" s="1">
        <f t="shared" si="78"/>
        <v>371469.85365608288</v>
      </c>
    </row>
    <row r="79" spans="1:48" x14ac:dyDescent="0.15">
      <c r="C79" s="7">
        <v>6</v>
      </c>
      <c r="D79" s="7">
        <v>16.850946456666701</v>
      </c>
      <c r="E79" s="9">
        <f t="shared" si="79"/>
        <v>13.2342917730968</v>
      </c>
      <c r="F79" s="7" t="s">
        <v>83</v>
      </c>
      <c r="G79" s="1">
        <v>7</v>
      </c>
      <c r="H79" s="8">
        <f t="shared" si="61"/>
        <v>16.850946456666701</v>
      </c>
      <c r="I79" s="8">
        <f t="shared" si="62"/>
        <v>290.00094645666667</v>
      </c>
      <c r="J79" s="8">
        <f t="shared" si="63"/>
        <v>0.13827823622032301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0.31974350800163137</v>
      </c>
      <c r="P79" s="8">
        <f t="shared" si="66"/>
        <v>4.4213568329364322E-2</v>
      </c>
      <c r="Q79" s="12">
        <f t="shared" si="67"/>
        <v>7.9584422992855786E-3</v>
      </c>
      <c r="R79" s="8">
        <f t="shared" si="68"/>
        <v>1.9710000000000002E-2</v>
      </c>
      <c r="S79" s="13">
        <f t="shared" si="69"/>
        <v>0.40377687972022214</v>
      </c>
      <c r="T79" s="2">
        <f t="shared" si="70"/>
        <v>0.01</v>
      </c>
      <c r="U79" s="14">
        <f t="shared" si="71"/>
        <v>4.0377687972022215E-3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2.5637768797202223E-2</v>
      </c>
      <c r="AR79" s="8">
        <f t="shared" si="75"/>
        <v>10.950000000000001</v>
      </c>
      <c r="AS79" s="1">
        <f t="shared" si="76"/>
        <v>0.18</v>
      </c>
      <c r="AT79" s="1">
        <f t="shared" si="77"/>
        <v>1938.5833333333333</v>
      </c>
      <c r="AU79" s="1">
        <f t="shared" si="78"/>
        <v>656335.85250462324</v>
      </c>
    </row>
    <row r="80" spans="1:48" x14ac:dyDescent="0.15">
      <c r="C80" s="7">
        <v>7</v>
      </c>
      <c r="D80" s="7">
        <v>16.334628874193601</v>
      </c>
      <c r="E80" s="9">
        <f t="shared" si="79"/>
        <v>16.850946456666701</v>
      </c>
      <c r="F80" s="7" t="s">
        <v>83</v>
      </c>
      <c r="G80" s="1">
        <v>8</v>
      </c>
      <c r="H80" s="8">
        <f t="shared" si="61"/>
        <v>16.334628874193601</v>
      </c>
      <c r="I80" s="8">
        <f t="shared" si="62"/>
        <v>289.48462887419356</v>
      </c>
      <c r="J80" s="8">
        <f t="shared" si="63"/>
        <v>0.13024070038350996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0.38502993967226706</v>
      </c>
      <c r="P80" s="8">
        <f t="shared" si="66"/>
        <v>5.0146569011536649E-2</v>
      </c>
      <c r="Q80" s="12">
        <f t="shared" si="67"/>
        <v>9.0263824220765971E-3</v>
      </c>
      <c r="R80" s="8">
        <f t="shared" si="68"/>
        <v>1.9710000000000002E-2</v>
      </c>
      <c r="S80" s="13">
        <f t="shared" si="69"/>
        <v>0.45795953435193282</v>
      </c>
      <c r="T80" s="2">
        <f t="shared" si="70"/>
        <v>0.01</v>
      </c>
      <c r="U80" s="14">
        <f t="shared" si="71"/>
        <v>4.5795953435193281E-3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2.6179595343519331E-2</v>
      </c>
      <c r="AR80" s="8">
        <f t="shared" si="75"/>
        <v>10.950000000000001</v>
      </c>
      <c r="AS80" s="1">
        <f t="shared" si="76"/>
        <v>0.18</v>
      </c>
      <c r="AT80" s="1">
        <f t="shared" si="77"/>
        <v>1938.5833333333333</v>
      </c>
      <c r="AU80" s="1">
        <f t="shared" si="78"/>
        <v>670206.80168899545</v>
      </c>
    </row>
    <row r="81" spans="1:48" x14ac:dyDescent="0.15">
      <c r="C81" s="7">
        <v>8</v>
      </c>
      <c r="D81" s="7">
        <v>18.175697052258101</v>
      </c>
      <c r="E81" s="9">
        <f t="shared" si="79"/>
        <v>16.334628874193601</v>
      </c>
      <c r="F81" s="7" t="s">
        <v>83</v>
      </c>
      <c r="G81" s="1">
        <v>9</v>
      </c>
      <c r="H81" s="8">
        <f t="shared" si="61"/>
        <v>18.175697052258101</v>
      </c>
      <c r="I81" s="8">
        <f t="shared" si="62"/>
        <v>291.32569705225808</v>
      </c>
      <c r="J81" s="8">
        <f t="shared" si="63"/>
        <v>0.1610869333685972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0.44438337066073047</v>
      </c>
      <c r="P81" s="8">
        <f t="shared" si="66"/>
        <v>7.158435441973772E-2</v>
      </c>
      <c r="Q81" s="12">
        <f t="shared" si="67"/>
        <v>1.2885183795552788E-2</v>
      </c>
      <c r="R81" s="8">
        <f t="shared" si="68"/>
        <v>1.9710000000000002E-2</v>
      </c>
      <c r="S81" s="13">
        <f t="shared" si="69"/>
        <v>0.65373839652728494</v>
      </c>
      <c r="T81" s="2">
        <f t="shared" si="70"/>
        <v>0.01</v>
      </c>
      <c r="U81" s="14">
        <f t="shared" si="71"/>
        <v>6.5373839652728494E-3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2.813738396527285E-2</v>
      </c>
      <c r="AR81" s="8">
        <f t="shared" si="75"/>
        <v>10.950000000000001</v>
      </c>
      <c r="AS81" s="1">
        <f t="shared" si="76"/>
        <v>0.18</v>
      </c>
      <c r="AT81" s="1">
        <f t="shared" si="77"/>
        <v>1938.5833333333333</v>
      </c>
      <c r="AU81" s="1">
        <f t="shared" si="78"/>
        <v>720326.875485069</v>
      </c>
    </row>
    <row r="82" spans="1:48" x14ac:dyDescent="0.15">
      <c r="C82" s="7">
        <v>9</v>
      </c>
      <c r="D82" s="7">
        <v>15.017991429666701</v>
      </c>
      <c r="E82" s="9">
        <f t="shared" si="79"/>
        <v>18.175697052258101</v>
      </c>
      <c r="F82" s="7" t="s">
        <v>83</v>
      </c>
      <c r="G82" s="1">
        <v>10</v>
      </c>
      <c r="H82" s="8">
        <f t="shared" si="61"/>
        <v>15.017991429666701</v>
      </c>
      <c r="I82" s="8">
        <f t="shared" si="62"/>
        <v>288.1679914296667</v>
      </c>
      <c r="J82" s="8">
        <f t="shared" si="63"/>
        <v>0.11168770484962159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0.48229901624099275</v>
      </c>
      <c r="P82" s="8">
        <f t="shared" si="66"/>
        <v>5.3866870175186848E-2</v>
      </c>
      <c r="Q82" s="12">
        <f t="shared" si="67"/>
        <v>9.6960366315336326E-3</v>
      </c>
      <c r="R82" s="8">
        <f t="shared" si="68"/>
        <v>1.9710000000000002E-2</v>
      </c>
      <c r="S82" s="13">
        <f t="shared" si="69"/>
        <v>0.49193488744462871</v>
      </c>
      <c r="T82" s="2">
        <f t="shared" si="70"/>
        <v>0.01</v>
      </c>
      <c r="U82" s="14">
        <f t="shared" si="71"/>
        <v>4.9193488744462876E-3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2.6519348874446288E-2</v>
      </c>
      <c r="AR82" s="8">
        <f t="shared" si="75"/>
        <v>10.950000000000001</v>
      </c>
      <c r="AS82" s="1">
        <f t="shared" si="76"/>
        <v>0.18</v>
      </c>
      <c r="AT82" s="1">
        <f t="shared" si="77"/>
        <v>1938.5833333333333</v>
      </c>
      <c r="AU82" s="1">
        <f t="shared" si="78"/>
        <v>678904.61096897989</v>
      </c>
    </row>
    <row r="83" spans="1:48" x14ac:dyDescent="0.15">
      <c r="C83" s="7">
        <v>10</v>
      </c>
      <c r="D83" s="7">
        <v>8.1813815081612908</v>
      </c>
      <c r="E83" s="9">
        <f t="shared" si="79"/>
        <v>15.017991429666701</v>
      </c>
      <c r="F83" s="7" t="s">
        <v>83</v>
      </c>
      <c r="G83" s="1">
        <v>11</v>
      </c>
      <c r="H83" s="8">
        <f t="shared" si="61"/>
        <v>8.1813815081612908</v>
      </c>
      <c r="I83" s="8">
        <f t="shared" si="62"/>
        <v>281.33138150816126</v>
      </c>
      <c r="J83" s="8">
        <f t="shared" si="63"/>
        <v>4.9137036823679862E-2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0.40701053876251564</v>
      </c>
      <c r="O83" s="8">
        <f t="shared" si="80"/>
        <v>0.13092160730329022</v>
      </c>
      <c r="P83" s="8">
        <f t="shared" si="66"/>
        <v>6.4330998390771258E-3</v>
      </c>
      <c r="Q83" s="12">
        <f t="shared" si="67"/>
        <v>1.1579579710338827E-3</v>
      </c>
      <c r="R83" s="8">
        <f t="shared" si="68"/>
        <v>1.9710000000000002E-2</v>
      </c>
      <c r="S83" s="13">
        <f t="shared" si="69"/>
        <v>5.8749770219882425E-2</v>
      </c>
      <c r="T83" s="2">
        <f t="shared" si="70"/>
        <v>0.01</v>
      </c>
      <c r="U83" s="14">
        <f t="shared" si="71"/>
        <v>5.8749770219882424E-4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1.3187497702198825E-2</v>
      </c>
      <c r="AR83" s="8">
        <f t="shared" si="75"/>
        <v>10.950000000000001</v>
      </c>
      <c r="AS83" s="1">
        <f t="shared" si="76"/>
        <v>0.18</v>
      </c>
      <c r="AT83" s="1">
        <f t="shared" si="77"/>
        <v>1938.5833333333333</v>
      </c>
      <c r="AU83" s="1">
        <f t="shared" si="78"/>
        <v>337604.55581142334</v>
      </c>
    </row>
    <row r="84" spans="1:48" x14ac:dyDescent="0.15">
      <c r="C84" s="7">
        <v>11</v>
      </c>
      <c r="D84" s="7">
        <v>2.6450878070666701</v>
      </c>
      <c r="E84" s="9">
        <f t="shared" si="79"/>
        <v>8.1813815081612908</v>
      </c>
      <c r="F84" s="7" t="s">
        <v>85</v>
      </c>
      <c r="G84" s="1">
        <v>12</v>
      </c>
      <c r="H84" s="8">
        <f t="shared" si="61"/>
        <v>2.6450878070666701</v>
      </c>
      <c r="I84" s="8">
        <f t="shared" si="62"/>
        <v>275.79508780706664</v>
      </c>
      <c r="J84" s="8">
        <f t="shared" si="63"/>
        <v>2.4529107290127194E-2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0.2339885074642131</v>
      </c>
      <c r="P84" s="8">
        <f t="shared" si="66"/>
        <v>5.7395292042464107E-3</v>
      </c>
      <c r="Q84" s="12">
        <f t="shared" si="67"/>
        <v>1.033115256764354E-3</v>
      </c>
      <c r="R84" s="8">
        <f t="shared" si="68"/>
        <v>1.9710000000000002E-2</v>
      </c>
      <c r="S84" s="13">
        <f t="shared" si="69"/>
        <v>5.2415791819601917E-2</v>
      </c>
      <c r="T84" s="2">
        <f t="shared" si="70"/>
        <v>0.01</v>
      </c>
      <c r="U84" s="14">
        <f t="shared" si="71"/>
        <v>5.2415791819601914E-4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1.312415791819602E-2</v>
      </c>
      <c r="AR84" s="8">
        <f t="shared" si="75"/>
        <v>10.950000000000001</v>
      </c>
      <c r="AS84" s="1">
        <f t="shared" si="76"/>
        <v>0.18</v>
      </c>
      <c r="AT84" s="1">
        <f t="shared" si="77"/>
        <v>1938.5833333333333</v>
      </c>
      <c r="AU84" s="1">
        <f t="shared" si="78"/>
        <v>335983.03517677763</v>
      </c>
      <c r="AV84" s="1">
        <f>SUM(AU73:AU84)</f>
        <v>5456529.0744893281</v>
      </c>
    </row>
    <row r="85" spans="1:48" x14ac:dyDescent="0.3">
      <c r="C85" s="7">
        <v>12</v>
      </c>
      <c r="D85" s="10">
        <v>2.0454492775161301</v>
      </c>
      <c r="E85" s="9">
        <f t="shared" si="79"/>
        <v>2.6450878070666701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1</v>
      </c>
      <c r="E89" s="7"/>
      <c r="F89" s="7"/>
      <c r="G89" s="1">
        <v>1</v>
      </c>
      <c r="H89" s="8">
        <f t="shared" ref="H89:H100" si="81">E90</f>
        <v>1</v>
      </c>
      <c r="I89" s="8">
        <f t="shared" ref="I89:I100" si="82">H89+273.15</f>
        <v>274.14999999999998</v>
      </c>
      <c r="J89" s="8">
        <f t="shared" ref="J89:J100" si="83">EXP(($C$15*(I89-$C$13))/($C$16*I89*$C$13))</f>
        <v>1.9846143044148706E-2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0.10528924653854603</v>
      </c>
      <c r="Q89" s="12">
        <f t="shared" ref="Q89:Q100" si="87">P89*$B$91</f>
        <v>4.7380160942345713E-2</v>
      </c>
      <c r="R89" s="8">
        <f t="shared" ref="R89:R100" si="88">L89*$B$91</f>
        <v>2.3873737500000001</v>
      </c>
      <c r="S89" s="13">
        <f t="shared" ref="S89:S100" si="89">Q89/R89</f>
        <v>1.9846143044148706E-2</v>
      </c>
      <c r="T89" s="2">
        <f t="shared" ref="T89:T100" si="90">$B$90/100</f>
        <v>0.51</v>
      </c>
      <c r="U89" s="14">
        <f t="shared" ref="U89:U100" si="91">S89*T89</f>
        <v>1.012153295251584E-2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3.3388642185183524E-2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145757.66666666666</v>
      </c>
      <c r="AN89" s="1">
        <f t="shared" ref="AN89:AN100" si="96">AM89*10000*AK89*AJ89</f>
        <v>506253326.3848328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-1.0337000139999999</v>
      </c>
      <c r="E90" s="9">
        <f t="shared" ref="E90:E101" si="97">D89</f>
        <v>1</v>
      </c>
      <c r="F90" s="7" t="s">
        <v>83</v>
      </c>
      <c r="G90" s="1">
        <v>2</v>
      </c>
      <c r="H90" s="8">
        <f t="shared" si="81"/>
        <v>-1.0337000139999999</v>
      </c>
      <c r="I90" s="8">
        <f t="shared" si="82"/>
        <v>272.116299986</v>
      </c>
      <c r="J90" s="8">
        <f t="shared" si="83"/>
        <v>1.5219441674432612E-2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10.505260753461453</v>
      </c>
      <c r="P90" s="8">
        <f t="shared" si="86"/>
        <v>0.15988420331201258</v>
      </c>
      <c r="Q90" s="12">
        <f t="shared" si="87"/>
        <v>7.194789149040566E-2</v>
      </c>
      <c r="R90" s="8">
        <f t="shared" si="88"/>
        <v>2.3873737500000001</v>
      </c>
      <c r="S90" s="13">
        <f t="shared" si="89"/>
        <v>3.0136836132342353E-2</v>
      </c>
      <c r="T90" s="2">
        <f t="shared" si="90"/>
        <v>0.51</v>
      </c>
      <c r="U90" s="14">
        <f t="shared" si="91"/>
        <v>1.53697864274946E-2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3.4970990607889621E-2</v>
      </c>
      <c r="AK90" s="8">
        <f t="shared" si="93"/>
        <v>10.4025</v>
      </c>
      <c r="AL90" s="1">
        <f t="shared" si="94"/>
        <v>0.45</v>
      </c>
      <c r="AM90" s="17">
        <f t="shared" si="95"/>
        <v>145757.66666666666</v>
      </c>
      <c r="AN90" s="1">
        <f t="shared" si="96"/>
        <v>530245591.42070287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-1.9866178611785701</v>
      </c>
      <c r="E91" s="9">
        <f t="shared" si="97"/>
        <v>-1.0337000139999999</v>
      </c>
      <c r="F91" s="7" t="s">
        <v>83</v>
      </c>
      <c r="G91" s="1">
        <v>3</v>
      </c>
      <c r="H91" s="8">
        <f t="shared" si="81"/>
        <v>-1.9866178611785701</v>
      </c>
      <c r="I91" s="8">
        <f t="shared" si="82"/>
        <v>271.16338213882142</v>
      </c>
      <c r="J91" s="8">
        <f t="shared" si="83"/>
        <v>1.3421127500302381E-2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15.650651550149441</v>
      </c>
      <c r="P91" s="8">
        <f t="shared" si="86"/>
        <v>0.21004938991736075</v>
      </c>
      <c r="Q91" s="12">
        <f t="shared" si="87"/>
        <v>9.4522225462812332E-2</v>
      </c>
      <c r="R91" s="8">
        <f t="shared" si="88"/>
        <v>2.3873737500000001</v>
      </c>
      <c r="S91" s="13">
        <f t="shared" si="89"/>
        <v>3.9592554564534491E-2</v>
      </c>
      <c r="T91" s="2">
        <f t="shared" si="90"/>
        <v>0.51</v>
      </c>
      <c r="U91" s="14">
        <f t="shared" si="91"/>
        <v>2.0192202827912592E-2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3.6424949152615647E-2</v>
      </c>
      <c r="AK91" s="8">
        <f t="shared" si="93"/>
        <v>10.4025</v>
      </c>
      <c r="AL91" s="1">
        <f t="shared" si="94"/>
        <v>0.45</v>
      </c>
      <c r="AM91" s="17">
        <f t="shared" si="95"/>
        <v>145757.66666666666</v>
      </c>
      <c r="AN91" s="1">
        <f t="shared" si="96"/>
        <v>552291152.47139573</v>
      </c>
    </row>
    <row r="92" spans="1:48" x14ac:dyDescent="0.15">
      <c r="C92" s="7">
        <v>3</v>
      </c>
      <c r="D92" s="7">
        <v>4.1691838127096803</v>
      </c>
      <c r="E92" s="9">
        <f t="shared" si="97"/>
        <v>-1.9866178611785701</v>
      </c>
      <c r="F92" s="7" t="s">
        <v>83</v>
      </c>
      <c r="G92" s="1">
        <v>4</v>
      </c>
      <c r="H92" s="8">
        <f t="shared" si="81"/>
        <v>4.1691838127096803</v>
      </c>
      <c r="I92" s="8">
        <f t="shared" si="82"/>
        <v>277.31918381270964</v>
      </c>
      <c r="J92" s="8">
        <f t="shared" si="83"/>
        <v>2.9781495164613429E-2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20.74587716023208</v>
      </c>
      <c r="P92" s="8">
        <f t="shared" si="86"/>
        <v>0.61784324033311588</v>
      </c>
      <c r="Q92" s="12">
        <f t="shared" si="87"/>
        <v>0.27802945814990215</v>
      </c>
      <c r="R92" s="8">
        <f t="shared" si="88"/>
        <v>2.3873737500000001</v>
      </c>
      <c r="S92" s="13">
        <f t="shared" si="89"/>
        <v>0.1164582873334777</v>
      </c>
      <c r="T92" s="2">
        <f t="shared" si="90"/>
        <v>0.51</v>
      </c>
      <c r="U92" s="14">
        <f t="shared" si="91"/>
        <v>5.9393726540073626E-2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4.8244208551832202E-2</v>
      </c>
      <c r="AK92" s="8">
        <f t="shared" si="93"/>
        <v>10.4025</v>
      </c>
      <c r="AL92" s="1">
        <f t="shared" si="94"/>
        <v>0.45</v>
      </c>
      <c r="AM92" s="17">
        <f t="shared" si="95"/>
        <v>145757.66666666666</v>
      </c>
      <c r="AN92" s="1">
        <f t="shared" si="96"/>
        <v>731499979.02600849</v>
      </c>
    </row>
    <row r="93" spans="1:48" x14ac:dyDescent="0.15">
      <c r="C93" s="7">
        <v>4</v>
      </c>
      <c r="D93" s="7">
        <v>10.612081635199999</v>
      </c>
      <c r="E93" s="9">
        <f t="shared" si="97"/>
        <v>4.1691838127096803</v>
      </c>
      <c r="F93" s="7" t="s">
        <v>83</v>
      </c>
      <c r="G93" s="1">
        <v>5</v>
      </c>
      <c r="H93" s="8">
        <f t="shared" si="81"/>
        <v>10.612081635199999</v>
      </c>
      <c r="I93" s="8">
        <f t="shared" si="82"/>
        <v>283.76208163519999</v>
      </c>
      <c r="J93" s="8">
        <f t="shared" si="83"/>
        <v>6.6094059371666486E-2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19.121632223904015</v>
      </c>
      <c r="O93" s="8">
        <f t="shared" si="98"/>
        <v>6.3116766959949473</v>
      </c>
      <c r="P93" s="8">
        <f t="shared" si="86"/>
        <v>0.41716433427985383</v>
      </c>
      <c r="Q93" s="12">
        <f t="shared" si="87"/>
        <v>0.18772395042593423</v>
      </c>
      <c r="R93" s="8">
        <f t="shared" si="88"/>
        <v>2.3873737500000001</v>
      </c>
      <c r="S93" s="13">
        <f t="shared" si="89"/>
        <v>7.8631990665866305E-2</v>
      </c>
      <c r="T93" s="2">
        <f t="shared" si="90"/>
        <v>0.51</v>
      </c>
      <c r="U93" s="14">
        <f t="shared" si="91"/>
        <v>4.0102315239591818E-2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3.5001848044736938E-2</v>
      </c>
      <c r="AK93" s="8">
        <f t="shared" si="93"/>
        <v>10.4025</v>
      </c>
      <c r="AL93" s="1">
        <f t="shared" si="94"/>
        <v>0.45</v>
      </c>
      <c r="AM93" s="17">
        <f t="shared" si="95"/>
        <v>145757.66666666666</v>
      </c>
      <c r="AN93" s="1">
        <f t="shared" si="96"/>
        <v>530713465.49479735</v>
      </c>
    </row>
    <row r="94" spans="1:48" x14ac:dyDescent="0.15">
      <c r="C94" s="7">
        <v>5</v>
      </c>
      <c r="D94" s="7">
        <v>13.2342917730968</v>
      </c>
      <c r="E94" s="9">
        <f t="shared" si="97"/>
        <v>10.612081635199999</v>
      </c>
      <c r="F94" s="7" t="s">
        <v>85</v>
      </c>
      <c r="G94" s="1">
        <v>6</v>
      </c>
      <c r="H94" s="8">
        <f t="shared" si="81"/>
        <v>13.2342917730968</v>
      </c>
      <c r="I94" s="8">
        <f t="shared" si="82"/>
        <v>286.38429177309678</v>
      </c>
      <c r="J94" s="8">
        <f t="shared" si="83"/>
        <v>9.0491842952351784E-2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11.199787361715094</v>
      </c>
      <c r="P94" s="8">
        <f t="shared" si="86"/>
        <v>1.0134893990360565</v>
      </c>
      <c r="Q94" s="12">
        <f t="shared" si="87"/>
        <v>0.45607022956622545</v>
      </c>
      <c r="R94" s="8">
        <f t="shared" si="88"/>
        <v>2.3873737500000001</v>
      </c>
      <c r="S94" s="13">
        <f t="shared" si="89"/>
        <v>0.1910342817358302</v>
      </c>
      <c r="T94" s="2">
        <f t="shared" si="90"/>
        <v>0.51</v>
      </c>
      <c r="U94" s="14">
        <f t="shared" si="91"/>
        <v>9.7427483685273403E-2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5.550338633110994E-2</v>
      </c>
      <c r="AK94" s="8">
        <f t="shared" si="93"/>
        <v>10.4025</v>
      </c>
      <c r="AL94" s="1">
        <f t="shared" si="94"/>
        <v>0.45</v>
      </c>
      <c r="AM94" s="17">
        <f t="shared" si="95"/>
        <v>145757.66666666666</v>
      </c>
      <c r="AN94" s="1">
        <f t="shared" si="96"/>
        <v>841566835.80909204</v>
      </c>
    </row>
    <row r="95" spans="1:48" x14ac:dyDescent="0.15">
      <c r="C95" s="7">
        <v>6</v>
      </c>
      <c r="D95" s="7">
        <v>16.850946456666701</v>
      </c>
      <c r="E95" s="9">
        <f t="shared" si="97"/>
        <v>13.2342917730968</v>
      </c>
      <c r="F95" s="7" t="s">
        <v>83</v>
      </c>
      <c r="G95" s="1">
        <v>7</v>
      </c>
      <c r="H95" s="8">
        <f t="shared" si="81"/>
        <v>16.850946456666701</v>
      </c>
      <c r="I95" s="8">
        <f t="shared" si="82"/>
        <v>290.00094645666667</v>
      </c>
      <c r="J95" s="8">
        <f t="shared" si="83"/>
        <v>0.13827823622032301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15.491572962679037</v>
      </c>
      <c r="P95" s="8">
        <f t="shared" si="86"/>
        <v>2.1421473855577009</v>
      </c>
      <c r="Q95" s="12">
        <f t="shared" si="87"/>
        <v>0.96396632350096545</v>
      </c>
      <c r="R95" s="8">
        <f t="shared" si="88"/>
        <v>2.3873737500000001</v>
      </c>
      <c r="S95" s="13">
        <f t="shared" si="89"/>
        <v>0.40377687972022203</v>
      </c>
      <c r="T95" s="2">
        <f t="shared" si="90"/>
        <v>0.51</v>
      </c>
      <c r="U95" s="14">
        <f t="shared" si="91"/>
        <v>0.20592620865731323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0.10854175191017995</v>
      </c>
      <c r="AK95" s="8">
        <f t="shared" si="93"/>
        <v>10.4025</v>
      </c>
      <c r="AL95" s="1">
        <f t="shared" si="94"/>
        <v>0.45</v>
      </c>
      <c r="AM95" s="17">
        <f t="shared" si="95"/>
        <v>145757.66666666666</v>
      </c>
      <c r="AN95" s="1">
        <f t="shared" si="96"/>
        <v>1645757939.2237225</v>
      </c>
    </row>
    <row r="96" spans="1:48" x14ac:dyDescent="0.15">
      <c r="C96" s="7">
        <v>7</v>
      </c>
      <c r="D96" s="7">
        <v>16.334628874193601</v>
      </c>
      <c r="E96" s="9">
        <f t="shared" si="97"/>
        <v>16.850946456666701</v>
      </c>
      <c r="F96" s="7" t="s">
        <v>83</v>
      </c>
      <c r="G96" s="1">
        <v>8</v>
      </c>
      <c r="H96" s="8">
        <f t="shared" si="81"/>
        <v>16.334628874193601</v>
      </c>
      <c r="I96" s="8">
        <f t="shared" si="82"/>
        <v>289.48462887419356</v>
      </c>
      <c r="J96" s="8">
        <f t="shared" si="83"/>
        <v>0.13024070038350996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18.654700577121339</v>
      </c>
      <c r="P96" s="8">
        <f t="shared" si="86"/>
        <v>2.4296012686089505</v>
      </c>
      <c r="Q96" s="12">
        <f t="shared" si="87"/>
        <v>1.0933205708740277</v>
      </c>
      <c r="R96" s="8">
        <f t="shared" si="88"/>
        <v>2.3873737500000001</v>
      </c>
      <c r="S96" s="13">
        <f t="shared" si="89"/>
        <v>0.45795953435193282</v>
      </c>
      <c r="T96" s="2">
        <f t="shared" si="90"/>
        <v>0.51</v>
      </c>
      <c r="U96" s="14">
        <f t="shared" si="91"/>
        <v>0.23355936251948575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0.11687314779962496</v>
      </c>
      <c r="AK96" s="8">
        <f t="shared" si="93"/>
        <v>10.4025</v>
      </c>
      <c r="AL96" s="1">
        <f t="shared" si="94"/>
        <v>0.45</v>
      </c>
      <c r="AM96" s="17">
        <f t="shared" si="95"/>
        <v>145757.66666666666</v>
      </c>
      <c r="AN96" s="1">
        <f t="shared" si="96"/>
        <v>1772082240.1362088</v>
      </c>
    </row>
    <row r="97" spans="1:50" x14ac:dyDescent="0.15">
      <c r="C97" s="7">
        <v>8</v>
      </c>
      <c r="D97" s="7">
        <v>18.175697052258101</v>
      </c>
      <c r="E97" s="9">
        <f t="shared" si="97"/>
        <v>16.334628874193601</v>
      </c>
      <c r="F97" s="7" t="s">
        <v>83</v>
      </c>
      <c r="G97" s="1">
        <v>9</v>
      </c>
      <c r="H97" s="8">
        <f t="shared" si="81"/>
        <v>18.175697052258101</v>
      </c>
      <c r="I97" s="8">
        <f t="shared" si="82"/>
        <v>291.32569705225808</v>
      </c>
      <c r="J97" s="8">
        <f t="shared" si="83"/>
        <v>0.1610869333685972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21.530374308512389</v>
      </c>
      <c r="P97" s="8">
        <f t="shared" si="86"/>
        <v>3.4682619716362924</v>
      </c>
      <c r="Q97" s="12">
        <f t="shared" si="87"/>
        <v>1.5607178872363316</v>
      </c>
      <c r="R97" s="8">
        <f t="shared" si="88"/>
        <v>2.3873737500000001</v>
      </c>
      <c r="S97" s="13">
        <f t="shared" si="89"/>
        <v>0.65373839652728505</v>
      </c>
      <c r="T97" s="2">
        <f t="shared" si="90"/>
        <v>0.51</v>
      </c>
      <c r="U97" s="14">
        <f t="shared" si="91"/>
        <v>0.33340658222891539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0.14697708454201802</v>
      </c>
      <c r="AK97" s="8">
        <f t="shared" si="93"/>
        <v>10.4025</v>
      </c>
      <c r="AL97" s="1">
        <f t="shared" si="94"/>
        <v>0.45</v>
      </c>
      <c r="AM97" s="17">
        <f t="shared" si="95"/>
        <v>145757.66666666666</v>
      </c>
      <c r="AN97" s="1">
        <f t="shared" si="96"/>
        <v>2228531413.1390581</v>
      </c>
    </row>
    <row r="98" spans="1:50" x14ac:dyDescent="0.15">
      <c r="C98" s="7">
        <v>9</v>
      </c>
      <c r="D98" s="7">
        <v>15.017991429666701</v>
      </c>
      <c r="E98" s="9">
        <f t="shared" si="97"/>
        <v>18.175697052258101</v>
      </c>
      <c r="F98" s="7" t="s">
        <v>83</v>
      </c>
      <c r="G98" s="1">
        <v>10</v>
      </c>
      <c r="H98" s="8">
        <f t="shared" si="81"/>
        <v>15.017991429666701</v>
      </c>
      <c r="I98" s="8">
        <f t="shared" si="82"/>
        <v>288.1679914296667</v>
      </c>
      <c r="J98" s="8">
        <f t="shared" si="83"/>
        <v>0.11168770484962159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23.367387336876096</v>
      </c>
      <c r="P98" s="8">
        <f t="shared" si="86"/>
        <v>2.6098498599878024</v>
      </c>
      <c r="Q98" s="12">
        <f t="shared" si="87"/>
        <v>1.1744324369945112</v>
      </c>
      <c r="R98" s="8">
        <f t="shared" si="88"/>
        <v>2.3873737500000001</v>
      </c>
      <c r="S98" s="13">
        <f t="shared" si="89"/>
        <v>0.49193488744462871</v>
      </c>
      <c r="T98" s="2">
        <f t="shared" si="90"/>
        <v>0.51</v>
      </c>
      <c r="U98" s="14">
        <f t="shared" si="91"/>
        <v>0.25088679259676067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0.11889136796792335</v>
      </c>
      <c r="AK98" s="8">
        <f t="shared" si="93"/>
        <v>10.4025</v>
      </c>
      <c r="AL98" s="1">
        <f t="shared" si="94"/>
        <v>0.45</v>
      </c>
      <c r="AM98" s="17">
        <f t="shared" si="95"/>
        <v>145757.66666666666</v>
      </c>
      <c r="AN98" s="1">
        <f t="shared" si="96"/>
        <v>1802683384.9180536</v>
      </c>
    </row>
    <row r="99" spans="1:50" x14ac:dyDescent="0.15">
      <c r="C99" s="7">
        <v>10</v>
      </c>
      <c r="D99" s="7">
        <v>8.1813815081612908</v>
      </c>
      <c r="E99" s="9">
        <f t="shared" si="97"/>
        <v>15.017991429666701</v>
      </c>
      <c r="F99" s="7" t="s">
        <v>83</v>
      </c>
      <c r="G99" s="1">
        <v>11</v>
      </c>
      <c r="H99" s="8">
        <f t="shared" si="81"/>
        <v>8.1813815081612908</v>
      </c>
      <c r="I99" s="8">
        <f t="shared" si="82"/>
        <v>281.33138150816126</v>
      </c>
      <c r="J99" s="8">
        <f t="shared" si="83"/>
        <v>4.9137036823679862E-2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19.719660603043881</v>
      </c>
      <c r="O99" s="8">
        <f t="shared" si="98"/>
        <v>6.343151873844409</v>
      </c>
      <c r="P99" s="8">
        <f t="shared" si="86"/>
        <v>0.31168368720328665</v>
      </c>
      <c r="Q99" s="12">
        <f t="shared" si="87"/>
        <v>0.14025765924147901</v>
      </c>
      <c r="R99" s="8">
        <f t="shared" si="88"/>
        <v>2.3873737500000001</v>
      </c>
      <c r="S99" s="13">
        <f t="shared" si="89"/>
        <v>5.8749770219882418E-2</v>
      </c>
      <c r="T99" s="2">
        <f t="shared" si="90"/>
        <v>0.51</v>
      </c>
      <c r="U99" s="14">
        <f t="shared" si="91"/>
        <v>2.9962382812140035E-2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3.9370658417860221E-2</v>
      </c>
      <c r="AK99" s="8">
        <f t="shared" si="93"/>
        <v>10.4025</v>
      </c>
      <c r="AL99" s="1">
        <f t="shared" si="94"/>
        <v>0.45</v>
      </c>
      <c r="AM99" s="17">
        <f t="shared" si="95"/>
        <v>145757.66666666666</v>
      </c>
      <c r="AN99" s="1">
        <f t="shared" si="96"/>
        <v>596955296.21888995</v>
      </c>
    </row>
    <row r="100" spans="1:50" x14ac:dyDescent="0.15">
      <c r="C100" s="7">
        <v>11</v>
      </c>
      <c r="D100" s="7">
        <v>2.6450878070666701</v>
      </c>
      <c r="E100" s="9">
        <f t="shared" si="97"/>
        <v>8.1813815081612908</v>
      </c>
      <c r="F100" s="7" t="s">
        <v>85</v>
      </c>
      <c r="G100" s="1">
        <v>12</v>
      </c>
      <c r="H100" s="8">
        <f t="shared" si="81"/>
        <v>2.6450878070666701</v>
      </c>
      <c r="I100" s="8">
        <f t="shared" si="82"/>
        <v>275.79508780706664</v>
      </c>
      <c r="J100" s="8">
        <f t="shared" si="83"/>
        <v>2.4529107290127194E-2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11.336743186641122</v>
      </c>
      <c r="P100" s="8">
        <f t="shared" si="86"/>
        <v>0.27808018994573858</v>
      </c>
      <c r="Q100" s="12">
        <f t="shared" si="87"/>
        <v>0.12513608547558236</v>
      </c>
      <c r="R100" s="8">
        <f t="shared" si="88"/>
        <v>2.3873737500000001</v>
      </c>
      <c r="S100" s="13">
        <f t="shared" si="89"/>
        <v>5.2415791819601917E-2</v>
      </c>
      <c r="T100" s="2">
        <f t="shared" si="90"/>
        <v>0.51</v>
      </c>
      <c r="U100" s="14">
        <f t="shared" si="91"/>
        <v>2.6732053827996979E-2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3.8396714229141093E-2</v>
      </c>
      <c r="AK100" s="8">
        <f t="shared" si="93"/>
        <v>10.4025</v>
      </c>
      <c r="AL100" s="1">
        <f t="shared" si="94"/>
        <v>0.45</v>
      </c>
      <c r="AM100" s="17">
        <f t="shared" si="95"/>
        <v>145757.66666666666</v>
      </c>
      <c r="AN100" s="1">
        <f t="shared" si="96"/>
        <v>582187924.6523087</v>
      </c>
      <c r="AO100" s="1">
        <f>SUM(AN89:AN100)</f>
        <v>12320768548.895071</v>
      </c>
    </row>
    <row r="101" spans="1:50" x14ac:dyDescent="0.3">
      <c r="C101" s="7">
        <v>12</v>
      </c>
      <c r="D101" s="10">
        <v>2.0454492775161301</v>
      </c>
      <c r="E101" s="9">
        <f t="shared" si="97"/>
        <v>2.6450878070666701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1</v>
      </c>
      <c r="E105" s="7"/>
      <c r="F105" s="7"/>
      <c r="G105" s="1">
        <v>1</v>
      </c>
      <c r="H105" s="8">
        <f t="shared" ref="H105:H116" si="99">E106</f>
        <v>1</v>
      </c>
      <c r="I105" s="8">
        <f t="shared" ref="I105:I116" si="100">H105+273.15</f>
        <v>274.14999999999998</v>
      </c>
      <c r="J105" s="8">
        <f t="shared" ref="J105:J116" si="101">EXP(($C$15*(I105-$C$13))/($C$16*I105*$C$13))</f>
        <v>1.9846143044148706E-2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1.285812175148664E-2</v>
      </c>
      <c r="Q105" s="12">
        <f t="shared" ref="Q105:Q116" si="105">P105*$B$107</f>
        <v>3.8574365254459919E-3</v>
      </c>
      <c r="R105" s="8">
        <f t="shared" ref="R105:R116" si="106">L105*$B$107</f>
        <v>0.19436706250000002</v>
      </c>
      <c r="S105" s="13">
        <f t="shared" ref="S105:S116" si="107">Q105/R105</f>
        <v>1.9846143044148706E-2</v>
      </c>
      <c r="T105" s="2">
        <f t="shared" ref="T105:T116" si="108">$B$106/100</f>
        <v>0.01</v>
      </c>
      <c r="U105" s="14">
        <f t="shared" ref="U105:U116" si="109">S105*T105</f>
        <v>1.9846143044148707E-4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5.6884614304414868E-3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2589</v>
      </c>
      <c r="AX105" s="1">
        <f t="shared" ref="AX105:AX116" si="116">AW105*10000*AV105*0.67*AU105*AT105</f>
        <v>1917892.8587591627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-1.0337000139999999</v>
      </c>
      <c r="E106" s="9">
        <f t="shared" ref="E106:E117" si="117">D105</f>
        <v>1</v>
      </c>
      <c r="F106" s="7" t="s">
        <v>83</v>
      </c>
      <c r="G106" s="1">
        <v>2</v>
      </c>
      <c r="H106" s="8">
        <f t="shared" si="99"/>
        <v>-1.0337000139999999</v>
      </c>
      <c r="I106" s="8">
        <f t="shared" si="100"/>
        <v>272.116299986</v>
      </c>
      <c r="J106" s="8">
        <f t="shared" si="101"/>
        <v>1.5219441674432612E-2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1.2829222949151802</v>
      </c>
      <c r="P106" s="8">
        <f t="shared" si="104"/>
        <v>1.9525361040290821E-2</v>
      </c>
      <c r="Q106" s="12">
        <f t="shared" si="105"/>
        <v>5.8576083120872461E-3</v>
      </c>
      <c r="R106" s="8">
        <f t="shared" si="106"/>
        <v>0.19436706250000002</v>
      </c>
      <c r="S106" s="13">
        <f t="shared" si="107"/>
        <v>3.0136836132342359E-2</v>
      </c>
      <c r="T106" s="2">
        <f t="shared" si="108"/>
        <v>0.01</v>
      </c>
      <c r="U106" s="14">
        <f t="shared" si="109"/>
        <v>3.0136836132342359E-4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5.7913683613234233E-3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2589</v>
      </c>
      <c r="AX106" s="1">
        <f t="shared" si="116"/>
        <v>1952588.4386217778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-1.9866178611785701</v>
      </c>
      <c r="E107" s="9">
        <f t="shared" si="117"/>
        <v>-1.0337000139999999</v>
      </c>
      <c r="F107" s="7" t="s">
        <v>83</v>
      </c>
      <c r="G107" s="1">
        <v>3</v>
      </c>
      <c r="H107" s="8">
        <f t="shared" si="99"/>
        <v>-1.9866178611785701</v>
      </c>
      <c r="I107" s="8">
        <f t="shared" si="100"/>
        <v>271.16338213882142</v>
      </c>
      <c r="J107" s="8">
        <f t="shared" si="101"/>
        <v>1.3421127500302381E-2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1.9112871422082227</v>
      </c>
      <c r="P107" s="8">
        <f t="shared" si="104"/>
        <v>2.5651628425265124E-2</v>
      </c>
      <c r="Q107" s="12">
        <f t="shared" si="105"/>
        <v>7.6954885275795368E-3</v>
      </c>
      <c r="R107" s="8">
        <f t="shared" si="106"/>
        <v>0.19436706250000002</v>
      </c>
      <c r="S107" s="13">
        <f t="shared" si="107"/>
        <v>3.9592554564534491E-2</v>
      </c>
      <c r="T107" s="2">
        <f t="shared" si="108"/>
        <v>0.01</v>
      </c>
      <c r="U107" s="14">
        <f t="shared" si="109"/>
        <v>3.9592554564534492E-4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5.8859255456453451E-3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2589</v>
      </c>
      <c r="AX107" s="1">
        <f t="shared" si="116"/>
        <v>1984468.8602037721</v>
      </c>
    </row>
    <row r="108" spans="1:50" x14ac:dyDescent="0.15">
      <c r="C108" s="7">
        <v>3</v>
      </c>
      <c r="D108" s="7">
        <v>4.1691838127096803</v>
      </c>
      <c r="E108" s="9">
        <f t="shared" si="117"/>
        <v>-1.9866178611785701</v>
      </c>
      <c r="F108" s="7" t="s">
        <v>83</v>
      </c>
      <c r="G108" s="1">
        <v>4</v>
      </c>
      <c r="H108" s="8">
        <f t="shared" si="99"/>
        <v>4.1691838127096803</v>
      </c>
      <c r="I108" s="8">
        <f t="shared" si="100"/>
        <v>277.31918381270964</v>
      </c>
      <c r="J108" s="8">
        <f t="shared" si="101"/>
        <v>2.9781495164613429E-2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2.5335257221162912</v>
      </c>
      <c r="P108" s="8">
        <f t="shared" si="104"/>
        <v>7.5452184042630072E-2</v>
      </c>
      <c r="Q108" s="12">
        <f t="shared" si="105"/>
        <v>2.263565521278902E-2</v>
      </c>
      <c r="R108" s="8">
        <f t="shared" si="106"/>
        <v>0.19436706250000002</v>
      </c>
      <c r="S108" s="13">
        <f t="shared" si="107"/>
        <v>0.1164582873334777</v>
      </c>
      <c r="T108" s="2">
        <f t="shared" si="108"/>
        <v>0.01</v>
      </c>
      <c r="U108" s="14">
        <f t="shared" si="109"/>
        <v>1.1645828733347771E-3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6.6545828733347769E-3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2589</v>
      </c>
      <c r="AX108" s="1">
        <f t="shared" si="116"/>
        <v>2243625.4735754211</v>
      </c>
    </row>
    <row r="109" spans="1:50" x14ac:dyDescent="0.15">
      <c r="C109" s="7">
        <v>4</v>
      </c>
      <c r="D109" s="7">
        <v>10.612081635199999</v>
      </c>
      <c r="E109" s="9">
        <f t="shared" si="117"/>
        <v>4.1691838127096803</v>
      </c>
      <c r="F109" s="7" t="s">
        <v>83</v>
      </c>
      <c r="G109" s="1">
        <v>5</v>
      </c>
      <c r="H109" s="8">
        <f t="shared" si="99"/>
        <v>10.612081635199999</v>
      </c>
      <c r="I109" s="8">
        <f t="shared" si="100"/>
        <v>283.76208163519999</v>
      </c>
      <c r="J109" s="8">
        <f t="shared" si="101"/>
        <v>6.6094059371666486E-2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2.3351698611699785</v>
      </c>
      <c r="O109" s="8">
        <f t="shared" si="118"/>
        <v>0.77079388523701642</v>
      </c>
      <c r="P109" s="8">
        <f t="shared" si="104"/>
        <v>5.0944896814172844E-2</v>
      </c>
      <c r="Q109" s="12">
        <f t="shared" si="105"/>
        <v>1.5283469044251853E-2</v>
      </c>
      <c r="R109" s="8">
        <f t="shared" si="106"/>
        <v>0.19436706250000002</v>
      </c>
      <c r="S109" s="13">
        <f t="shared" si="107"/>
        <v>7.8631990665866305E-2</v>
      </c>
      <c r="T109" s="2">
        <f t="shared" si="108"/>
        <v>0.01</v>
      </c>
      <c r="U109" s="14">
        <f t="shared" si="109"/>
        <v>7.8631990665866303E-4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6.2763199066586629E-3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2589</v>
      </c>
      <c r="AX109" s="1">
        <f t="shared" si="116"/>
        <v>2116092.2466401248</v>
      </c>
    </row>
    <row r="110" spans="1:50" x14ac:dyDescent="0.15">
      <c r="C110" s="7">
        <v>5</v>
      </c>
      <c r="D110" s="7">
        <v>13.2342917730968</v>
      </c>
      <c r="E110" s="9">
        <f t="shared" si="117"/>
        <v>10.612081635199999</v>
      </c>
      <c r="F110" s="7" t="s">
        <v>85</v>
      </c>
      <c r="G110" s="1">
        <v>6</v>
      </c>
      <c r="H110" s="8">
        <f t="shared" si="99"/>
        <v>13.2342917730968</v>
      </c>
      <c r="I110" s="8">
        <f t="shared" si="100"/>
        <v>286.38429177309678</v>
      </c>
      <c r="J110" s="8">
        <f t="shared" si="101"/>
        <v>9.0491842952351784E-2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1.3677391967561772</v>
      </c>
      <c r="P110" s="8">
        <f t="shared" si="104"/>
        <v>0.12376924059263576</v>
      </c>
      <c r="Q110" s="12">
        <f t="shared" si="105"/>
        <v>3.7130772177790726E-2</v>
      </c>
      <c r="R110" s="8">
        <f t="shared" si="106"/>
        <v>0.19436706250000002</v>
      </c>
      <c r="S110" s="13">
        <f t="shared" si="107"/>
        <v>0.19103428173583023</v>
      </c>
      <c r="T110" s="2">
        <f t="shared" si="108"/>
        <v>0.01</v>
      </c>
      <c r="U110" s="14">
        <f t="shared" si="109"/>
        <v>1.9103428173583023E-3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7.4003428173583024E-3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2589</v>
      </c>
      <c r="AX110" s="1">
        <f t="shared" si="116"/>
        <v>2495062.1209854302</v>
      </c>
    </row>
    <row r="111" spans="1:50" x14ac:dyDescent="0.15">
      <c r="C111" s="7">
        <v>6</v>
      </c>
      <c r="D111" s="7">
        <v>16.850946456666701</v>
      </c>
      <c r="E111" s="9">
        <f t="shared" si="117"/>
        <v>13.2342917730968</v>
      </c>
      <c r="F111" s="7" t="s">
        <v>83</v>
      </c>
      <c r="G111" s="1">
        <v>7</v>
      </c>
      <c r="H111" s="8">
        <f t="shared" si="99"/>
        <v>16.850946456666701</v>
      </c>
      <c r="I111" s="8">
        <f t="shared" si="100"/>
        <v>290.00094645666667</v>
      </c>
      <c r="J111" s="8">
        <f t="shared" si="101"/>
        <v>0.13827823622032301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1.8918601644968747</v>
      </c>
      <c r="P111" s="8">
        <f t="shared" si="104"/>
        <v>0.26160308672211796</v>
      </c>
      <c r="Q111" s="12">
        <f t="shared" si="105"/>
        <v>7.848092601663538E-2</v>
      </c>
      <c r="R111" s="8">
        <f t="shared" si="106"/>
        <v>0.19436706250000002</v>
      </c>
      <c r="S111" s="13">
        <f t="shared" si="107"/>
        <v>0.40377687972022203</v>
      </c>
      <c r="T111" s="2">
        <f t="shared" si="108"/>
        <v>0.01</v>
      </c>
      <c r="U111" s="14">
        <f t="shared" si="109"/>
        <v>4.0377687972022206E-3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1.3987768797202222E-2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2589</v>
      </c>
      <c r="AX111" s="1">
        <f t="shared" si="116"/>
        <v>4716045.3163248943</v>
      </c>
    </row>
    <row r="112" spans="1:50" x14ac:dyDescent="0.15">
      <c r="C112" s="7">
        <v>7</v>
      </c>
      <c r="D112" s="7">
        <v>16.334628874193601</v>
      </c>
      <c r="E112" s="9">
        <f t="shared" si="117"/>
        <v>16.850946456666701</v>
      </c>
      <c r="F112" s="7" t="s">
        <v>83</v>
      </c>
      <c r="G112" s="1">
        <v>8</v>
      </c>
      <c r="H112" s="8">
        <f t="shared" si="99"/>
        <v>16.334628874193601</v>
      </c>
      <c r="I112" s="8">
        <f t="shared" si="100"/>
        <v>289.48462887419356</v>
      </c>
      <c r="J112" s="8">
        <f t="shared" si="101"/>
        <v>0.13024070038350996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2.2781472861080903</v>
      </c>
      <c r="P112" s="8">
        <f t="shared" si="104"/>
        <v>0.29670749811951014</v>
      </c>
      <c r="Q112" s="12">
        <f t="shared" si="105"/>
        <v>8.9012249435853036E-2</v>
      </c>
      <c r="R112" s="8">
        <f t="shared" si="106"/>
        <v>0.19436706250000002</v>
      </c>
      <c r="S112" s="13">
        <f t="shared" si="107"/>
        <v>0.45795953435193282</v>
      </c>
      <c r="T112" s="2">
        <f t="shared" si="108"/>
        <v>0.01</v>
      </c>
      <c r="U112" s="14">
        <f t="shared" si="109"/>
        <v>4.5795953435193281E-3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1.4529595343519327E-2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2589</v>
      </c>
      <c r="AX112" s="1">
        <f t="shared" si="116"/>
        <v>4898724.8117516683</v>
      </c>
    </row>
    <row r="113" spans="1:53" x14ac:dyDescent="0.15">
      <c r="C113" s="7">
        <v>8</v>
      </c>
      <c r="D113" s="7">
        <v>18.175697052258101</v>
      </c>
      <c r="E113" s="9">
        <f t="shared" si="117"/>
        <v>16.334628874193601</v>
      </c>
      <c r="F113" s="7" t="s">
        <v>83</v>
      </c>
      <c r="G113" s="1">
        <v>9</v>
      </c>
      <c r="H113" s="8">
        <f t="shared" si="99"/>
        <v>18.175697052258101</v>
      </c>
      <c r="I113" s="8">
        <f t="shared" si="100"/>
        <v>291.32569705225808</v>
      </c>
      <c r="J113" s="8">
        <f t="shared" si="101"/>
        <v>0.1610869333685972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2.6293299963219137</v>
      </c>
      <c r="P113" s="8">
        <f t="shared" si="104"/>
        <v>0.42355070592156202</v>
      </c>
      <c r="Q113" s="12">
        <f t="shared" si="105"/>
        <v>0.1270652117764686</v>
      </c>
      <c r="R113" s="8">
        <f t="shared" si="106"/>
        <v>0.19436706250000002</v>
      </c>
      <c r="S113" s="13">
        <f t="shared" si="107"/>
        <v>0.65373839652728494</v>
      </c>
      <c r="T113" s="2">
        <f t="shared" si="108"/>
        <v>0.01</v>
      </c>
      <c r="U113" s="14">
        <f t="shared" si="109"/>
        <v>6.5373839652728494E-3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1.6487383965272849E-2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2589</v>
      </c>
      <c r="AX113" s="1">
        <f t="shared" si="116"/>
        <v>5558802.912400689</v>
      </c>
    </row>
    <row r="114" spans="1:53" x14ac:dyDescent="0.15">
      <c r="C114" s="7">
        <v>9</v>
      </c>
      <c r="D114" s="7">
        <v>15.017991429666701</v>
      </c>
      <c r="E114" s="9">
        <f t="shared" si="117"/>
        <v>18.175697052258101</v>
      </c>
      <c r="F114" s="7" t="s">
        <v>83</v>
      </c>
      <c r="G114" s="1">
        <v>10</v>
      </c>
      <c r="H114" s="8">
        <f t="shared" si="99"/>
        <v>15.017991429666701</v>
      </c>
      <c r="I114" s="8">
        <f t="shared" si="100"/>
        <v>288.1679914296667</v>
      </c>
      <c r="J114" s="8">
        <f t="shared" si="101"/>
        <v>0.11168770484962159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2.853669498733685</v>
      </c>
      <c r="P114" s="8">
        <f t="shared" si="104"/>
        <v>0.31871979671293543</v>
      </c>
      <c r="Q114" s="12">
        <f t="shared" si="105"/>
        <v>9.561593901388063E-2</v>
      </c>
      <c r="R114" s="8">
        <f t="shared" si="106"/>
        <v>0.19436706250000002</v>
      </c>
      <c r="S114" s="13">
        <f t="shared" si="107"/>
        <v>0.49193488744462877</v>
      </c>
      <c r="T114" s="2">
        <f t="shared" si="108"/>
        <v>0.01</v>
      </c>
      <c r="U114" s="14">
        <f t="shared" si="109"/>
        <v>4.9193488744462876E-3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1.4869348874446287E-2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2589</v>
      </c>
      <c r="AX114" s="1">
        <f t="shared" si="116"/>
        <v>5013274.3922790093</v>
      </c>
    </row>
    <row r="115" spans="1:53" x14ac:dyDescent="0.15">
      <c r="C115" s="7">
        <v>10</v>
      </c>
      <c r="D115" s="7">
        <v>8.1813815081612908</v>
      </c>
      <c r="E115" s="9">
        <f t="shared" si="117"/>
        <v>15.017991429666701</v>
      </c>
      <c r="F115" s="7" t="s">
        <v>83</v>
      </c>
      <c r="G115" s="1">
        <v>11</v>
      </c>
      <c r="H115" s="8">
        <f t="shared" si="99"/>
        <v>8.1813815081612908</v>
      </c>
      <c r="I115" s="8">
        <f t="shared" si="100"/>
        <v>281.33138150816126</v>
      </c>
      <c r="J115" s="8">
        <f t="shared" si="101"/>
        <v>4.9137036823679862E-2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2.4082022169197121</v>
      </c>
      <c r="O115" s="8">
        <f t="shared" si="118"/>
        <v>0.77463769343437106</v>
      </c>
      <c r="P115" s="8">
        <f t="shared" si="104"/>
        <v>3.8063400867295122E-2</v>
      </c>
      <c r="Q115" s="12">
        <f t="shared" si="105"/>
        <v>1.1419020260188536E-2</v>
      </c>
      <c r="R115" s="8">
        <f t="shared" si="106"/>
        <v>0.19436706250000002</v>
      </c>
      <c r="S115" s="13">
        <f t="shared" si="107"/>
        <v>5.8749770219882466E-2</v>
      </c>
      <c r="T115" s="2">
        <f t="shared" si="108"/>
        <v>0.01</v>
      </c>
      <c r="U115" s="14">
        <f t="shared" si="109"/>
        <v>5.8749770219882467E-4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6.0774977021988245E-3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2589</v>
      </c>
      <c r="AX115" s="1">
        <f t="shared" si="116"/>
        <v>2049058.3586971273</v>
      </c>
    </row>
    <row r="116" spans="1:53" x14ac:dyDescent="0.15">
      <c r="C116" s="7">
        <v>11</v>
      </c>
      <c r="D116" s="7">
        <v>2.6450878070666701</v>
      </c>
      <c r="E116" s="9">
        <f t="shared" si="117"/>
        <v>8.1813815081612908</v>
      </c>
      <c r="F116" s="7" t="s">
        <v>85</v>
      </c>
      <c r="G116" s="1">
        <v>12</v>
      </c>
      <c r="H116" s="8">
        <f t="shared" si="99"/>
        <v>2.6450878070666701</v>
      </c>
      <c r="I116" s="8">
        <f t="shared" si="100"/>
        <v>275.79508780706664</v>
      </c>
      <c r="J116" s="8">
        <f t="shared" si="101"/>
        <v>2.4529107290127194E-2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1.3844645009004095</v>
      </c>
      <c r="P116" s="8">
        <f t="shared" si="104"/>
        <v>3.395967828195854E-2</v>
      </c>
      <c r="Q116" s="12">
        <f t="shared" si="105"/>
        <v>1.0187903484587561E-2</v>
      </c>
      <c r="R116" s="8">
        <f t="shared" si="106"/>
        <v>0.19436706250000002</v>
      </c>
      <c r="S116" s="13">
        <f t="shared" si="107"/>
        <v>5.2415791819601945E-2</v>
      </c>
      <c r="T116" s="2">
        <f t="shared" si="108"/>
        <v>0.01</v>
      </c>
      <c r="U116" s="14">
        <f t="shared" si="109"/>
        <v>5.2415791819601946E-4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6.0141579181960192E-3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2589</v>
      </c>
      <c r="AX116" s="1">
        <f t="shared" si="116"/>
        <v>2027703.0377725202</v>
      </c>
      <c r="AY116" s="1">
        <f>SUM(AX105:AX116)</f>
        <v>36973338.828011595</v>
      </c>
    </row>
    <row r="117" spans="1:53" x14ac:dyDescent="0.3">
      <c r="C117" s="7">
        <v>12</v>
      </c>
      <c r="D117" s="10">
        <v>2.0454492775161301</v>
      </c>
      <c r="E117" s="9">
        <f t="shared" si="117"/>
        <v>2.6450878070666701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1</v>
      </c>
      <c r="E121" s="7"/>
      <c r="F121" s="7"/>
      <c r="G121" s="1">
        <v>1</v>
      </c>
      <c r="H121" s="8">
        <f t="shared" ref="H121:H132" si="119">E122</f>
        <v>1</v>
      </c>
      <c r="I121" s="8">
        <f t="shared" ref="I121:I132" si="120">H121+273.15</f>
        <v>274.14999999999998</v>
      </c>
      <c r="J121" s="8">
        <f t="shared" ref="J121:J132" si="121">EXP(($C$15*(I121-$C$13))/($C$16*I121*$C$13))</f>
        <v>1.9846143044148706E-2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5.650196924669137E-3</v>
      </c>
      <c r="Q121" s="12">
        <f t="shared" ref="Q121:Q132" si="125">P121*$B$123</f>
        <v>1.8645649851408153E-3</v>
      </c>
      <c r="R121" s="8">
        <f t="shared" ref="R121:R132" si="126">L121*$B$123</f>
        <v>9.3951000000000007E-2</v>
      </c>
      <c r="S121" s="13">
        <f t="shared" ref="S121:S132" si="127">Q121/R121</f>
        <v>1.9846143044148706E-2</v>
      </c>
      <c r="T121" s="2">
        <f t="shared" ref="T121:T132" si="128">$B$122/100</f>
        <v>0.01</v>
      </c>
      <c r="U121" s="14">
        <f t="shared" ref="U121:U132" si="129">S121*T121</f>
        <v>1.9846143044148707E-4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5.6884614304414868E-3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-1.0337000139999999</v>
      </c>
      <c r="E122" s="9">
        <f t="shared" ref="E122:E133" si="139">D121</f>
        <v>1</v>
      </c>
      <c r="F122" s="7" t="s">
        <v>83</v>
      </c>
      <c r="G122" s="1">
        <v>2</v>
      </c>
      <c r="H122" s="8">
        <f t="shared" si="119"/>
        <v>-1.0337000139999999</v>
      </c>
      <c r="I122" s="8">
        <f t="shared" si="120"/>
        <v>272.116299986</v>
      </c>
      <c r="J122" s="8">
        <f t="shared" si="121"/>
        <v>1.5219441674432612E-2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0.56374980307533085</v>
      </c>
      <c r="P122" s="8">
        <f t="shared" si="124"/>
        <v>8.579957246877868E-3</v>
      </c>
      <c r="Q122" s="12">
        <f t="shared" si="125"/>
        <v>2.8313858914696967E-3</v>
      </c>
      <c r="R122" s="8">
        <f t="shared" si="126"/>
        <v>9.3951000000000007E-2</v>
      </c>
      <c r="S122" s="13">
        <f t="shared" si="127"/>
        <v>3.0136836132342356E-2</v>
      </c>
      <c r="T122" s="2">
        <f t="shared" si="128"/>
        <v>0.01</v>
      </c>
      <c r="U122" s="14">
        <f t="shared" si="129"/>
        <v>3.0136836132342359E-4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5.7913683613234233E-3</v>
      </c>
      <c r="AU122" s="8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-1.9866178611785701</v>
      </c>
      <c r="E123" s="9">
        <f t="shared" si="139"/>
        <v>-1.0337000139999999</v>
      </c>
      <c r="F123" s="7" t="s">
        <v>83</v>
      </c>
      <c r="G123" s="1">
        <v>3</v>
      </c>
      <c r="H123" s="8">
        <f t="shared" si="119"/>
        <v>-1.9866178611785701</v>
      </c>
      <c r="I123" s="8">
        <f t="shared" si="120"/>
        <v>271.16338213882142</v>
      </c>
      <c r="J123" s="8">
        <f t="shared" si="121"/>
        <v>1.3421127500302381E-2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0.83986984582845303</v>
      </c>
      <c r="P123" s="8">
        <f t="shared" si="124"/>
        <v>1.1272000284522972E-2</v>
      </c>
      <c r="Q123" s="12">
        <f t="shared" si="125"/>
        <v>3.7197600938925811E-3</v>
      </c>
      <c r="R123" s="8">
        <f t="shared" si="126"/>
        <v>9.3951000000000007E-2</v>
      </c>
      <c r="S123" s="13">
        <f t="shared" si="127"/>
        <v>3.9592554564534498E-2</v>
      </c>
      <c r="T123" s="2">
        <f t="shared" si="128"/>
        <v>0.01</v>
      </c>
      <c r="U123" s="14">
        <f t="shared" si="129"/>
        <v>3.9592554564534498E-4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5.8859255456453451E-3</v>
      </c>
      <c r="AU123" s="8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7">
        <v>4.1691838127096803</v>
      </c>
      <c r="E124" s="9">
        <f t="shared" si="139"/>
        <v>-1.9866178611785701</v>
      </c>
      <c r="F124" s="7" t="s">
        <v>83</v>
      </c>
      <c r="G124" s="1">
        <v>4</v>
      </c>
      <c r="H124" s="8">
        <f t="shared" si="119"/>
        <v>4.1691838127096803</v>
      </c>
      <c r="I124" s="8">
        <f t="shared" si="120"/>
        <v>277.31918381270964</v>
      </c>
      <c r="J124" s="8">
        <f t="shared" si="121"/>
        <v>2.9781495164613429E-2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1.11329784554393</v>
      </c>
      <c r="P124" s="8">
        <f t="shared" si="124"/>
        <v>3.3155674403841096E-2</v>
      </c>
      <c r="Q124" s="12">
        <f t="shared" si="125"/>
        <v>1.0941372553267562E-2</v>
      </c>
      <c r="R124" s="8">
        <f t="shared" si="126"/>
        <v>9.3951000000000007E-2</v>
      </c>
      <c r="S124" s="13">
        <f t="shared" si="127"/>
        <v>0.11645828733347767</v>
      </c>
      <c r="T124" s="2">
        <f t="shared" si="128"/>
        <v>0.01</v>
      </c>
      <c r="U124" s="14">
        <f t="shared" si="129"/>
        <v>1.1645828733347766E-3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6.6545828733347769E-3</v>
      </c>
      <c r="AU124" s="8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7">
        <v>10.612081635199999</v>
      </c>
      <c r="E125" s="9">
        <f t="shared" si="139"/>
        <v>4.1691838127096803</v>
      </c>
      <c r="F125" s="7" t="s">
        <v>83</v>
      </c>
      <c r="G125" s="1">
        <v>5</v>
      </c>
      <c r="H125" s="8">
        <f t="shared" si="119"/>
        <v>10.612081635199999</v>
      </c>
      <c r="I125" s="8">
        <f t="shared" si="120"/>
        <v>283.76208163519999</v>
      </c>
      <c r="J125" s="8">
        <f t="shared" si="121"/>
        <v>6.6094059371666486E-2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1.0261350625830845</v>
      </c>
      <c r="O125" s="8">
        <f t="shared" si="140"/>
        <v>0.33870710855700437</v>
      </c>
      <c r="P125" s="8">
        <f t="shared" si="124"/>
        <v>2.2386527742572132E-2</v>
      </c>
      <c r="Q125" s="12">
        <f t="shared" si="125"/>
        <v>7.3875541550488038E-3</v>
      </c>
      <c r="R125" s="8">
        <f t="shared" si="126"/>
        <v>9.3951000000000007E-2</v>
      </c>
      <c r="S125" s="13">
        <f t="shared" si="127"/>
        <v>7.8631990665866278E-2</v>
      </c>
      <c r="T125" s="2">
        <f t="shared" si="128"/>
        <v>0.01</v>
      </c>
      <c r="U125" s="14">
        <f t="shared" si="129"/>
        <v>7.8631990665866281E-4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6.2763199066586629E-3</v>
      </c>
      <c r="AU125" s="8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7">
        <v>13.2342917730968</v>
      </c>
      <c r="E126" s="9">
        <f t="shared" si="139"/>
        <v>10.612081635199999</v>
      </c>
      <c r="F126" s="7" t="s">
        <v>85</v>
      </c>
      <c r="G126" s="1">
        <v>6</v>
      </c>
      <c r="H126" s="8">
        <f t="shared" si="119"/>
        <v>13.2342917730968</v>
      </c>
      <c r="I126" s="8">
        <f t="shared" si="120"/>
        <v>286.38429177309678</v>
      </c>
      <c r="J126" s="8">
        <f t="shared" si="121"/>
        <v>9.0491842952351784E-2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0.60102058081443221</v>
      </c>
      <c r="P126" s="8">
        <f t="shared" si="124"/>
        <v>5.4387460010190854E-2</v>
      </c>
      <c r="Q126" s="12">
        <f t="shared" si="125"/>
        <v>1.7947861803362983E-2</v>
      </c>
      <c r="R126" s="8">
        <f t="shared" si="126"/>
        <v>9.3951000000000007E-2</v>
      </c>
      <c r="S126" s="13">
        <f t="shared" si="127"/>
        <v>0.19103428173583017</v>
      </c>
      <c r="T126" s="2">
        <f t="shared" si="128"/>
        <v>0.01</v>
      </c>
      <c r="U126" s="14">
        <f t="shared" si="129"/>
        <v>1.9103428173583017E-3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7.4003428173583016E-3</v>
      </c>
      <c r="AU126" s="8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7">
        <v>16.850946456666701</v>
      </c>
      <c r="E127" s="9">
        <f t="shared" si="139"/>
        <v>13.2342917730968</v>
      </c>
      <c r="F127" s="7" t="s">
        <v>83</v>
      </c>
      <c r="G127" s="1">
        <v>7</v>
      </c>
      <c r="H127" s="8">
        <f t="shared" si="119"/>
        <v>16.850946456666701</v>
      </c>
      <c r="I127" s="8">
        <f t="shared" si="120"/>
        <v>290.00094645666667</v>
      </c>
      <c r="J127" s="8">
        <f t="shared" si="121"/>
        <v>0.13827823622032301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0.83133312080424127</v>
      </c>
      <c r="P127" s="8">
        <f t="shared" si="124"/>
        <v>0.11495527765634719</v>
      </c>
      <c r="Q127" s="12">
        <f t="shared" si="125"/>
        <v>3.7935241626594576E-2</v>
      </c>
      <c r="R127" s="8">
        <f t="shared" si="126"/>
        <v>9.3951000000000007E-2</v>
      </c>
      <c r="S127" s="13">
        <f t="shared" si="127"/>
        <v>0.40377687972022197</v>
      </c>
      <c r="T127" s="2">
        <f t="shared" si="128"/>
        <v>0.01</v>
      </c>
      <c r="U127" s="14">
        <f t="shared" si="129"/>
        <v>4.0377687972022198E-3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1.3987768797202219E-2</v>
      </c>
      <c r="AU127" s="8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7">
        <v>16.334628874193601</v>
      </c>
      <c r="E128" s="9">
        <f t="shared" si="139"/>
        <v>16.850946456666701</v>
      </c>
      <c r="F128" s="7" t="s">
        <v>83</v>
      </c>
      <c r="G128" s="1">
        <v>8</v>
      </c>
      <c r="H128" s="8">
        <f t="shared" si="119"/>
        <v>16.334628874193601</v>
      </c>
      <c r="I128" s="8">
        <f t="shared" si="120"/>
        <v>289.48462887419356</v>
      </c>
      <c r="J128" s="8">
        <f t="shared" si="121"/>
        <v>0.13024070038350996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1.0010778431478942</v>
      </c>
      <c r="P128" s="8">
        <f t="shared" si="124"/>
        <v>0.13038107942999527</v>
      </c>
      <c r="Q128" s="12">
        <f t="shared" si="125"/>
        <v>4.3025756211898442E-2</v>
      </c>
      <c r="R128" s="8">
        <f t="shared" si="126"/>
        <v>9.3951000000000007E-2</v>
      </c>
      <c r="S128" s="13">
        <f t="shared" si="127"/>
        <v>0.45795953435193282</v>
      </c>
      <c r="T128" s="2">
        <f t="shared" si="128"/>
        <v>0.01</v>
      </c>
      <c r="U128" s="14">
        <f t="shared" si="129"/>
        <v>4.5795953435193281E-3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1.4529595343519327E-2</v>
      </c>
      <c r="AU128" s="8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7">
        <v>18.175697052258101</v>
      </c>
      <c r="E129" s="9">
        <f t="shared" si="139"/>
        <v>16.334628874193601</v>
      </c>
      <c r="F129" s="7" t="s">
        <v>83</v>
      </c>
      <c r="G129" s="1">
        <v>9</v>
      </c>
      <c r="H129" s="8">
        <f t="shared" si="119"/>
        <v>18.175697052258101</v>
      </c>
      <c r="I129" s="8">
        <f t="shared" si="120"/>
        <v>291.32569705225808</v>
      </c>
      <c r="J129" s="8">
        <f t="shared" si="121"/>
        <v>0.1610869333685972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1.1553967637178988</v>
      </c>
      <c r="P129" s="8">
        <f t="shared" si="124"/>
        <v>0.18611932149131799</v>
      </c>
      <c r="Q129" s="12">
        <f t="shared" si="125"/>
        <v>6.1419376092134936E-2</v>
      </c>
      <c r="R129" s="8">
        <f t="shared" si="126"/>
        <v>9.3951000000000007E-2</v>
      </c>
      <c r="S129" s="13">
        <f t="shared" si="127"/>
        <v>0.65373839652728483</v>
      </c>
      <c r="T129" s="2">
        <f t="shared" si="128"/>
        <v>0.01</v>
      </c>
      <c r="U129" s="14">
        <f t="shared" si="129"/>
        <v>6.5373839652728485E-3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1.6487383965272849E-2</v>
      </c>
      <c r="AU129" s="8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7">
        <v>15.017991429666701</v>
      </c>
      <c r="E130" s="9">
        <f t="shared" si="139"/>
        <v>18.175697052258101</v>
      </c>
      <c r="F130" s="7" t="s">
        <v>83</v>
      </c>
      <c r="G130" s="1">
        <v>10</v>
      </c>
      <c r="H130" s="8">
        <f t="shared" si="119"/>
        <v>15.017991429666701</v>
      </c>
      <c r="I130" s="8">
        <f t="shared" si="120"/>
        <v>288.1679914296667</v>
      </c>
      <c r="J130" s="8">
        <f t="shared" si="121"/>
        <v>0.11168770484962159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1.2539774422265808</v>
      </c>
      <c r="P130" s="8">
        <f t="shared" si="124"/>
        <v>0.14005386245548576</v>
      </c>
      <c r="Q130" s="12">
        <f t="shared" si="125"/>
        <v>4.6217774610310305E-2</v>
      </c>
      <c r="R130" s="8">
        <f t="shared" si="126"/>
        <v>9.3951000000000007E-2</v>
      </c>
      <c r="S130" s="13">
        <f t="shared" si="127"/>
        <v>0.4919348874446286</v>
      </c>
      <c r="T130" s="2">
        <f t="shared" si="128"/>
        <v>0.01</v>
      </c>
      <c r="U130" s="14">
        <f t="shared" si="129"/>
        <v>4.9193488744462858E-3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1.4869348874446287E-2</v>
      </c>
      <c r="AU130" s="8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7">
        <v>8.1813815081612908</v>
      </c>
      <c r="E131" s="9">
        <f t="shared" si="139"/>
        <v>15.017991429666701</v>
      </c>
      <c r="F131" s="7" t="s">
        <v>83</v>
      </c>
      <c r="G131" s="1">
        <v>11</v>
      </c>
      <c r="H131" s="8">
        <f t="shared" si="119"/>
        <v>8.1813815081612908</v>
      </c>
      <c r="I131" s="8">
        <f t="shared" si="120"/>
        <v>281.33138150816126</v>
      </c>
      <c r="J131" s="8">
        <f t="shared" si="121"/>
        <v>4.9137036823679862E-2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1.0582274007825405</v>
      </c>
      <c r="O131" s="8">
        <f t="shared" si="140"/>
        <v>0.34039617898855457</v>
      </c>
      <c r="P131" s="8">
        <f t="shared" si="124"/>
        <v>1.6726059581600526E-2</v>
      </c>
      <c r="Q131" s="12">
        <f t="shared" si="125"/>
        <v>5.5195996619281738E-3</v>
      </c>
      <c r="R131" s="8">
        <f t="shared" si="126"/>
        <v>9.3951000000000007E-2</v>
      </c>
      <c r="S131" s="13">
        <f t="shared" si="127"/>
        <v>5.8749770219882425E-2</v>
      </c>
      <c r="T131" s="2">
        <f t="shared" si="128"/>
        <v>0.01</v>
      </c>
      <c r="U131" s="14">
        <f t="shared" si="129"/>
        <v>5.8749770219882424E-4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6.0774977021988245E-3</v>
      </c>
      <c r="AU131" s="8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7">
        <v>2.6450878070666701</v>
      </c>
      <c r="E132" s="9">
        <f t="shared" si="139"/>
        <v>8.1813815081612908</v>
      </c>
      <c r="F132" s="7" t="s">
        <v>85</v>
      </c>
      <c r="G132" s="1">
        <v>12</v>
      </c>
      <c r="H132" s="8">
        <f t="shared" si="119"/>
        <v>2.6450878070666701</v>
      </c>
      <c r="I132" s="8">
        <f t="shared" si="120"/>
        <v>275.79508780706664</v>
      </c>
      <c r="J132" s="8">
        <f t="shared" si="121"/>
        <v>2.4529107290127194E-2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0.60837011940695396</v>
      </c>
      <c r="P132" s="8">
        <f t="shared" si="124"/>
        <v>1.4922775931040666E-2</v>
      </c>
      <c r="Q132" s="12">
        <f t="shared" si="125"/>
        <v>4.9245160572434195E-3</v>
      </c>
      <c r="R132" s="8">
        <f t="shared" si="126"/>
        <v>9.3951000000000007E-2</v>
      </c>
      <c r="S132" s="13">
        <f t="shared" si="127"/>
        <v>5.241579181960191E-2</v>
      </c>
      <c r="T132" s="2">
        <f t="shared" si="128"/>
        <v>0.01</v>
      </c>
      <c r="U132" s="14">
        <f t="shared" si="129"/>
        <v>5.2415791819601914E-4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6.0141579181960192E-3</v>
      </c>
      <c r="AU132" s="8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3">
      <c r="C133" s="7">
        <v>12</v>
      </c>
      <c r="D133" s="10">
        <v>2.0454492775161301</v>
      </c>
      <c r="E133" s="9">
        <f t="shared" si="139"/>
        <v>2.6450878070666701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1</v>
      </c>
      <c r="E136" s="7"/>
      <c r="F136" s="7"/>
      <c r="G136" s="1">
        <v>1</v>
      </c>
      <c r="H136" s="8">
        <f t="shared" ref="H136:H147" si="141">E137</f>
        <v>1</v>
      </c>
      <c r="I136" s="8">
        <f t="shared" ref="I136:I147" si="142">H136+273.15</f>
        <v>274.14999999999998</v>
      </c>
      <c r="J136" s="8">
        <f t="shared" ref="J136:J147" si="143">EXP(($C$15*(I136-$C$13))/($C$16*I136*$C$13))</f>
        <v>1.9846143044148706E-2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1.5064173531529734E-2</v>
      </c>
      <c r="Q136" s="12">
        <f t="shared" ref="Q136:Q147" si="147">P136*$B$138</f>
        <v>3.9166851181977307E-3</v>
      </c>
      <c r="R136" s="8">
        <f t="shared" ref="R136:R147" si="148">L136*$B$138</f>
        <v>0.19735245833333334</v>
      </c>
      <c r="S136" s="13">
        <f t="shared" ref="S136:S147" si="149">Q136/R136</f>
        <v>1.9846143044148706E-2</v>
      </c>
      <c r="T136" s="2">
        <f t="shared" ref="T136:T147" si="150">$B$137/100</f>
        <v>0.01</v>
      </c>
      <c r="U136" s="14">
        <f t="shared" ref="U136:U147" si="151">S136*T136</f>
        <v>1.9846143044148707E-4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5.6884614304414868E-3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-1.0337000139999999</v>
      </c>
      <c r="E137" s="9">
        <f t="shared" ref="E137:E148" si="159">D136</f>
        <v>1</v>
      </c>
      <c r="F137" s="7" t="s">
        <v>83</v>
      </c>
      <c r="G137" s="1">
        <v>2</v>
      </c>
      <c r="H137" s="8">
        <f t="shared" si="141"/>
        <v>-1.0337000139999999</v>
      </c>
      <c r="I137" s="8">
        <f t="shared" si="142"/>
        <v>272.116299986</v>
      </c>
      <c r="J137" s="8">
        <f t="shared" si="143"/>
        <v>1.5219441674432612E-2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1.5030316598018036</v>
      </c>
      <c r="P137" s="8">
        <f t="shared" si="146"/>
        <v>2.287530268117919E-2</v>
      </c>
      <c r="Q137" s="12">
        <f t="shared" si="147"/>
        <v>5.9475786971065897E-3</v>
      </c>
      <c r="R137" s="8">
        <f t="shared" si="148"/>
        <v>0.19735245833333334</v>
      </c>
      <c r="S137" s="13">
        <f t="shared" si="149"/>
        <v>3.0136836132342356E-2</v>
      </c>
      <c r="T137" s="2">
        <f t="shared" si="150"/>
        <v>0.01</v>
      </c>
      <c r="U137" s="14">
        <f t="shared" si="151"/>
        <v>3.0136836132342359E-4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5.7913683613234233E-3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-1.9866178611785701</v>
      </c>
      <c r="E138" s="9">
        <f t="shared" si="159"/>
        <v>-1.0337000139999999</v>
      </c>
      <c r="F138" s="7" t="s">
        <v>83</v>
      </c>
      <c r="G138" s="1">
        <v>3</v>
      </c>
      <c r="H138" s="8">
        <f t="shared" si="141"/>
        <v>-1.9866178611785701</v>
      </c>
      <c r="I138" s="8">
        <f t="shared" si="142"/>
        <v>271.16338213882142</v>
      </c>
      <c r="J138" s="8">
        <f t="shared" si="143"/>
        <v>1.3421127500302381E-2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2.239204273787291</v>
      </c>
      <c r="P138" s="8">
        <f t="shared" si="146"/>
        <v>3.0052646057721233E-2</v>
      </c>
      <c r="Q138" s="12">
        <f t="shared" si="147"/>
        <v>7.8136879750075206E-3</v>
      </c>
      <c r="R138" s="8">
        <f t="shared" si="148"/>
        <v>0.19735245833333334</v>
      </c>
      <c r="S138" s="13">
        <f t="shared" si="149"/>
        <v>3.9592554564534498E-2</v>
      </c>
      <c r="T138" s="2">
        <f t="shared" si="150"/>
        <v>0.01</v>
      </c>
      <c r="U138" s="14">
        <f t="shared" si="151"/>
        <v>3.9592554564534498E-4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5.8859255456453451E-3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4.1691838127096803</v>
      </c>
      <c r="E139" s="9">
        <f t="shared" si="159"/>
        <v>-1.9866178611785701</v>
      </c>
      <c r="F139" s="7" t="s">
        <v>83</v>
      </c>
      <c r="G139" s="1">
        <v>4</v>
      </c>
      <c r="H139" s="8">
        <f t="shared" si="141"/>
        <v>4.1691838127096803</v>
      </c>
      <c r="I139" s="8">
        <f t="shared" si="142"/>
        <v>277.31918381270964</v>
      </c>
      <c r="J139" s="8">
        <f t="shared" si="143"/>
        <v>2.9781495164613429E-2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2.9681995443962368</v>
      </c>
      <c r="P139" s="8">
        <f t="shared" si="146"/>
        <v>8.8397420379044314E-2</v>
      </c>
      <c r="Q139" s="12">
        <f t="shared" si="147"/>
        <v>2.2983329298551524E-2</v>
      </c>
      <c r="R139" s="8">
        <f t="shared" si="148"/>
        <v>0.19735245833333334</v>
      </c>
      <c r="S139" s="13">
        <f t="shared" si="149"/>
        <v>0.11645828733347773</v>
      </c>
      <c r="T139" s="2">
        <f t="shared" si="150"/>
        <v>0.01</v>
      </c>
      <c r="U139" s="14">
        <f t="shared" si="151"/>
        <v>1.1645828733347773E-3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6.6545828733347778E-3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10.612081635199999</v>
      </c>
      <c r="E140" s="9">
        <f t="shared" si="159"/>
        <v>4.1691838127096803</v>
      </c>
      <c r="F140" s="7" t="s">
        <v>83</v>
      </c>
      <c r="G140" s="1">
        <v>5</v>
      </c>
      <c r="H140" s="8">
        <f t="shared" si="141"/>
        <v>10.612081635199999</v>
      </c>
      <c r="I140" s="8">
        <f t="shared" si="142"/>
        <v>283.76208163519999</v>
      </c>
      <c r="J140" s="8">
        <f t="shared" si="143"/>
        <v>6.6094059371666486E-2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3.6388500406838591</v>
      </c>
      <c r="P140" s="8">
        <f t="shared" si="146"/>
        <v>0.24050637063354999</v>
      </c>
      <c r="Q140" s="12">
        <f t="shared" si="147"/>
        <v>6.2531656364722993E-2</v>
      </c>
      <c r="R140" s="8">
        <f t="shared" si="148"/>
        <v>0.19735245833333334</v>
      </c>
      <c r="S140" s="13">
        <f t="shared" si="149"/>
        <v>0.3168526852556629</v>
      </c>
      <c r="T140" s="2">
        <f t="shared" si="150"/>
        <v>0.01</v>
      </c>
      <c r="U140" s="14">
        <f t="shared" si="151"/>
        <v>3.1685268525566291E-3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8.6585268525566292E-3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13.2342917730968</v>
      </c>
      <c r="E141" s="9">
        <f t="shared" si="159"/>
        <v>10.612081635199999</v>
      </c>
      <c r="F141" s="7" t="s">
        <v>85</v>
      </c>
      <c r="G141" s="1">
        <v>6</v>
      </c>
      <c r="H141" s="8">
        <f t="shared" si="141"/>
        <v>13.2342917730968</v>
      </c>
      <c r="I141" s="8">
        <f t="shared" si="142"/>
        <v>286.38429177309678</v>
      </c>
      <c r="J141" s="8">
        <f t="shared" si="143"/>
        <v>9.0491842952351784E-2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4.1573915867169751</v>
      </c>
      <c r="P141" s="8">
        <f t="shared" si="146"/>
        <v>0.37621002655662111</v>
      </c>
      <c r="Q141" s="12">
        <f t="shared" si="147"/>
        <v>9.7814606904721491E-2</v>
      </c>
      <c r="R141" s="8">
        <f t="shared" si="148"/>
        <v>0.19735245833333334</v>
      </c>
      <c r="S141" s="13">
        <f t="shared" si="149"/>
        <v>0.49563409410137738</v>
      </c>
      <c r="T141" s="2">
        <f t="shared" si="150"/>
        <v>0.01</v>
      </c>
      <c r="U141" s="14">
        <f t="shared" si="151"/>
        <v>4.9563409410137739E-3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1.0446340941013776E-2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16.850946456666701</v>
      </c>
      <c r="E142" s="9">
        <f t="shared" si="159"/>
        <v>13.2342917730968</v>
      </c>
      <c r="F142" s="7" t="s">
        <v>83</v>
      </c>
      <c r="G142" s="1">
        <v>7</v>
      </c>
      <c r="H142" s="8">
        <f t="shared" si="141"/>
        <v>16.850946456666701</v>
      </c>
      <c r="I142" s="8">
        <f t="shared" si="142"/>
        <v>290.00094645666667</v>
      </c>
      <c r="J142" s="8">
        <f t="shared" si="143"/>
        <v>0.13827823622032301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4.5402294768270206</v>
      </c>
      <c r="P142" s="8">
        <f t="shared" si="146"/>
        <v>0.62781492409116035</v>
      </c>
      <c r="Q142" s="12">
        <f t="shared" si="147"/>
        <v>0.1632318802637017</v>
      </c>
      <c r="R142" s="8">
        <f t="shared" si="148"/>
        <v>0.19735245833333334</v>
      </c>
      <c r="S142" s="13">
        <f t="shared" si="149"/>
        <v>0.82710842136052276</v>
      </c>
      <c r="T142" s="2">
        <f t="shared" si="150"/>
        <v>0.01</v>
      </c>
      <c r="U142" s="14">
        <f t="shared" si="151"/>
        <v>8.271084213605227E-3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1.8221084213605229E-2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16.334628874193601</v>
      </c>
      <c r="E143" s="9">
        <f t="shared" si="159"/>
        <v>16.850946456666701</v>
      </c>
      <c r="F143" s="7" t="s">
        <v>83</v>
      </c>
      <c r="G143" s="1">
        <v>8</v>
      </c>
      <c r="H143" s="8">
        <f t="shared" si="141"/>
        <v>16.334628874193601</v>
      </c>
      <c r="I143" s="8">
        <f t="shared" si="142"/>
        <v>289.48462887419356</v>
      </c>
      <c r="J143" s="8">
        <f t="shared" si="143"/>
        <v>0.13024070038350996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4.6714624694025275</v>
      </c>
      <c r="P143" s="8">
        <f t="shared" si="146"/>
        <v>0.60841454383026616</v>
      </c>
      <c r="Q143" s="12">
        <f t="shared" si="147"/>
        <v>0.1581877813958692</v>
      </c>
      <c r="R143" s="8">
        <f t="shared" si="148"/>
        <v>0.19735245833333334</v>
      </c>
      <c r="S143" s="13">
        <f t="shared" si="149"/>
        <v>0.80154958662174858</v>
      </c>
      <c r="T143" s="2">
        <f t="shared" si="150"/>
        <v>0.01</v>
      </c>
      <c r="U143" s="14">
        <f t="shared" si="151"/>
        <v>8.0154958662174858E-3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1.7965495866217485E-2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18.175697052258101</v>
      </c>
      <c r="E144" s="9">
        <f t="shared" si="159"/>
        <v>16.334628874193601</v>
      </c>
      <c r="F144" s="7" t="s">
        <v>83</v>
      </c>
      <c r="G144" s="1">
        <v>9</v>
      </c>
      <c r="H144" s="8">
        <f t="shared" si="141"/>
        <v>18.175697052258101</v>
      </c>
      <c r="I144" s="8">
        <f t="shared" si="142"/>
        <v>291.32569705225808</v>
      </c>
      <c r="J144" s="8">
        <f t="shared" si="143"/>
        <v>0.1610869333685972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4.8220958422389284</v>
      </c>
      <c r="P144" s="8">
        <f t="shared" si="146"/>
        <v>0.77677663163573185</v>
      </c>
      <c r="Q144" s="12">
        <f t="shared" si="147"/>
        <v>0.2019619242252903</v>
      </c>
      <c r="R144" s="8">
        <f t="shared" si="148"/>
        <v>0.19735245833333334</v>
      </c>
      <c r="S144" s="13">
        <f t="shared" si="149"/>
        <v>1.0233565162090428</v>
      </c>
      <c r="T144" s="2">
        <f t="shared" si="150"/>
        <v>0.01</v>
      </c>
      <c r="U144" s="14">
        <f t="shared" si="151"/>
        <v>1.0233565162090428E-2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2.0183565162090428E-2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15.017991429666701</v>
      </c>
      <c r="E145" s="9">
        <f t="shared" si="159"/>
        <v>18.175697052258101</v>
      </c>
      <c r="F145" s="7" t="s">
        <v>83</v>
      </c>
      <c r="G145" s="1">
        <v>10</v>
      </c>
      <c r="H145" s="8">
        <f t="shared" si="141"/>
        <v>15.017991429666701</v>
      </c>
      <c r="I145" s="8">
        <f t="shared" si="142"/>
        <v>288.1679914296667</v>
      </c>
      <c r="J145" s="8">
        <f t="shared" si="143"/>
        <v>0.11168770484962159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4.8043671272698631</v>
      </c>
      <c r="P145" s="8">
        <f t="shared" si="146"/>
        <v>0.53658873769974091</v>
      </c>
      <c r="Q145" s="12">
        <f t="shared" si="147"/>
        <v>0.13951307180193265</v>
      </c>
      <c r="R145" s="8">
        <f t="shared" si="148"/>
        <v>0.19735245833333334</v>
      </c>
      <c r="S145" s="13">
        <f t="shared" si="149"/>
        <v>0.70692340485716931</v>
      </c>
      <c r="T145" s="2">
        <f t="shared" si="150"/>
        <v>0.01</v>
      </c>
      <c r="U145" s="14">
        <f t="shared" si="151"/>
        <v>7.0692340485716933E-3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1.7019234048571693E-2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8.1813815081612908</v>
      </c>
      <c r="E146" s="9">
        <f t="shared" si="159"/>
        <v>15.017991429666701</v>
      </c>
      <c r="F146" s="7" t="s">
        <v>83</v>
      </c>
      <c r="G146" s="1">
        <v>11</v>
      </c>
      <c r="H146" s="8">
        <f t="shared" si="141"/>
        <v>8.1813815081612908</v>
      </c>
      <c r="I146" s="8">
        <f t="shared" si="142"/>
        <v>281.33138150816126</v>
      </c>
      <c r="J146" s="8">
        <f t="shared" si="143"/>
        <v>4.9137036823679862E-2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5.0268263062367886</v>
      </c>
      <c r="P146" s="8">
        <f t="shared" si="146"/>
        <v>0.2470033493157997</v>
      </c>
      <c r="Q146" s="12">
        <f t="shared" si="147"/>
        <v>6.4220870822107923E-2</v>
      </c>
      <c r="R146" s="8">
        <f t="shared" si="148"/>
        <v>0.19735245833333334</v>
      </c>
      <c r="S146" s="13">
        <f t="shared" si="149"/>
        <v>0.32541206410328688</v>
      </c>
      <c r="T146" s="2">
        <f t="shared" si="150"/>
        <v>0.01</v>
      </c>
      <c r="U146" s="14">
        <f t="shared" si="151"/>
        <v>3.2541206410328688E-3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8.7441206410328702E-3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2.6450878070666701</v>
      </c>
      <c r="E147" s="9">
        <f t="shared" si="159"/>
        <v>8.1813815081612908</v>
      </c>
      <c r="F147" s="7" t="s">
        <v>85</v>
      </c>
      <c r="G147" s="1">
        <v>12</v>
      </c>
      <c r="H147" s="8">
        <f t="shared" si="141"/>
        <v>2.6450878070666701</v>
      </c>
      <c r="I147" s="8">
        <f t="shared" si="142"/>
        <v>275.79508780706664</v>
      </c>
      <c r="J147" s="8">
        <f t="shared" si="143"/>
        <v>2.4529107290127194E-2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5.5388708735876557</v>
      </c>
      <c r="P147" s="8">
        <f t="shared" si="146"/>
        <v>0.13586355792439214</v>
      </c>
      <c r="Q147" s="12">
        <f t="shared" si="147"/>
        <v>3.5324525060341956E-2</v>
      </c>
      <c r="R147" s="8">
        <f t="shared" si="148"/>
        <v>0.19735245833333334</v>
      </c>
      <c r="S147" s="13">
        <f t="shared" si="149"/>
        <v>0.17899207011993704</v>
      </c>
      <c r="T147" s="2">
        <f t="shared" si="150"/>
        <v>0.01</v>
      </c>
      <c r="U147" s="14">
        <f t="shared" si="151"/>
        <v>1.7899207011993705E-3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7.2799207011993708E-3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2.0454492775161301</v>
      </c>
      <c r="E148" s="9">
        <f t="shared" si="159"/>
        <v>2.6450878070666701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 s="1">
        <v>4574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12562600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160000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2088500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26758100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545000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48877585.153162368</v>
      </c>
      <c r="J13" s="6" t="s">
        <v>37</v>
      </c>
      <c r="K13" s="6">
        <f>I13/(10000*1000)</f>
        <v>4.8877585153162366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3.5</v>
      </c>
      <c r="E26" s="7"/>
      <c r="F26" s="7"/>
      <c r="G26" s="1">
        <v>1</v>
      </c>
      <c r="H26" s="8">
        <f t="shared" ref="H26:H37" si="0">E27</f>
        <v>3.5</v>
      </c>
      <c r="I26" s="8">
        <f t="shared" ref="I26:I37" si="1">H26+273.15</f>
        <v>276.64999999999998</v>
      </c>
      <c r="J26" s="8">
        <f t="shared" ref="J26:J37" si="2">EXP(($C$15*(I26-$C$13))/($C$16*I26*$C$13))</f>
        <v>2.7356640332085038E-2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1.1088219220237021</v>
      </c>
      <c r="Q26" s="12">
        <f t="shared" ref="Q26:Q37" si="6">P26*$B$28</f>
        <v>0.11088219220237022</v>
      </c>
      <c r="R26" s="8">
        <f t="shared" ref="R26:R37" si="7">L26*$B$28</f>
        <v>4.0532094166666672</v>
      </c>
      <c r="S26" s="13">
        <f t="shared" ref="S26:S37" si="8">Q26/R26</f>
        <v>2.7356640332085038E-2</v>
      </c>
      <c r="T26" s="2">
        <f t="shared" ref="T26:T37" si="9">$B$27/100</f>
        <v>0.34</v>
      </c>
      <c r="U26" s="14">
        <f t="shared" ref="U26:U37" si="10">S26*T26</f>
        <v>9.3012577129089145E-3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2.2201257712908914E-2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381.16666666666669</v>
      </c>
      <c r="AU26" s="1">
        <f t="shared" ref="AU26:AU37" si="17">AT26*10000*AS26*0.67*AR26*AQ26</f>
        <v>675907.74203259579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1.1713652041290299</v>
      </c>
      <c r="E27" s="9">
        <f t="shared" ref="E27:E38" si="18">D26</f>
        <v>3.5</v>
      </c>
      <c r="F27" s="7" t="s">
        <v>83</v>
      </c>
      <c r="G27" s="1">
        <v>2</v>
      </c>
      <c r="H27" s="8">
        <f t="shared" si="0"/>
        <v>1.1713652041290299</v>
      </c>
      <c r="I27" s="8">
        <f t="shared" si="1"/>
        <v>274.32136520412899</v>
      </c>
      <c r="J27" s="8">
        <f t="shared" si="2"/>
        <v>2.0291382152787793E-2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79.955366411309626</v>
      </c>
      <c r="P27" s="8">
        <f t="shared" si="5"/>
        <v>1.6224048950180567</v>
      </c>
      <c r="Q27" s="12">
        <f t="shared" si="6"/>
        <v>0.1622404895018057</v>
      </c>
      <c r="R27" s="8">
        <f t="shared" si="7"/>
        <v>4.0532094166666672</v>
      </c>
      <c r="S27" s="13">
        <f t="shared" si="8"/>
        <v>4.0027660262180881E-2</v>
      </c>
      <c r="T27" s="2">
        <f t="shared" si="9"/>
        <v>0.34</v>
      </c>
      <c r="U27" s="14">
        <f t="shared" si="10"/>
        <v>1.36094044891415E-2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2.6509404489141498E-2</v>
      </c>
      <c r="AR27" s="8">
        <f t="shared" si="14"/>
        <v>119.21204166666666</v>
      </c>
      <c r="AS27" s="1">
        <f t="shared" si="15"/>
        <v>0.1</v>
      </c>
      <c r="AT27" s="1">
        <f t="shared" si="16"/>
        <v>381.16666666666669</v>
      </c>
      <c r="AU27" s="1">
        <f t="shared" si="17"/>
        <v>807067.41764751577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1.1198210833214299</v>
      </c>
      <c r="E28" s="9">
        <f t="shared" si="18"/>
        <v>1.1713652041290299</v>
      </c>
      <c r="F28" s="7" t="s">
        <v>83</v>
      </c>
      <c r="G28" s="1">
        <v>3</v>
      </c>
      <c r="H28" s="8">
        <f t="shared" si="0"/>
        <v>1.1198210833214299</v>
      </c>
      <c r="I28" s="8">
        <f t="shared" si="1"/>
        <v>274.2698210833214</v>
      </c>
      <c r="J28" s="8">
        <f t="shared" si="2"/>
        <v>2.0156479278640383E-2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118.86505568295824</v>
      </c>
      <c r="P28" s="8">
        <f t="shared" si="5"/>
        <v>2.3959010318279832</v>
      </c>
      <c r="Q28" s="12">
        <f t="shared" si="6"/>
        <v>0.23959010318279833</v>
      </c>
      <c r="R28" s="8">
        <f t="shared" si="7"/>
        <v>4.0532094166666672</v>
      </c>
      <c r="S28" s="13">
        <f t="shared" si="8"/>
        <v>5.9111207577287148E-2</v>
      </c>
      <c r="T28" s="2">
        <f t="shared" si="9"/>
        <v>0.34</v>
      </c>
      <c r="U28" s="14">
        <f t="shared" si="10"/>
        <v>2.009781057627763E-2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3.2997810576277632E-2</v>
      </c>
      <c r="AR28" s="8">
        <f t="shared" si="14"/>
        <v>119.21204166666666</v>
      </c>
      <c r="AS28" s="1">
        <f t="shared" si="15"/>
        <v>0.1</v>
      </c>
      <c r="AT28" s="1">
        <f t="shared" si="16"/>
        <v>381.16666666666669</v>
      </c>
      <c r="AU28" s="1">
        <f t="shared" si="17"/>
        <v>1004604.1502262629</v>
      </c>
    </row>
    <row r="29" spans="1:47" x14ac:dyDescent="0.15">
      <c r="C29" s="7">
        <v>3</v>
      </c>
      <c r="D29" s="7">
        <v>5.0972527790645197</v>
      </c>
      <c r="E29" s="9">
        <f t="shared" si="18"/>
        <v>1.1198210833214299</v>
      </c>
      <c r="F29" s="7" t="s">
        <v>83</v>
      </c>
      <c r="G29" s="1">
        <v>4</v>
      </c>
      <c r="H29" s="8">
        <f t="shared" si="0"/>
        <v>5.0972527790645197</v>
      </c>
      <c r="I29" s="8">
        <f t="shared" si="1"/>
        <v>278.24725277906452</v>
      </c>
      <c r="J29" s="8">
        <f t="shared" si="2"/>
        <v>3.3481561009811991E-2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157.00124881779692</v>
      </c>
      <c r="P29" s="8">
        <f t="shared" si="5"/>
        <v>5.2566468909097406</v>
      </c>
      <c r="Q29" s="12">
        <f t="shared" si="6"/>
        <v>0.52566468909097408</v>
      </c>
      <c r="R29" s="8">
        <f t="shared" si="7"/>
        <v>4.0532094166666672</v>
      </c>
      <c r="S29" s="13">
        <f t="shared" si="8"/>
        <v>0.12969097696493492</v>
      </c>
      <c r="T29" s="2">
        <f t="shared" si="9"/>
        <v>0.34</v>
      </c>
      <c r="U29" s="14">
        <f t="shared" si="10"/>
        <v>4.4094932168077874E-2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5.6994932168077876E-2</v>
      </c>
      <c r="AR29" s="8">
        <f t="shared" si="14"/>
        <v>119.21204166666666</v>
      </c>
      <c r="AS29" s="1">
        <f t="shared" si="15"/>
        <v>0.1</v>
      </c>
      <c r="AT29" s="1">
        <f t="shared" si="16"/>
        <v>381.16666666666669</v>
      </c>
      <c r="AU29" s="1">
        <f t="shared" si="17"/>
        <v>1735186.1956283273</v>
      </c>
    </row>
    <row r="30" spans="1:47" x14ac:dyDescent="0.15">
      <c r="C30" s="7">
        <v>4</v>
      </c>
      <c r="D30" s="7">
        <v>11.840495587333301</v>
      </c>
      <c r="E30" s="9">
        <f t="shared" si="18"/>
        <v>5.0972527790645197</v>
      </c>
      <c r="F30" s="7" t="s">
        <v>83</v>
      </c>
      <c r="G30" s="1">
        <v>5</v>
      </c>
      <c r="H30" s="8">
        <f t="shared" si="0"/>
        <v>11.840495587333301</v>
      </c>
      <c r="I30" s="8">
        <f t="shared" si="1"/>
        <v>284.99049558733327</v>
      </c>
      <c r="J30" s="8">
        <f t="shared" si="2"/>
        <v>7.6629449058309498E-2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144.15737183054284</v>
      </c>
      <c r="O30" s="8">
        <f t="shared" si="19"/>
        <v>48.119324263011009</v>
      </c>
      <c r="P30" s="8">
        <f t="shared" si="5"/>
        <v>3.6873573073326784</v>
      </c>
      <c r="Q30" s="12">
        <f t="shared" si="6"/>
        <v>0.36873573073326787</v>
      </c>
      <c r="R30" s="8">
        <f t="shared" si="7"/>
        <v>4.0532094166666672</v>
      </c>
      <c r="S30" s="13">
        <f t="shared" si="8"/>
        <v>9.0973767409361667E-2</v>
      </c>
      <c r="T30" s="2">
        <f t="shared" si="9"/>
        <v>0.34</v>
      </c>
      <c r="U30" s="14">
        <f t="shared" si="10"/>
        <v>3.0931080919182969E-2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4.3831080919182967E-2</v>
      </c>
      <c r="AR30" s="8">
        <f t="shared" si="14"/>
        <v>119.21204166666666</v>
      </c>
      <c r="AS30" s="1">
        <f t="shared" si="15"/>
        <v>0.1</v>
      </c>
      <c r="AT30" s="1">
        <f t="shared" si="16"/>
        <v>381.16666666666669</v>
      </c>
      <c r="AU30" s="1">
        <f t="shared" si="17"/>
        <v>1334418.4062917777</v>
      </c>
    </row>
    <row r="31" spans="1:47" x14ac:dyDescent="0.15">
      <c r="C31" s="7">
        <v>5</v>
      </c>
      <c r="D31" s="7">
        <v>14.0656521174516</v>
      </c>
      <c r="E31" s="9">
        <f t="shared" si="18"/>
        <v>11.840495587333301</v>
      </c>
      <c r="F31" s="7" t="s">
        <v>85</v>
      </c>
      <c r="G31" s="1">
        <v>6</v>
      </c>
      <c r="H31" s="8">
        <f t="shared" si="0"/>
        <v>14.0656521174516</v>
      </c>
      <c r="I31" s="8">
        <f t="shared" si="1"/>
        <v>287.21565211745155</v>
      </c>
      <c r="J31" s="8">
        <f t="shared" si="2"/>
        <v>9.9850258516000351E-2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84.964061122345001</v>
      </c>
      <c r="P31" s="8">
        <f t="shared" si="5"/>
        <v>8.4836834676354034</v>
      </c>
      <c r="Q31" s="12">
        <f t="shared" si="6"/>
        <v>0.84836834676354034</v>
      </c>
      <c r="R31" s="8">
        <f t="shared" si="7"/>
        <v>4.0532094166666672</v>
      </c>
      <c r="S31" s="13">
        <f t="shared" si="8"/>
        <v>0.20930780020274228</v>
      </c>
      <c r="T31" s="2">
        <f t="shared" si="9"/>
        <v>0.34</v>
      </c>
      <c r="U31" s="14">
        <f t="shared" si="10"/>
        <v>7.1164652068932382E-2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8.4064652068932377E-2</v>
      </c>
      <c r="AR31" s="8">
        <f t="shared" si="14"/>
        <v>119.21204166666666</v>
      </c>
      <c r="AS31" s="1">
        <f t="shared" si="15"/>
        <v>0.1</v>
      </c>
      <c r="AT31" s="1">
        <f t="shared" si="16"/>
        <v>381.16666666666669</v>
      </c>
      <c r="AU31" s="1">
        <f t="shared" si="17"/>
        <v>2559312.1749868216</v>
      </c>
    </row>
    <row r="32" spans="1:47" x14ac:dyDescent="0.15">
      <c r="C32" s="7">
        <v>6</v>
      </c>
      <c r="D32" s="7">
        <v>16.700403106</v>
      </c>
      <c r="E32" s="9">
        <f t="shared" si="18"/>
        <v>14.0656521174516</v>
      </c>
      <c r="F32" s="7" t="s">
        <v>83</v>
      </c>
      <c r="G32" s="1">
        <v>7</v>
      </c>
      <c r="H32" s="8">
        <f t="shared" si="0"/>
        <v>16.700403106</v>
      </c>
      <c r="I32" s="8">
        <f t="shared" si="1"/>
        <v>289.85040310599999</v>
      </c>
      <c r="J32" s="8">
        <f t="shared" si="2"/>
        <v>0.13588780267329345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117.01247182137627</v>
      </c>
      <c r="P32" s="8">
        <f t="shared" si="5"/>
        <v>15.900567681177488</v>
      </c>
      <c r="Q32" s="12">
        <f t="shared" si="6"/>
        <v>1.5900567681177489</v>
      </c>
      <c r="R32" s="8">
        <f t="shared" si="7"/>
        <v>4.0532094166666672</v>
      </c>
      <c r="S32" s="13">
        <f t="shared" si="8"/>
        <v>0.39229573522144856</v>
      </c>
      <c r="T32" s="2">
        <f t="shared" si="9"/>
        <v>0.34</v>
      </c>
      <c r="U32" s="14">
        <f t="shared" si="10"/>
        <v>0.13338054997529253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0.15903054997529253</v>
      </c>
      <c r="AR32" s="8">
        <f t="shared" si="14"/>
        <v>119.21204166666666</v>
      </c>
      <c r="AS32" s="1">
        <f t="shared" si="15"/>
        <v>0.1</v>
      </c>
      <c r="AT32" s="1">
        <f t="shared" si="16"/>
        <v>381.16666666666669</v>
      </c>
      <c r="AU32" s="1">
        <f t="shared" si="17"/>
        <v>4841616.6929814005</v>
      </c>
    </row>
    <row r="33" spans="1:48" x14ac:dyDescent="0.15">
      <c r="C33" s="7">
        <v>7</v>
      </c>
      <c r="D33" s="7">
        <v>16.2969491229032</v>
      </c>
      <c r="E33" s="9">
        <f t="shared" si="18"/>
        <v>16.700403106</v>
      </c>
      <c r="F33" s="7" t="s">
        <v>83</v>
      </c>
      <c r="G33" s="1">
        <v>8</v>
      </c>
      <c r="H33" s="8">
        <f t="shared" si="0"/>
        <v>16.2969491229032</v>
      </c>
      <c r="I33" s="8">
        <f t="shared" si="1"/>
        <v>289.44694912290316</v>
      </c>
      <c r="J33" s="8">
        <f t="shared" si="2"/>
        <v>0.1296716829277616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141.64399830686546</v>
      </c>
      <c r="P33" s="8">
        <f t="shared" si="5"/>
        <v>18.367215637068259</v>
      </c>
      <c r="Q33" s="12">
        <f t="shared" si="6"/>
        <v>1.8367215637068259</v>
      </c>
      <c r="R33" s="8">
        <f t="shared" si="7"/>
        <v>4.0532094166666672</v>
      </c>
      <c r="S33" s="13">
        <f t="shared" si="8"/>
        <v>0.45315239724705209</v>
      </c>
      <c r="T33" s="2">
        <f t="shared" si="9"/>
        <v>0.34</v>
      </c>
      <c r="U33" s="14">
        <f t="shared" si="10"/>
        <v>0.15407181506399772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0.17972181506399773</v>
      </c>
      <c r="AR33" s="8">
        <f t="shared" si="14"/>
        <v>119.21204166666666</v>
      </c>
      <c r="AS33" s="1">
        <f t="shared" si="15"/>
        <v>0.1</v>
      </c>
      <c r="AT33" s="1">
        <f t="shared" si="16"/>
        <v>381.16666666666669</v>
      </c>
      <c r="AU33" s="1">
        <f t="shared" si="17"/>
        <v>5471553.359036712</v>
      </c>
    </row>
    <row r="34" spans="1:48" x14ac:dyDescent="0.15">
      <c r="C34" s="7">
        <v>8</v>
      </c>
      <c r="D34" s="7">
        <v>17.856305110322602</v>
      </c>
      <c r="E34" s="9">
        <f t="shared" si="18"/>
        <v>16.2969491229032</v>
      </c>
      <c r="F34" s="7" t="s">
        <v>83</v>
      </c>
      <c r="G34" s="1">
        <v>9</v>
      </c>
      <c r="H34" s="8">
        <f t="shared" si="0"/>
        <v>17.856305110322602</v>
      </c>
      <c r="I34" s="8">
        <f t="shared" si="1"/>
        <v>291.00630511032256</v>
      </c>
      <c r="J34" s="8">
        <f t="shared" si="2"/>
        <v>0.15528493378559849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163.80887683646387</v>
      </c>
      <c r="P34" s="8">
        <f t="shared" si="5"/>
        <v>25.437050593043551</v>
      </c>
      <c r="Q34" s="12">
        <f t="shared" si="6"/>
        <v>2.5437050593043553</v>
      </c>
      <c r="R34" s="8">
        <f t="shared" si="7"/>
        <v>4.0532094166666672</v>
      </c>
      <c r="S34" s="13">
        <f t="shared" si="8"/>
        <v>0.62757800000284258</v>
      </c>
      <c r="T34" s="2">
        <f t="shared" si="9"/>
        <v>0.34</v>
      </c>
      <c r="U34" s="14">
        <f t="shared" si="10"/>
        <v>0.21337652000096649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0.2390265200009665</v>
      </c>
      <c r="AR34" s="8">
        <f t="shared" si="14"/>
        <v>119.21204166666666</v>
      </c>
      <c r="AS34" s="1">
        <f t="shared" si="15"/>
        <v>0.1</v>
      </c>
      <c r="AT34" s="1">
        <f t="shared" si="16"/>
        <v>381.16666666666669</v>
      </c>
      <c r="AU34" s="1">
        <f t="shared" si="17"/>
        <v>7277059.5931519419</v>
      </c>
    </row>
    <row r="35" spans="1:48" x14ac:dyDescent="0.15">
      <c r="C35" s="7">
        <v>9</v>
      </c>
      <c r="D35" s="7">
        <v>15.415659914000001</v>
      </c>
      <c r="E35" s="9">
        <f t="shared" si="18"/>
        <v>17.856305110322602</v>
      </c>
      <c r="F35" s="7" t="s">
        <v>83</v>
      </c>
      <c r="G35" s="1">
        <v>10</v>
      </c>
      <c r="H35" s="8">
        <f t="shared" si="0"/>
        <v>15.415659914000001</v>
      </c>
      <c r="I35" s="8">
        <f t="shared" si="1"/>
        <v>288.56565991399998</v>
      </c>
      <c r="J35" s="8">
        <f t="shared" si="2"/>
        <v>0.11701126675740511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178.90392041008698</v>
      </c>
      <c r="P35" s="8">
        <f t="shared" si="5"/>
        <v>20.933774355050261</v>
      </c>
      <c r="Q35" s="12">
        <f t="shared" si="6"/>
        <v>2.0933774355050261</v>
      </c>
      <c r="R35" s="8">
        <f t="shared" si="7"/>
        <v>4.0532094166666672</v>
      </c>
      <c r="S35" s="13">
        <f t="shared" si="8"/>
        <v>0.51647403830088945</v>
      </c>
      <c r="T35" s="2">
        <f t="shared" si="9"/>
        <v>0.34</v>
      </c>
      <c r="U35" s="14">
        <f t="shared" si="10"/>
        <v>0.17560117302230244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0.20125117302230244</v>
      </c>
      <c r="AR35" s="8">
        <f t="shared" si="14"/>
        <v>119.21204166666666</v>
      </c>
      <c r="AS35" s="1">
        <f t="shared" si="15"/>
        <v>0.1</v>
      </c>
      <c r="AT35" s="1">
        <f t="shared" si="16"/>
        <v>381.16666666666669</v>
      </c>
      <c r="AU35" s="1">
        <f t="shared" si="17"/>
        <v>6127005.4020328186</v>
      </c>
    </row>
    <row r="36" spans="1:48" x14ac:dyDescent="0.15">
      <c r="C36" s="7">
        <v>10</v>
      </c>
      <c r="D36" s="7">
        <v>9.6708732188387092</v>
      </c>
      <c r="E36" s="9">
        <f t="shared" si="18"/>
        <v>15.415659914000001</v>
      </c>
      <c r="F36" s="7" t="s">
        <v>83</v>
      </c>
      <c r="G36" s="1">
        <v>11</v>
      </c>
      <c r="H36" s="8">
        <f t="shared" si="0"/>
        <v>9.6708732188387092</v>
      </c>
      <c r="I36" s="8">
        <f t="shared" si="1"/>
        <v>282.8208732188387</v>
      </c>
      <c r="J36" s="8">
        <f t="shared" si="2"/>
        <v>5.8961627553868211E-2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150.07163875228488</v>
      </c>
      <c r="O36" s="8">
        <f t="shared" si="19"/>
        <v>48.430601469418519</v>
      </c>
      <c r="P36" s="8">
        <f t="shared" si="5"/>
        <v>2.8555470860496772</v>
      </c>
      <c r="Q36" s="12">
        <f t="shared" si="6"/>
        <v>0.28555470860496773</v>
      </c>
      <c r="R36" s="8">
        <f t="shared" si="7"/>
        <v>4.0532094166666672</v>
      </c>
      <c r="S36" s="13">
        <f t="shared" si="8"/>
        <v>7.0451506263351685E-2</v>
      </c>
      <c r="T36" s="2">
        <f t="shared" si="9"/>
        <v>0.34</v>
      </c>
      <c r="U36" s="14">
        <f t="shared" si="10"/>
        <v>2.3953512129539573E-2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3.6853512129539572E-2</v>
      </c>
      <c r="AR36" s="8">
        <f t="shared" si="14"/>
        <v>119.21204166666666</v>
      </c>
      <c r="AS36" s="1">
        <f t="shared" si="15"/>
        <v>0.1</v>
      </c>
      <c r="AT36" s="1">
        <f t="shared" si="16"/>
        <v>381.16666666666669</v>
      </c>
      <c r="AU36" s="1">
        <f t="shared" si="17"/>
        <v>1121989.3256301561</v>
      </c>
    </row>
    <row r="37" spans="1:48" x14ac:dyDescent="0.15">
      <c r="C37" s="7">
        <v>11</v>
      </c>
      <c r="D37" s="7">
        <v>4.7693091964333298</v>
      </c>
      <c r="E37" s="9">
        <f t="shared" si="18"/>
        <v>9.6708732188387092</v>
      </c>
      <c r="F37" s="7" t="s">
        <v>85</v>
      </c>
      <c r="G37" s="1">
        <v>12</v>
      </c>
      <c r="H37" s="8">
        <f t="shared" si="0"/>
        <v>4.7693091964333298</v>
      </c>
      <c r="I37" s="8">
        <f t="shared" si="1"/>
        <v>277.91930919643329</v>
      </c>
      <c r="J37" s="8">
        <f t="shared" si="2"/>
        <v>3.2127196968713377E-2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86.107148550035504</v>
      </c>
      <c r="P37" s="8">
        <f t="shared" si="5"/>
        <v>2.7663813218812532</v>
      </c>
      <c r="Q37" s="12">
        <f t="shared" si="6"/>
        <v>0.27663813218812533</v>
      </c>
      <c r="R37" s="8">
        <f t="shared" si="7"/>
        <v>4.0532094166666672</v>
      </c>
      <c r="S37" s="13">
        <f t="shared" si="8"/>
        <v>6.8251625748869074E-2</v>
      </c>
      <c r="T37" s="2">
        <f t="shared" si="9"/>
        <v>0.34</v>
      </c>
      <c r="U37" s="14">
        <f t="shared" si="10"/>
        <v>2.3205552754615486E-2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3.6105552754615487E-2</v>
      </c>
      <c r="AR37" s="8">
        <f t="shared" si="14"/>
        <v>119.21204166666666</v>
      </c>
      <c r="AS37" s="1">
        <f t="shared" si="15"/>
        <v>0.1</v>
      </c>
      <c r="AT37" s="1">
        <f t="shared" si="16"/>
        <v>381.16666666666669</v>
      </c>
      <c r="AU37" s="1">
        <f t="shared" si="17"/>
        <v>1099218.0241672171</v>
      </c>
      <c r="AV37" s="1">
        <f>SUM(AU26:AU37)</f>
        <v>34054938.483813547</v>
      </c>
    </row>
    <row r="38" spans="1:48" x14ac:dyDescent="0.3">
      <c r="C38" s="7">
        <v>12</v>
      </c>
      <c r="D38" s="10">
        <v>4.1109012549677404</v>
      </c>
      <c r="E38" s="9">
        <f t="shared" si="18"/>
        <v>4.7693091964333298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3.5</v>
      </c>
      <c r="E42" s="7"/>
      <c r="F42" s="7"/>
      <c r="G42" s="1">
        <v>1</v>
      </c>
      <c r="H42" s="8">
        <f t="shared" ref="H42:H53" si="20">E43</f>
        <v>3.5</v>
      </c>
      <c r="I42" s="8">
        <f t="shared" ref="I42:I53" si="21">H42+273.15</f>
        <v>276.64999999999998</v>
      </c>
      <c r="J42" s="8">
        <f t="shared" ref="J42:J53" si="22">EXP(($C$15*(I42-$C$13))/($C$16*I42*$C$13))</f>
        <v>2.7356640332085038E-2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1.6101092625452802</v>
      </c>
      <c r="Q42" s="12">
        <f t="shared" ref="Q42:Q53" si="26">P42*$B$44</f>
        <v>0.38642622301086721</v>
      </c>
      <c r="R42" s="8">
        <f t="shared" ref="R42:R53" si="27">L42*$B$44</f>
        <v>14.125500000000001</v>
      </c>
      <c r="S42" s="13">
        <f t="shared" ref="S42:S53" si="28">Q42/R42</f>
        <v>2.7356640332085038E-2</v>
      </c>
      <c r="T42" s="2">
        <f t="shared" ref="T42:T53" si="29">$B$43/100</f>
        <v>0.43</v>
      </c>
      <c r="U42" s="14">
        <f t="shared" ref="U42:U53" si="30">S42*T42</f>
        <v>1.1763355342796567E-2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2.0183355342796565E-2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1046883.3333333334</v>
      </c>
      <c r="AU42" s="1">
        <f t="shared" ref="AU42:AU53" si="38">AT42*10000*AS42*0.67*AR42*AQ42</f>
        <v>4650523343.9462786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1.1713652041290299</v>
      </c>
      <c r="E43" s="9">
        <f t="shared" ref="E43:E54" si="39">D42</f>
        <v>3.5</v>
      </c>
      <c r="F43" s="7" t="s">
        <v>83</v>
      </c>
      <c r="G43" s="1">
        <v>2</v>
      </c>
      <c r="H43" s="8">
        <f t="shared" si="20"/>
        <v>1.1713652041290299</v>
      </c>
      <c r="I43" s="8">
        <f t="shared" si="21"/>
        <v>274.32136520412899</v>
      </c>
      <c r="J43" s="8">
        <f t="shared" si="22"/>
        <v>2.0291382152787793E-2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116.10239073745473</v>
      </c>
      <c r="P43" s="8">
        <f t="shared" si="25"/>
        <v>2.3558779793059834</v>
      </c>
      <c r="Q43" s="12">
        <f t="shared" si="26"/>
        <v>0.56541071503343598</v>
      </c>
      <c r="R43" s="8">
        <f t="shared" si="27"/>
        <v>14.125500000000001</v>
      </c>
      <c r="S43" s="13">
        <f t="shared" si="28"/>
        <v>4.0027660262180874E-2</v>
      </c>
      <c r="T43" s="2">
        <f t="shared" si="29"/>
        <v>0.43</v>
      </c>
      <c r="U43" s="14">
        <f t="shared" si="30"/>
        <v>1.7211893912737777E-2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2.5631893912737777E-2</v>
      </c>
      <c r="AR43" s="8">
        <f t="shared" si="35"/>
        <v>136.875</v>
      </c>
      <c r="AS43" s="1">
        <f t="shared" si="36"/>
        <v>0.24</v>
      </c>
      <c r="AT43" s="1">
        <f t="shared" si="37"/>
        <v>1046883.3333333334</v>
      </c>
      <c r="AU43" s="1">
        <f t="shared" si="38"/>
        <v>5905941750.824132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1.1198210833214299</v>
      </c>
      <c r="E44" s="9">
        <f t="shared" si="39"/>
        <v>1.1713652041290299</v>
      </c>
      <c r="F44" s="7" t="s">
        <v>83</v>
      </c>
      <c r="G44" s="1">
        <v>3</v>
      </c>
      <c r="H44" s="8">
        <f t="shared" si="20"/>
        <v>1.1198210833214299</v>
      </c>
      <c r="I44" s="8">
        <f t="shared" si="21"/>
        <v>274.2698210833214</v>
      </c>
      <c r="J44" s="8">
        <f t="shared" si="22"/>
        <v>2.0156479278640383E-2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172.60276275814877</v>
      </c>
      <c r="P44" s="8">
        <f t="shared" si="25"/>
        <v>3.4790640109707076</v>
      </c>
      <c r="Q44" s="12">
        <f t="shared" si="26"/>
        <v>0.83497536263296979</v>
      </c>
      <c r="R44" s="8">
        <f t="shared" si="27"/>
        <v>14.125500000000001</v>
      </c>
      <c r="S44" s="13">
        <f t="shared" si="28"/>
        <v>5.9111207577287161E-2</v>
      </c>
      <c r="T44" s="2">
        <f t="shared" si="29"/>
        <v>0.43</v>
      </c>
      <c r="U44" s="14">
        <f t="shared" si="30"/>
        <v>2.5417819258233477E-2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3.3837819258233474E-2</v>
      </c>
      <c r="AR44" s="8">
        <f t="shared" si="35"/>
        <v>136.875</v>
      </c>
      <c r="AS44" s="1">
        <f t="shared" si="36"/>
        <v>0.24</v>
      </c>
      <c r="AT44" s="1">
        <f t="shared" si="37"/>
        <v>1046883.3333333334</v>
      </c>
      <c r="AU44" s="1">
        <f t="shared" si="38"/>
        <v>7796700087.5705605</v>
      </c>
    </row>
    <row r="45" spans="1:48" x14ac:dyDescent="0.15">
      <c r="C45" s="7">
        <v>3</v>
      </c>
      <c r="D45" s="7">
        <v>5.0972527790645197</v>
      </c>
      <c r="E45" s="9">
        <f t="shared" si="39"/>
        <v>1.1198210833214299</v>
      </c>
      <c r="F45" s="7" t="s">
        <v>83</v>
      </c>
      <c r="G45" s="1">
        <v>4</v>
      </c>
      <c r="H45" s="8">
        <f t="shared" si="20"/>
        <v>5.0972527790645197</v>
      </c>
      <c r="I45" s="8">
        <f t="shared" si="21"/>
        <v>278.24725277906452</v>
      </c>
      <c r="J45" s="8">
        <f t="shared" si="22"/>
        <v>3.3481561009811991E-2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227.97994874717807</v>
      </c>
      <c r="P45" s="8">
        <f t="shared" si="25"/>
        <v>7.6331245629924531</v>
      </c>
      <c r="Q45" s="12">
        <f t="shared" si="26"/>
        <v>1.8319498951181887</v>
      </c>
      <c r="R45" s="8">
        <f t="shared" si="27"/>
        <v>14.125500000000001</v>
      </c>
      <c r="S45" s="13">
        <f t="shared" si="28"/>
        <v>0.12969097696493495</v>
      </c>
      <c r="T45" s="2">
        <f t="shared" si="29"/>
        <v>0.43</v>
      </c>
      <c r="U45" s="14">
        <f t="shared" si="30"/>
        <v>5.5767120094922025E-2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6.4187120094922029E-2</v>
      </c>
      <c r="AR45" s="8">
        <f t="shared" si="35"/>
        <v>136.875</v>
      </c>
      <c r="AS45" s="1">
        <f t="shared" si="36"/>
        <v>0.24</v>
      </c>
      <c r="AT45" s="1">
        <f t="shared" si="37"/>
        <v>1046883.3333333334</v>
      </c>
      <c r="AU45" s="1">
        <f t="shared" si="38"/>
        <v>14789597433.741564</v>
      </c>
    </row>
    <row r="46" spans="1:48" x14ac:dyDescent="0.15">
      <c r="C46" s="7">
        <v>4</v>
      </c>
      <c r="D46" s="7">
        <v>11.840495587333301</v>
      </c>
      <c r="E46" s="9">
        <f t="shared" si="39"/>
        <v>5.0972527790645197</v>
      </c>
      <c r="F46" s="7" t="s">
        <v>83</v>
      </c>
      <c r="G46" s="1">
        <v>5</v>
      </c>
      <c r="H46" s="8">
        <f t="shared" si="20"/>
        <v>11.840495587333301</v>
      </c>
      <c r="I46" s="8">
        <f t="shared" si="21"/>
        <v>284.99049558733327</v>
      </c>
      <c r="J46" s="8">
        <f t="shared" si="22"/>
        <v>7.6629449058309498E-2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209.32948297497634</v>
      </c>
      <c r="O46" s="8">
        <f t="shared" si="40"/>
        <v>69.873591209209252</v>
      </c>
      <c r="P46" s="8">
        <f t="shared" si="25"/>
        <v>5.3543747980872425</v>
      </c>
      <c r="Q46" s="12">
        <f t="shared" si="26"/>
        <v>1.2850499515409382</v>
      </c>
      <c r="R46" s="8">
        <f t="shared" si="27"/>
        <v>14.125500000000001</v>
      </c>
      <c r="S46" s="13">
        <f t="shared" si="28"/>
        <v>9.0973767409361653E-2</v>
      </c>
      <c r="T46" s="2">
        <f t="shared" si="29"/>
        <v>0.43</v>
      </c>
      <c r="U46" s="14">
        <f t="shared" si="30"/>
        <v>3.9118719986025507E-2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4.7538719986025504E-2</v>
      </c>
      <c r="AR46" s="8">
        <f t="shared" si="35"/>
        <v>136.875</v>
      </c>
      <c r="AS46" s="1">
        <f t="shared" si="36"/>
        <v>0.24</v>
      </c>
      <c r="AT46" s="1">
        <f t="shared" si="37"/>
        <v>1046883.3333333334</v>
      </c>
      <c r="AU46" s="1">
        <f t="shared" si="38"/>
        <v>10953576512.997404</v>
      </c>
    </row>
    <row r="47" spans="1:48" x14ac:dyDescent="0.15">
      <c r="C47" s="7">
        <v>5</v>
      </c>
      <c r="D47" s="7">
        <v>14.0656521174516</v>
      </c>
      <c r="E47" s="9">
        <f t="shared" si="39"/>
        <v>11.840495587333301</v>
      </c>
      <c r="F47" s="7" t="s">
        <v>85</v>
      </c>
      <c r="G47" s="1">
        <v>6</v>
      </c>
      <c r="H47" s="8">
        <f t="shared" si="20"/>
        <v>14.0656521174516</v>
      </c>
      <c r="I47" s="8">
        <f t="shared" si="21"/>
        <v>287.21565211745155</v>
      </c>
      <c r="J47" s="8">
        <f t="shared" si="22"/>
        <v>9.9850258516000351E-2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123.37546641112203</v>
      </c>
      <c r="P47" s="8">
        <f t="shared" si="25"/>
        <v>12.319072215682652</v>
      </c>
      <c r="Q47" s="12">
        <f t="shared" si="26"/>
        <v>2.9565773317638366</v>
      </c>
      <c r="R47" s="8">
        <f t="shared" si="27"/>
        <v>14.125500000000001</v>
      </c>
      <c r="S47" s="13">
        <f t="shared" si="28"/>
        <v>0.20930780020274231</v>
      </c>
      <c r="T47" s="2">
        <f t="shared" si="29"/>
        <v>0.43</v>
      </c>
      <c r="U47" s="14">
        <f t="shared" si="30"/>
        <v>9.0002354087179187E-2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9.8422354087179198E-2</v>
      </c>
      <c r="AR47" s="8">
        <f t="shared" si="35"/>
        <v>136.875</v>
      </c>
      <c r="AS47" s="1">
        <f t="shared" si="36"/>
        <v>0.24</v>
      </c>
      <c r="AT47" s="1">
        <f t="shared" si="37"/>
        <v>1046883.3333333334</v>
      </c>
      <c r="AU47" s="1">
        <f t="shared" si="38"/>
        <v>22677867355.287476</v>
      </c>
    </row>
    <row r="48" spans="1:48" x14ac:dyDescent="0.15">
      <c r="C48" s="7">
        <v>6</v>
      </c>
      <c r="D48" s="7">
        <v>16.700403106</v>
      </c>
      <c r="E48" s="9">
        <f t="shared" si="39"/>
        <v>14.0656521174516</v>
      </c>
      <c r="F48" s="7" t="s">
        <v>83</v>
      </c>
      <c r="G48" s="1">
        <v>7</v>
      </c>
      <c r="H48" s="8">
        <f t="shared" si="20"/>
        <v>16.700403106</v>
      </c>
      <c r="I48" s="8">
        <f t="shared" si="21"/>
        <v>289.85040310599999</v>
      </c>
      <c r="J48" s="8">
        <f t="shared" si="22"/>
        <v>0.13588780267329345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169.91264419543938</v>
      </c>
      <c r="P48" s="8">
        <f t="shared" si="25"/>
        <v>23.089055866127389</v>
      </c>
      <c r="Q48" s="12">
        <f t="shared" si="26"/>
        <v>5.541373407870573</v>
      </c>
      <c r="R48" s="8">
        <f t="shared" si="27"/>
        <v>14.125500000000001</v>
      </c>
      <c r="S48" s="13">
        <f t="shared" si="28"/>
        <v>0.39229573522144862</v>
      </c>
      <c r="T48" s="2">
        <f t="shared" si="29"/>
        <v>0.43</v>
      </c>
      <c r="U48" s="14">
        <f t="shared" si="30"/>
        <v>0.16868716614522289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0.18428716614522289</v>
      </c>
      <c r="AR48" s="8">
        <f t="shared" si="35"/>
        <v>136.875</v>
      </c>
      <c r="AS48" s="1">
        <f t="shared" si="36"/>
        <v>0.24</v>
      </c>
      <c r="AT48" s="1">
        <f t="shared" si="37"/>
        <v>1046883.3333333334</v>
      </c>
      <c r="AU48" s="1">
        <f t="shared" si="38"/>
        <v>42462303893.09079</v>
      </c>
    </row>
    <row r="49" spans="1:48" x14ac:dyDescent="0.15">
      <c r="C49" s="7">
        <v>7</v>
      </c>
      <c r="D49" s="7">
        <v>16.2969491229032</v>
      </c>
      <c r="E49" s="9">
        <f t="shared" si="39"/>
        <v>16.700403106</v>
      </c>
      <c r="F49" s="7" t="s">
        <v>83</v>
      </c>
      <c r="G49" s="1">
        <v>8</v>
      </c>
      <c r="H49" s="8">
        <f t="shared" si="20"/>
        <v>16.2969491229032</v>
      </c>
      <c r="I49" s="8">
        <f t="shared" si="21"/>
        <v>289.44694912290316</v>
      </c>
      <c r="J49" s="8">
        <f t="shared" si="22"/>
        <v>0.1296716829277616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205.67983832931199</v>
      </c>
      <c r="P49" s="8">
        <f t="shared" si="25"/>
        <v>26.670850780471813</v>
      </c>
      <c r="Q49" s="12">
        <f t="shared" si="26"/>
        <v>6.4010041873132346</v>
      </c>
      <c r="R49" s="8">
        <f t="shared" si="27"/>
        <v>14.125500000000001</v>
      </c>
      <c r="S49" s="13">
        <f t="shared" si="28"/>
        <v>0.45315239724705209</v>
      </c>
      <c r="T49" s="2">
        <f t="shared" si="29"/>
        <v>0.43</v>
      </c>
      <c r="U49" s="14">
        <f t="shared" si="30"/>
        <v>0.19485553081623239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0.21045553081623236</v>
      </c>
      <c r="AR49" s="8">
        <f t="shared" si="35"/>
        <v>136.875</v>
      </c>
      <c r="AS49" s="1">
        <f t="shared" si="36"/>
        <v>0.24</v>
      </c>
      <c r="AT49" s="1">
        <f t="shared" si="37"/>
        <v>1046883.3333333334</v>
      </c>
      <c r="AU49" s="1">
        <f t="shared" si="38"/>
        <v>48491855903.077179</v>
      </c>
    </row>
    <row r="50" spans="1:48" x14ac:dyDescent="0.15">
      <c r="C50" s="7">
        <v>8</v>
      </c>
      <c r="D50" s="7">
        <v>17.856305110322602</v>
      </c>
      <c r="E50" s="9">
        <f t="shared" si="39"/>
        <v>16.2969491229032</v>
      </c>
      <c r="F50" s="7" t="s">
        <v>83</v>
      </c>
      <c r="G50" s="1">
        <v>9</v>
      </c>
      <c r="H50" s="8">
        <f t="shared" si="20"/>
        <v>17.856305110322602</v>
      </c>
      <c r="I50" s="8">
        <f t="shared" si="21"/>
        <v>291.00630511032256</v>
      </c>
      <c r="J50" s="8">
        <f t="shared" si="22"/>
        <v>0.15528493378559849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237.86523754884018</v>
      </c>
      <c r="P50" s="8">
        <f t="shared" si="25"/>
        <v>36.936887662667303</v>
      </c>
      <c r="Q50" s="12">
        <f t="shared" si="26"/>
        <v>8.8648530390401525</v>
      </c>
      <c r="R50" s="8">
        <f t="shared" si="27"/>
        <v>14.125500000000001</v>
      </c>
      <c r="S50" s="13">
        <f t="shared" si="28"/>
        <v>0.62757800000284258</v>
      </c>
      <c r="T50" s="2">
        <f t="shared" si="29"/>
        <v>0.43</v>
      </c>
      <c r="U50" s="14">
        <f t="shared" si="30"/>
        <v>0.26985854000122228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0.28545854000122228</v>
      </c>
      <c r="AR50" s="8">
        <f t="shared" si="35"/>
        <v>136.875</v>
      </c>
      <c r="AS50" s="1">
        <f t="shared" si="36"/>
        <v>0.24</v>
      </c>
      <c r="AT50" s="1">
        <f t="shared" si="37"/>
        <v>1046883.3333333334</v>
      </c>
      <c r="AU50" s="1">
        <f t="shared" si="38"/>
        <v>65773583304.537247</v>
      </c>
    </row>
    <row r="51" spans="1:48" x14ac:dyDescent="0.15">
      <c r="C51" s="7">
        <v>9</v>
      </c>
      <c r="D51" s="7">
        <v>15.415659914000001</v>
      </c>
      <c r="E51" s="9">
        <f t="shared" si="39"/>
        <v>17.856305110322602</v>
      </c>
      <c r="F51" s="7" t="s">
        <v>83</v>
      </c>
      <c r="G51" s="1">
        <v>10</v>
      </c>
      <c r="H51" s="8">
        <f t="shared" si="20"/>
        <v>15.415659914000001</v>
      </c>
      <c r="I51" s="8">
        <f t="shared" si="21"/>
        <v>288.56565991399998</v>
      </c>
      <c r="J51" s="8">
        <f t="shared" si="22"/>
        <v>0.11701126675740511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259.78459988617288</v>
      </c>
      <c r="P51" s="8">
        <f t="shared" si="25"/>
        <v>30.397725116746731</v>
      </c>
      <c r="Q51" s="12">
        <f t="shared" si="26"/>
        <v>7.2954540280192148</v>
      </c>
      <c r="R51" s="8">
        <f t="shared" si="27"/>
        <v>14.125500000000001</v>
      </c>
      <c r="S51" s="13">
        <f t="shared" si="28"/>
        <v>0.51647403830088945</v>
      </c>
      <c r="T51" s="2">
        <f t="shared" si="29"/>
        <v>0.43</v>
      </c>
      <c r="U51" s="14">
        <f t="shared" si="30"/>
        <v>0.22208383646938246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0.23768383646938246</v>
      </c>
      <c r="AR51" s="8">
        <f t="shared" si="35"/>
        <v>136.875</v>
      </c>
      <c r="AS51" s="1">
        <f t="shared" si="36"/>
        <v>0.24</v>
      </c>
      <c r="AT51" s="1">
        <f t="shared" si="37"/>
        <v>1046883.3333333334</v>
      </c>
      <c r="AU51" s="1">
        <f t="shared" si="38"/>
        <v>54765632929.020081</v>
      </c>
    </row>
    <row r="52" spans="1:48" x14ac:dyDescent="0.15">
      <c r="C52" s="7">
        <v>10</v>
      </c>
      <c r="D52" s="7">
        <v>9.6708732188387092</v>
      </c>
      <c r="E52" s="9">
        <f t="shared" si="39"/>
        <v>15.415659914000001</v>
      </c>
      <c r="F52" s="7" t="s">
        <v>83</v>
      </c>
      <c r="G52" s="1">
        <v>11</v>
      </c>
      <c r="H52" s="8">
        <f t="shared" si="20"/>
        <v>9.6708732188387092</v>
      </c>
      <c r="I52" s="8">
        <f t="shared" si="21"/>
        <v>282.8208732188387</v>
      </c>
      <c r="J52" s="8">
        <f t="shared" si="22"/>
        <v>5.8961627553868211E-2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217.91753103095485</v>
      </c>
      <c r="O52" s="8">
        <f t="shared" si="40"/>
        <v>70.325593738471269</v>
      </c>
      <c r="P52" s="8">
        <f t="shared" si="25"/>
        <v>4.1465114655123889</v>
      </c>
      <c r="Q52" s="12">
        <f t="shared" si="26"/>
        <v>0.9951627517229733</v>
      </c>
      <c r="R52" s="8">
        <f t="shared" si="27"/>
        <v>14.125500000000001</v>
      </c>
      <c r="S52" s="13">
        <f t="shared" si="28"/>
        <v>7.0451506263351615E-2</v>
      </c>
      <c r="T52" s="2">
        <f t="shared" si="29"/>
        <v>0.43</v>
      </c>
      <c r="U52" s="14">
        <f t="shared" si="30"/>
        <v>3.0294147693241194E-2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3.8714147693241191E-2</v>
      </c>
      <c r="AR52" s="8">
        <f t="shared" si="35"/>
        <v>136.875</v>
      </c>
      <c r="AS52" s="1">
        <f t="shared" si="36"/>
        <v>0.24</v>
      </c>
      <c r="AT52" s="1">
        <f t="shared" si="37"/>
        <v>1046883.3333333334</v>
      </c>
      <c r="AU52" s="1">
        <f t="shared" si="38"/>
        <v>8920273390.1555538</v>
      </c>
    </row>
    <row r="53" spans="1:48" x14ac:dyDescent="0.15">
      <c r="C53" s="7">
        <v>11</v>
      </c>
      <c r="D53" s="7">
        <v>4.7693091964333298</v>
      </c>
      <c r="E53" s="9">
        <f t="shared" si="39"/>
        <v>9.6708732188387092</v>
      </c>
      <c r="F53" s="7" t="s">
        <v>85</v>
      </c>
      <c r="G53" s="1">
        <v>12</v>
      </c>
      <c r="H53" s="8">
        <f t="shared" si="20"/>
        <v>4.7693091964333298</v>
      </c>
      <c r="I53" s="8">
        <f t="shared" si="21"/>
        <v>277.91930919643329</v>
      </c>
      <c r="J53" s="8">
        <f t="shared" si="22"/>
        <v>3.2127196968713377E-2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125.0353322729589</v>
      </c>
      <c r="P53" s="8">
        <f t="shared" si="25"/>
        <v>4.0170347479818753</v>
      </c>
      <c r="Q53" s="12">
        <f t="shared" si="26"/>
        <v>0.96408833951565009</v>
      </c>
      <c r="R53" s="8">
        <f t="shared" si="27"/>
        <v>14.125500000000001</v>
      </c>
      <c r="S53" s="13">
        <f t="shared" si="28"/>
        <v>6.8251625748869074E-2</v>
      </c>
      <c r="T53" s="2">
        <f t="shared" si="29"/>
        <v>0.43</v>
      </c>
      <c r="U53" s="14">
        <f t="shared" si="30"/>
        <v>2.9348199072013702E-2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3.7768199072013703E-2</v>
      </c>
      <c r="AR53" s="8">
        <f t="shared" si="35"/>
        <v>136.875</v>
      </c>
      <c r="AS53" s="1">
        <f t="shared" si="36"/>
        <v>0.24</v>
      </c>
      <c r="AT53" s="1">
        <f t="shared" si="37"/>
        <v>1046883.3333333334</v>
      </c>
      <c r="AU53" s="1">
        <f t="shared" si="38"/>
        <v>8702313785.7946129</v>
      </c>
      <c r="AV53" s="1">
        <f>SUM(AU42:AU53)</f>
        <v>295890169690.04291</v>
      </c>
    </row>
    <row r="54" spans="1:48" x14ac:dyDescent="0.3">
      <c r="C54" s="7">
        <v>12</v>
      </c>
      <c r="D54" s="10">
        <v>4.1109012549677404</v>
      </c>
      <c r="E54" s="9">
        <f t="shared" si="39"/>
        <v>4.7693091964333298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3.5</v>
      </c>
      <c r="E58" s="7"/>
      <c r="F58" s="7"/>
      <c r="G58" s="1">
        <v>1</v>
      </c>
      <c r="H58" s="8">
        <f t="shared" ref="H58:H69" si="41">E59</f>
        <v>3.5</v>
      </c>
      <c r="I58" s="8">
        <f t="shared" ref="I58:I69" si="42">H58+273.15</f>
        <v>276.64999999999998</v>
      </c>
      <c r="J58" s="8">
        <f t="shared" ref="J58:J69" si="43">EXP(($C$15*(I58-$C$13))/($C$16*I58*$C$13))</f>
        <v>2.7356640332085038E-2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2.7292808171310175E-3</v>
      </c>
      <c r="Q58" s="12">
        <f t="shared" ref="Q58:Q69" si="47">P58*$B$60</f>
        <v>5.1856335525489331E-4</v>
      </c>
      <c r="R58" s="8">
        <f t="shared" ref="R58:R69" si="48">L58*$B$60</f>
        <v>1.8955666666666669E-2</v>
      </c>
      <c r="S58" s="13">
        <f t="shared" ref="S58:S69" si="49">Q58/R58</f>
        <v>2.7356640332085035E-2</v>
      </c>
      <c r="T58" s="2">
        <f t="shared" ref="T58:T69" si="50">$B$59/100</f>
        <v>0.01</v>
      </c>
      <c r="U58" s="14">
        <f t="shared" ref="U58:U69" si="51">S58*T58</f>
        <v>2.7356640332085034E-4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1.227356640332085E-2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174041.66666666666</v>
      </c>
      <c r="AU58" s="1">
        <f t="shared" ref="AU58:AU69" si="58">AT58*10000*AS58*0.67*AR58*AQ58</f>
        <v>27129255.51349283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1.1713652041290299</v>
      </c>
      <c r="E59" s="9">
        <f t="shared" ref="E59:E70" si="59">D58</f>
        <v>3.5</v>
      </c>
      <c r="F59" s="7" t="s">
        <v>83</v>
      </c>
      <c r="G59" s="1">
        <v>2</v>
      </c>
      <c r="H59" s="8">
        <f t="shared" si="41"/>
        <v>1.1713652041290299</v>
      </c>
      <c r="I59" s="8">
        <f t="shared" si="42"/>
        <v>274.32136520412899</v>
      </c>
      <c r="J59" s="8">
        <f t="shared" si="43"/>
        <v>2.0291382152787793E-2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0.19680405251620231</v>
      </c>
      <c r="P59" s="8">
        <f t="shared" si="46"/>
        <v>3.9934262388235794E-3</v>
      </c>
      <c r="Q59" s="12">
        <f t="shared" si="47"/>
        <v>7.5875098537648005E-4</v>
      </c>
      <c r="R59" s="8">
        <f t="shared" si="48"/>
        <v>1.8955666666666669E-2</v>
      </c>
      <c r="S59" s="13">
        <f t="shared" si="49"/>
        <v>4.0027660262180874E-2</v>
      </c>
      <c r="T59" s="2">
        <f t="shared" si="50"/>
        <v>0.01</v>
      </c>
      <c r="U59" s="14">
        <f t="shared" si="51"/>
        <v>4.0027660262180876E-4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1.2400276602621808E-2</v>
      </c>
      <c r="AR59" s="8">
        <f t="shared" si="55"/>
        <v>9.9766666666666666</v>
      </c>
      <c r="AS59" s="1">
        <f t="shared" si="56"/>
        <v>0.19</v>
      </c>
      <c r="AT59" s="1">
        <f t="shared" si="57"/>
        <v>174041.66666666666</v>
      </c>
      <c r="AU59" s="1">
        <f t="shared" si="58"/>
        <v>27409333.305068649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1.1198210833214299</v>
      </c>
      <c r="E60" s="9">
        <f t="shared" si="59"/>
        <v>1.1713652041290299</v>
      </c>
      <c r="F60" s="7" t="s">
        <v>83</v>
      </c>
      <c r="G60" s="1">
        <v>3</v>
      </c>
      <c r="H60" s="8">
        <f t="shared" si="41"/>
        <v>1.1198210833214299</v>
      </c>
      <c r="I60" s="8">
        <f t="shared" si="42"/>
        <v>274.2698210833214</v>
      </c>
      <c r="J60" s="8">
        <f t="shared" si="43"/>
        <v>2.0156479278640383E-2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0.29257729294404539</v>
      </c>
      <c r="P60" s="8">
        <f t="shared" si="46"/>
        <v>5.8973281426273477E-3</v>
      </c>
      <c r="Q60" s="12">
        <f t="shared" si="47"/>
        <v>1.120492347099196E-3</v>
      </c>
      <c r="R60" s="8">
        <f t="shared" si="48"/>
        <v>1.8955666666666669E-2</v>
      </c>
      <c r="S60" s="13">
        <f t="shared" si="49"/>
        <v>5.9111207577287134E-2</v>
      </c>
      <c r="T60" s="2">
        <f t="shared" si="50"/>
        <v>0.01</v>
      </c>
      <c r="U60" s="14">
        <f t="shared" si="51"/>
        <v>5.9111207577287135E-4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1.2591112075772872E-2</v>
      </c>
      <c r="AR60" s="8">
        <f t="shared" si="55"/>
        <v>9.9766666666666666</v>
      </c>
      <c r="AS60" s="1">
        <f t="shared" si="56"/>
        <v>0.19</v>
      </c>
      <c r="AT60" s="1">
        <f t="shared" si="57"/>
        <v>174041.66666666666</v>
      </c>
      <c r="AU60" s="1">
        <f t="shared" si="58"/>
        <v>27831152.37069514</v>
      </c>
    </row>
    <row r="61" spans="1:48" x14ac:dyDescent="0.15">
      <c r="C61" s="7">
        <v>3</v>
      </c>
      <c r="D61" s="7">
        <v>5.0972527790645197</v>
      </c>
      <c r="E61" s="9">
        <f t="shared" si="59"/>
        <v>1.1198210833214299</v>
      </c>
      <c r="F61" s="7" t="s">
        <v>83</v>
      </c>
      <c r="G61" s="1">
        <v>4</v>
      </c>
      <c r="H61" s="8">
        <f t="shared" si="41"/>
        <v>5.0972527790645197</v>
      </c>
      <c r="I61" s="8">
        <f t="shared" si="42"/>
        <v>278.24725277906452</v>
      </c>
      <c r="J61" s="8">
        <f t="shared" si="43"/>
        <v>3.3481561009811991E-2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0.38644663146808472</v>
      </c>
      <c r="P61" s="8">
        <f t="shared" si="46"/>
        <v>1.293883646853501E-2</v>
      </c>
      <c r="Q61" s="12">
        <f t="shared" si="47"/>
        <v>2.4583789290216519E-3</v>
      </c>
      <c r="R61" s="8">
        <f t="shared" si="48"/>
        <v>1.8955666666666669E-2</v>
      </c>
      <c r="S61" s="13">
        <f t="shared" si="49"/>
        <v>0.12969097696493492</v>
      </c>
      <c r="T61" s="2">
        <f t="shared" si="50"/>
        <v>0.01</v>
      </c>
      <c r="U61" s="14">
        <f t="shared" si="51"/>
        <v>1.2969097696493492E-3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1.329690976964935E-2</v>
      </c>
      <c r="AR61" s="8">
        <f t="shared" si="55"/>
        <v>9.9766666666666666</v>
      </c>
      <c r="AS61" s="1">
        <f t="shared" si="56"/>
        <v>0.19</v>
      </c>
      <c r="AT61" s="1">
        <f t="shared" si="57"/>
        <v>174041.66666666666</v>
      </c>
      <c r="AU61" s="1">
        <f t="shared" si="58"/>
        <v>29391234.041237794</v>
      </c>
    </row>
    <row r="62" spans="1:48" x14ac:dyDescent="0.15">
      <c r="C62" s="7">
        <v>4</v>
      </c>
      <c r="D62" s="7">
        <v>11.840495587333301</v>
      </c>
      <c r="E62" s="9">
        <f t="shared" si="59"/>
        <v>5.0972527790645197</v>
      </c>
      <c r="F62" s="7" t="s">
        <v>83</v>
      </c>
      <c r="G62" s="1">
        <v>5</v>
      </c>
      <c r="H62" s="8">
        <f t="shared" si="41"/>
        <v>11.840495587333301</v>
      </c>
      <c r="I62" s="8">
        <f t="shared" si="42"/>
        <v>284.99049558733327</v>
      </c>
      <c r="J62" s="8">
        <f t="shared" si="43"/>
        <v>7.6629449058309498E-2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0.35483240524957227</v>
      </c>
      <c r="O62" s="8">
        <f t="shared" si="60"/>
        <v>0.11844205641664413</v>
      </c>
      <c r="P62" s="8">
        <f t="shared" si="46"/>
        <v>9.0761495285406509E-3</v>
      </c>
      <c r="Q62" s="12">
        <f t="shared" si="47"/>
        <v>1.7244684104227236E-3</v>
      </c>
      <c r="R62" s="8">
        <f t="shared" si="48"/>
        <v>1.8955666666666669E-2</v>
      </c>
      <c r="S62" s="13">
        <f t="shared" si="49"/>
        <v>9.0973767409361667E-2</v>
      </c>
      <c r="T62" s="2">
        <f t="shared" si="50"/>
        <v>0.01</v>
      </c>
      <c r="U62" s="14">
        <f t="shared" si="51"/>
        <v>9.0973767409361674E-4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1.2909737674093617E-2</v>
      </c>
      <c r="AR62" s="8">
        <f t="shared" si="55"/>
        <v>9.9766666666666666</v>
      </c>
      <c r="AS62" s="1">
        <f t="shared" si="56"/>
        <v>0.19</v>
      </c>
      <c r="AT62" s="1">
        <f t="shared" si="57"/>
        <v>174041.66666666666</v>
      </c>
      <c r="AU62" s="1">
        <f t="shared" si="58"/>
        <v>28535436.275302052</v>
      </c>
    </row>
    <row r="63" spans="1:48" x14ac:dyDescent="0.15">
      <c r="C63" s="7">
        <v>5</v>
      </c>
      <c r="D63" s="7">
        <v>14.0656521174516</v>
      </c>
      <c r="E63" s="9">
        <f t="shared" si="59"/>
        <v>11.840495587333301</v>
      </c>
      <c r="F63" s="7" t="s">
        <v>85</v>
      </c>
      <c r="G63" s="1">
        <v>6</v>
      </c>
      <c r="H63" s="8">
        <f t="shared" si="41"/>
        <v>14.0656521174516</v>
      </c>
      <c r="I63" s="8">
        <f t="shared" si="42"/>
        <v>287.21565211745155</v>
      </c>
      <c r="J63" s="8">
        <f t="shared" si="43"/>
        <v>9.9850258516000351E-2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0.20913257355477013</v>
      </c>
      <c r="P63" s="8">
        <f t="shared" si="46"/>
        <v>2.0881941533560256E-2</v>
      </c>
      <c r="Q63" s="12">
        <f t="shared" si="47"/>
        <v>3.9675688913764487E-3</v>
      </c>
      <c r="R63" s="8">
        <f t="shared" si="48"/>
        <v>1.8955666666666669E-2</v>
      </c>
      <c r="S63" s="13">
        <f t="shared" si="49"/>
        <v>0.20930780020274226</v>
      </c>
      <c r="T63" s="2">
        <f t="shared" si="50"/>
        <v>0.01</v>
      </c>
      <c r="U63" s="14">
        <f t="shared" si="51"/>
        <v>2.0930780020274225E-3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1.4093078002027422E-2</v>
      </c>
      <c r="AR63" s="8">
        <f t="shared" si="55"/>
        <v>9.9766666666666666</v>
      </c>
      <c r="AS63" s="1">
        <f t="shared" si="56"/>
        <v>0.19</v>
      </c>
      <c r="AT63" s="1">
        <f t="shared" si="57"/>
        <v>174041.66666666666</v>
      </c>
      <c r="AU63" s="1">
        <f t="shared" si="58"/>
        <v>31151069.01488217</v>
      </c>
    </row>
    <row r="64" spans="1:48" x14ac:dyDescent="0.15">
      <c r="C64" s="7">
        <v>6</v>
      </c>
      <c r="D64" s="7">
        <v>16.700403106</v>
      </c>
      <c r="E64" s="9">
        <f t="shared" si="59"/>
        <v>14.0656521174516</v>
      </c>
      <c r="F64" s="7" t="s">
        <v>83</v>
      </c>
      <c r="G64" s="1">
        <v>7</v>
      </c>
      <c r="H64" s="8">
        <f t="shared" si="41"/>
        <v>16.700403106</v>
      </c>
      <c r="I64" s="8">
        <f t="shared" si="42"/>
        <v>289.85040310599999</v>
      </c>
      <c r="J64" s="8">
        <f t="shared" si="43"/>
        <v>0.13588780267329345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0.28801729868787651</v>
      </c>
      <c r="P64" s="8">
        <f t="shared" si="46"/>
        <v>3.9138037850593187E-2</v>
      </c>
      <c r="Q64" s="12">
        <f t="shared" si="47"/>
        <v>7.4362271916127059E-3</v>
      </c>
      <c r="R64" s="8">
        <f t="shared" si="48"/>
        <v>1.8955666666666669E-2</v>
      </c>
      <c r="S64" s="13">
        <f t="shared" si="49"/>
        <v>0.39229573522144856</v>
      </c>
      <c r="T64" s="2">
        <f t="shared" si="50"/>
        <v>0.01</v>
      </c>
      <c r="U64" s="14">
        <f t="shared" si="51"/>
        <v>3.9229573522144854E-3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2.4022957352214484E-2</v>
      </c>
      <c r="AR64" s="8">
        <f t="shared" si="55"/>
        <v>9.9766666666666666</v>
      </c>
      <c r="AS64" s="1">
        <f t="shared" si="56"/>
        <v>0.19</v>
      </c>
      <c r="AT64" s="1">
        <f t="shared" si="57"/>
        <v>174041.66666666666</v>
      </c>
      <c r="AU64" s="1">
        <f t="shared" si="58"/>
        <v>53099883.667198077</v>
      </c>
    </row>
    <row r="65" spans="1:48" x14ac:dyDescent="0.15">
      <c r="C65" s="7">
        <v>7</v>
      </c>
      <c r="D65" s="7">
        <v>16.2969491229032</v>
      </c>
      <c r="E65" s="9">
        <f t="shared" si="59"/>
        <v>16.700403106</v>
      </c>
      <c r="F65" s="7" t="s">
        <v>83</v>
      </c>
      <c r="G65" s="1">
        <v>8</v>
      </c>
      <c r="H65" s="8">
        <f t="shared" si="41"/>
        <v>16.2969491229032</v>
      </c>
      <c r="I65" s="8">
        <f t="shared" si="42"/>
        <v>289.44694912290316</v>
      </c>
      <c r="J65" s="8">
        <f t="shared" si="43"/>
        <v>0.1296716829277616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0.34864592750395001</v>
      </c>
      <c r="P65" s="8">
        <f t="shared" si="46"/>
        <v>4.5209504165347567E-2</v>
      </c>
      <c r="Q65" s="12">
        <f t="shared" si="47"/>
        <v>8.5898057914160376E-3</v>
      </c>
      <c r="R65" s="8">
        <f t="shared" si="48"/>
        <v>1.8955666666666669E-2</v>
      </c>
      <c r="S65" s="13">
        <f t="shared" si="49"/>
        <v>0.45315239724705203</v>
      </c>
      <c r="T65" s="2">
        <f t="shared" si="50"/>
        <v>0.01</v>
      </c>
      <c r="U65" s="14">
        <f t="shared" si="51"/>
        <v>4.5315239724705208E-3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2.463152397247052E-2</v>
      </c>
      <c r="AR65" s="8">
        <f t="shared" si="55"/>
        <v>9.9766666666666666</v>
      </c>
      <c r="AS65" s="1">
        <f t="shared" si="56"/>
        <v>0.19</v>
      </c>
      <c r="AT65" s="1">
        <f t="shared" si="57"/>
        <v>174041.66666666666</v>
      </c>
      <c r="AU65" s="1">
        <f t="shared" si="58"/>
        <v>54445047.639541246</v>
      </c>
    </row>
    <row r="66" spans="1:48" x14ac:dyDescent="0.15">
      <c r="C66" s="7">
        <v>8</v>
      </c>
      <c r="D66" s="7">
        <v>17.856305110322602</v>
      </c>
      <c r="E66" s="9">
        <f t="shared" si="59"/>
        <v>16.2969491229032</v>
      </c>
      <c r="F66" s="7" t="s">
        <v>83</v>
      </c>
      <c r="G66" s="1">
        <v>9</v>
      </c>
      <c r="H66" s="8">
        <f t="shared" si="41"/>
        <v>17.856305110322602</v>
      </c>
      <c r="I66" s="8">
        <f t="shared" si="42"/>
        <v>291.00630511032256</v>
      </c>
      <c r="J66" s="8">
        <f t="shared" si="43"/>
        <v>0.15528493378559849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0.4032030900052691</v>
      </c>
      <c r="P66" s="8">
        <f t="shared" si="46"/>
        <v>6.2611365133616925E-2</v>
      </c>
      <c r="Q66" s="12">
        <f t="shared" si="47"/>
        <v>1.1896159375387216E-2</v>
      </c>
      <c r="R66" s="8">
        <f t="shared" si="48"/>
        <v>1.8955666666666669E-2</v>
      </c>
      <c r="S66" s="13">
        <f t="shared" si="49"/>
        <v>0.62757800000284247</v>
      </c>
      <c r="T66" s="2">
        <f t="shared" si="50"/>
        <v>0.01</v>
      </c>
      <c r="U66" s="14">
        <f t="shared" si="51"/>
        <v>6.2757800000284251E-3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2.6375780000028423E-2</v>
      </c>
      <c r="AR66" s="8">
        <f t="shared" si="55"/>
        <v>9.9766666666666666</v>
      </c>
      <c r="AS66" s="1">
        <f t="shared" si="56"/>
        <v>0.19</v>
      </c>
      <c r="AT66" s="1">
        <f t="shared" si="57"/>
        <v>174041.66666666666</v>
      </c>
      <c r="AU66" s="1">
        <f t="shared" si="58"/>
        <v>58300517.671443701</v>
      </c>
    </row>
    <row r="67" spans="1:48" x14ac:dyDescent="0.15">
      <c r="C67" s="7">
        <v>9</v>
      </c>
      <c r="D67" s="7">
        <v>15.415659914000001</v>
      </c>
      <c r="E67" s="9">
        <f t="shared" si="59"/>
        <v>17.856305110322602</v>
      </c>
      <c r="F67" s="7" t="s">
        <v>83</v>
      </c>
      <c r="G67" s="1">
        <v>10</v>
      </c>
      <c r="H67" s="8">
        <f t="shared" si="41"/>
        <v>15.415659914000001</v>
      </c>
      <c r="I67" s="8">
        <f t="shared" si="42"/>
        <v>288.56565991399998</v>
      </c>
      <c r="J67" s="8">
        <f t="shared" si="43"/>
        <v>0.11701126675740511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0.44035839153831885</v>
      </c>
      <c r="P67" s="8">
        <f t="shared" si="46"/>
        <v>5.1526893221152073E-2</v>
      </c>
      <c r="Q67" s="12">
        <f t="shared" si="47"/>
        <v>9.7901097120188935E-3</v>
      </c>
      <c r="R67" s="8">
        <f t="shared" si="48"/>
        <v>1.8955666666666669E-2</v>
      </c>
      <c r="S67" s="13">
        <f t="shared" si="49"/>
        <v>0.51647403830088934</v>
      </c>
      <c r="T67" s="2">
        <f t="shared" si="50"/>
        <v>0.01</v>
      </c>
      <c r="U67" s="14">
        <f t="shared" si="51"/>
        <v>5.1647403830088938E-3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2.5264740383008893E-2</v>
      </c>
      <c r="AR67" s="8">
        <f t="shared" si="55"/>
        <v>9.9766666666666666</v>
      </c>
      <c r="AS67" s="1">
        <f t="shared" si="56"/>
        <v>0.19</v>
      </c>
      <c r="AT67" s="1">
        <f t="shared" si="57"/>
        <v>174041.66666666666</v>
      </c>
      <c r="AU67" s="1">
        <f t="shared" si="58"/>
        <v>55844697.035024561</v>
      </c>
    </row>
    <row r="68" spans="1:48" x14ac:dyDescent="0.15">
      <c r="C68" s="7">
        <v>10</v>
      </c>
      <c r="D68" s="7">
        <v>9.6708732188387092</v>
      </c>
      <c r="E68" s="9">
        <f t="shared" si="59"/>
        <v>15.415659914000001</v>
      </c>
      <c r="F68" s="7" t="s">
        <v>83</v>
      </c>
      <c r="G68" s="1">
        <v>11</v>
      </c>
      <c r="H68" s="8">
        <f t="shared" si="41"/>
        <v>9.6708732188387092</v>
      </c>
      <c r="I68" s="8">
        <f t="shared" si="42"/>
        <v>282.8208732188387</v>
      </c>
      <c r="J68" s="8">
        <f t="shared" si="43"/>
        <v>5.8961627553868211E-2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0.36938992340130844</v>
      </c>
      <c r="O68" s="8">
        <f t="shared" si="60"/>
        <v>0.11920824158252497</v>
      </c>
      <c r="P68" s="8">
        <f t="shared" si="46"/>
        <v>7.0287119415403821E-3</v>
      </c>
      <c r="Q68" s="12">
        <f t="shared" si="47"/>
        <v>1.3354552688926726E-3</v>
      </c>
      <c r="R68" s="8">
        <f t="shared" si="48"/>
        <v>1.8955666666666669E-2</v>
      </c>
      <c r="S68" s="13">
        <f t="shared" si="49"/>
        <v>7.0451506263351629E-2</v>
      </c>
      <c r="T68" s="2">
        <f t="shared" si="50"/>
        <v>0.01</v>
      </c>
      <c r="U68" s="14">
        <f t="shared" si="51"/>
        <v>7.0451506263351628E-4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1.2704515062633516E-2</v>
      </c>
      <c r="AR68" s="8">
        <f t="shared" si="55"/>
        <v>9.9766666666666666</v>
      </c>
      <c r="AS68" s="1">
        <f t="shared" si="56"/>
        <v>0.19</v>
      </c>
      <c r="AT68" s="1">
        <f t="shared" si="57"/>
        <v>174041.66666666666</v>
      </c>
      <c r="AU68" s="1">
        <f t="shared" si="58"/>
        <v>28081816.155404307</v>
      </c>
    </row>
    <row r="69" spans="1:48" x14ac:dyDescent="0.15">
      <c r="C69" s="7">
        <v>11</v>
      </c>
      <c r="D69" s="7">
        <v>4.7693091964333298</v>
      </c>
      <c r="E69" s="9">
        <f t="shared" si="59"/>
        <v>9.6708732188387092</v>
      </c>
      <c r="F69" s="7" t="s">
        <v>85</v>
      </c>
      <c r="G69" s="1">
        <v>12</v>
      </c>
      <c r="H69" s="8">
        <f t="shared" si="41"/>
        <v>4.7693091964333298</v>
      </c>
      <c r="I69" s="8">
        <f t="shared" si="42"/>
        <v>277.91930919643329</v>
      </c>
      <c r="J69" s="8">
        <f t="shared" si="43"/>
        <v>3.2127196968713377E-2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0.21194619630765124</v>
      </c>
      <c r="P69" s="8">
        <f t="shared" si="46"/>
        <v>6.8092371955455035E-3</v>
      </c>
      <c r="Q69" s="12">
        <f t="shared" si="47"/>
        <v>1.2937550671536457E-3</v>
      </c>
      <c r="R69" s="8">
        <f t="shared" si="48"/>
        <v>1.8955666666666669E-2</v>
      </c>
      <c r="S69" s="13">
        <f t="shared" si="49"/>
        <v>6.8251625748869046E-2</v>
      </c>
      <c r="T69" s="2">
        <f t="shared" si="50"/>
        <v>0.01</v>
      </c>
      <c r="U69" s="14">
        <f t="shared" si="51"/>
        <v>6.8251625748869051E-4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1.2682516257488691E-2</v>
      </c>
      <c r="AR69" s="8">
        <f t="shared" si="55"/>
        <v>9.9766666666666666</v>
      </c>
      <c r="AS69" s="1">
        <f t="shared" si="56"/>
        <v>0.19</v>
      </c>
      <c r="AT69" s="1">
        <f t="shared" si="57"/>
        <v>174041.66666666666</v>
      </c>
      <c r="AU69" s="1">
        <f t="shared" si="58"/>
        <v>28033190.418910634</v>
      </c>
      <c r="AV69" s="1">
        <f>SUM(AU58:AU69)</f>
        <v>449252633.10820121</v>
      </c>
    </row>
    <row r="70" spans="1:48" x14ac:dyDescent="0.3">
      <c r="C70" s="7">
        <v>12</v>
      </c>
      <c r="D70" s="10">
        <v>4.1109012549677404</v>
      </c>
      <c r="E70" s="9">
        <f t="shared" si="59"/>
        <v>4.7693091964333298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3.5</v>
      </c>
      <c r="E73" s="7"/>
      <c r="F73" s="7"/>
      <c r="G73" s="1">
        <v>1</v>
      </c>
      <c r="H73" s="8">
        <f t="shared" ref="H73:H84" si="61">E74</f>
        <v>3.5</v>
      </c>
      <c r="I73" s="8">
        <f t="shared" ref="I73:I84" si="62">H73+273.15</f>
        <v>276.64999999999998</v>
      </c>
      <c r="J73" s="8">
        <f t="shared" ref="J73:J84" si="63">EXP(($C$15*(I73-$C$13))/($C$16*I73*$C$13))</f>
        <v>2.7356640332085038E-2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2.9955521163633121E-3</v>
      </c>
      <c r="Q73" s="12">
        <f t="shared" ref="Q73:Q84" si="67">P73*$B$75</f>
        <v>5.3919938094539618E-4</v>
      </c>
      <c r="R73" s="8">
        <f t="shared" ref="R73:R84" si="68">L73*$B$75</f>
        <v>1.9710000000000002E-2</v>
      </c>
      <c r="S73" s="13">
        <f t="shared" ref="S73:S84" si="69">Q73/R73</f>
        <v>2.7356640332085042E-2</v>
      </c>
      <c r="T73" s="2">
        <f t="shared" ref="T73:T84" si="70">$B$74/100</f>
        <v>0.01</v>
      </c>
      <c r="U73" s="14">
        <f t="shared" ref="U73:U84" si="71">S73*T73</f>
        <v>2.7356640332085045E-4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1.287356640332085E-2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13333.333333333334</v>
      </c>
      <c r="AU73" s="1">
        <f t="shared" ref="AU73:AU84" si="78">AT73*10000*AS73*0.67*AR73*AQ73</f>
        <v>2266726.0780311222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1.1713652041290299</v>
      </c>
      <c r="E74" s="9">
        <f t="shared" ref="E74:E85" si="79">D73</f>
        <v>3.5</v>
      </c>
      <c r="F74" s="7" t="s">
        <v>83</v>
      </c>
      <c r="G74" s="1">
        <v>2</v>
      </c>
      <c r="H74" s="8">
        <f t="shared" si="61"/>
        <v>1.1713652041290299</v>
      </c>
      <c r="I74" s="8">
        <f t="shared" si="62"/>
        <v>274.32136520412899</v>
      </c>
      <c r="J74" s="8">
        <f t="shared" si="63"/>
        <v>2.0291382152787793E-2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0.21600444788363671</v>
      </c>
      <c r="P74" s="8">
        <f t="shared" si="66"/>
        <v>4.3830287987088072E-3</v>
      </c>
      <c r="Q74" s="12">
        <f t="shared" si="67"/>
        <v>7.8894518376758523E-4</v>
      </c>
      <c r="R74" s="8">
        <f t="shared" si="68"/>
        <v>1.9710000000000002E-2</v>
      </c>
      <c r="S74" s="13">
        <f t="shared" si="69"/>
        <v>4.0027660262180881E-2</v>
      </c>
      <c r="T74" s="2">
        <f t="shared" si="70"/>
        <v>0.01</v>
      </c>
      <c r="U74" s="14">
        <f t="shared" si="71"/>
        <v>4.0027660262180882E-4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1.3000276602621808E-2</v>
      </c>
      <c r="AR74" s="8">
        <f t="shared" si="75"/>
        <v>10.950000000000001</v>
      </c>
      <c r="AS74" s="1">
        <f t="shared" si="76"/>
        <v>0.18</v>
      </c>
      <c r="AT74" s="1">
        <f t="shared" si="77"/>
        <v>13333.333333333334</v>
      </c>
      <c r="AU74" s="1">
        <f t="shared" si="78"/>
        <v>2289036.7030832381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1.1198210833214299</v>
      </c>
      <c r="E75" s="9">
        <f t="shared" si="79"/>
        <v>1.1713652041290299</v>
      </c>
      <c r="F75" s="7" t="s">
        <v>83</v>
      </c>
      <c r="G75" s="1">
        <v>3</v>
      </c>
      <c r="H75" s="8">
        <f t="shared" si="61"/>
        <v>1.1198210833214299</v>
      </c>
      <c r="I75" s="8">
        <f t="shared" si="62"/>
        <v>274.2698210833214</v>
      </c>
      <c r="J75" s="8">
        <f t="shared" si="63"/>
        <v>2.0156479278640383E-2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0.32112141908492792</v>
      </c>
      <c r="P75" s="8">
        <f t="shared" si="66"/>
        <v>6.4726772297129436E-3</v>
      </c>
      <c r="Q75" s="12">
        <f t="shared" si="67"/>
        <v>1.1650819013483298E-3</v>
      </c>
      <c r="R75" s="8">
        <f t="shared" si="68"/>
        <v>1.9710000000000002E-2</v>
      </c>
      <c r="S75" s="13">
        <f t="shared" si="69"/>
        <v>5.9111207577287148E-2</v>
      </c>
      <c r="T75" s="2">
        <f t="shared" si="70"/>
        <v>0.01</v>
      </c>
      <c r="U75" s="14">
        <f t="shared" si="71"/>
        <v>5.9111207577287146E-4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1.3191112075772872E-2</v>
      </c>
      <c r="AR75" s="8">
        <f t="shared" si="75"/>
        <v>10.950000000000001</v>
      </c>
      <c r="AS75" s="1">
        <f t="shared" si="76"/>
        <v>0.18</v>
      </c>
      <c r="AT75" s="1">
        <f t="shared" si="77"/>
        <v>13333.333333333334</v>
      </c>
      <c r="AU75" s="1">
        <f t="shared" si="78"/>
        <v>2322638.2498537847</v>
      </c>
    </row>
    <row r="76" spans="1:48" x14ac:dyDescent="0.15">
      <c r="C76" s="7">
        <v>3</v>
      </c>
      <c r="D76" s="7">
        <v>5.0972527790645197</v>
      </c>
      <c r="E76" s="9">
        <f t="shared" si="79"/>
        <v>1.1198210833214299</v>
      </c>
      <c r="F76" s="7" t="s">
        <v>83</v>
      </c>
      <c r="G76" s="1">
        <v>4</v>
      </c>
      <c r="H76" s="8">
        <f t="shared" si="61"/>
        <v>5.0972527790645197</v>
      </c>
      <c r="I76" s="8">
        <f t="shared" si="62"/>
        <v>278.24725277906452</v>
      </c>
      <c r="J76" s="8">
        <f t="shared" si="63"/>
        <v>3.3481561009811991E-2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0.42414874185521495</v>
      </c>
      <c r="P76" s="8">
        <f t="shared" si="66"/>
        <v>1.4201161977660377E-2</v>
      </c>
      <c r="Q76" s="12">
        <f t="shared" si="67"/>
        <v>2.5562091559788677E-3</v>
      </c>
      <c r="R76" s="8">
        <f t="shared" si="68"/>
        <v>1.9710000000000002E-2</v>
      </c>
      <c r="S76" s="13">
        <f t="shared" si="69"/>
        <v>0.12969097696493492</v>
      </c>
      <c r="T76" s="2">
        <f t="shared" si="70"/>
        <v>0.01</v>
      </c>
      <c r="U76" s="14">
        <f t="shared" si="71"/>
        <v>1.2969097696493492E-3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1.389690976964935E-2</v>
      </c>
      <c r="AR76" s="8">
        <f t="shared" si="75"/>
        <v>10.950000000000001</v>
      </c>
      <c r="AS76" s="1">
        <f t="shared" si="76"/>
        <v>0.18</v>
      </c>
      <c r="AT76" s="1">
        <f t="shared" si="77"/>
        <v>13333.333333333334</v>
      </c>
      <c r="AU76" s="1">
        <f t="shared" si="78"/>
        <v>2446912.2846007794</v>
      </c>
    </row>
    <row r="77" spans="1:48" x14ac:dyDescent="0.15">
      <c r="C77" s="7">
        <v>4</v>
      </c>
      <c r="D77" s="7">
        <v>11.840495587333301</v>
      </c>
      <c r="E77" s="9">
        <f t="shared" si="79"/>
        <v>5.0972527790645197</v>
      </c>
      <c r="F77" s="7" t="s">
        <v>83</v>
      </c>
      <c r="G77" s="1">
        <v>5</v>
      </c>
      <c r="H77" s="8">
        <f t="shared" si="61"/>
        <v>11.840495587333301</v>
      </c>
      <c r="I77" s="8">
        <f t="shared" si="62"/>
        <v>284.99049558733327</v>
      </c>
      <c r="J77" s="8">
        <f t="shared" si="63"/>
        <v>7.6629449058309498E-2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0.38945020088367682</v>
      </c>
      <c r="O77" s="8">
        <f t="shared" si="80"/>
        <v>0.1299973789938777</v>
      </c>
      <c r="P77" s="8">
        <f t="shared" si="66"/>
        <v>9.9616275313251044E-3</v>
      </c>
      <c r="Q77" s="12">
        <f t="shared" si="67"/>
        <v>1.7930929556385187E-3</v>
      </c>
      <c r="R77" s="8">
        <f t="shared" si="68"/>
        <v>1.9710000000000002E-2</v>
      </c>
      <c r="S77" s="13">
        <f t="shared" si="69"/>
        <v>9.0973767409361667E-2</v>
      </c>
      <c r="T77" s="2">
        <f t="shared" si="70"/>
        <v>0.01</v>
      </c>
      <c r="U77" s="14">
        <f t="shared" si="71"/>
        <v>9.0973767409361674E-4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1.3509737674093617E-2</v>
      </c>
      <c r="AR77" s="8">
        <f t="shared" si="75"/>
        <v>10.950000000000001</v>
      </c>
      <c r="AS77" s="1">
        <f t="shared" si="76"/>
        <v>0.18</v>
      </c>
      <c r="AT77" s="1">
        <f t="shared" si="77"/>
        <v>13333.333333333334</v>
      </c>
      <c r="AU77" s="1">
        <f t="shared" si="78"/>
        <v>2378740.5707037081</v>
      </c>
    </row>
    <row r="78" spans="1:48" x14ac:dyDescent="0.15">
      <c r="C78" s="7">
        <v>5</v>
      </c>
      <c r="D78" s="7">
        <v>14.0656521174516</v>
      </c>
      <c r="E78" s="9">
        <f t="shared" si="79"/>
        <v>11.840495587333301</v>
      </c>
      <c r="F78" s="7" t="s">
        <v>85</v>
      </c>
      <c r="G78" s="1">
        <v>6</v>
      </c>
      <c r="H78" s="8">
        <f t="shared" si="61"/>
        <v>14.0656521174516</v>
      </c>
      <c r="I78" s="8">
        <f t="shared" si="62"/>
        <v>287.21565211745155</v>
      </c>
      <c r="J78" s="8">
        <f t="shared" si="63"/>
        <v>9.9850258516000351E-2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0.22953575146255262</v>
      </c>
      <c r="P78" s="8">
        <f t="shared" si="66"/>
        <v>2.2919204122200283E-2</v>
      </c>
      <c r="Q78" s="12">
        <f t="shared" si="67"/>
        <v>4.125456741996051E-3</v>
      </c>
      <c r="R78" s="8">
        <f t="shared" si="68"/>
        <v>1.9710000000000002E-2</v>
      </c>
      <c r="S78" s="13">
        <f t="shared" si="69"/>
        <v>0.20930780020274228</v>
      </c>
      <c r="T78" s="2">
        <f t="shared" si="70"/>
        <v>0.01</v>
      </c>
      <c r="U78" s="14">
        <f t="shared" si="71"/>
        <v>2.0930780020274229E-3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1.4693078002027423E-2</v>
      </c>
      <c r="AR78" s="8">
        <f t="shared" si="75"/>
        <v>10.950000000000001</v>
      </c>
      <c r="AS78" s="1">
        <f t="shared" si="76"/>
        <v>0.18</v>
      </c>
      <c r="AT78" s="1">
        <f t="shared" si="77"/>
        <v>13333.333333333334</v>
      </c>
      <c r="AU78" s="1">
        <f t="shared" si="78"/>
        <v>2587098.4022849812</v>
      </c>
    </row>
    <row r="79" spans="1:48" x14ac:dyDescent="0.15">
      <c r="C79" s="7">
        <v>6</v>
      </c>
      <c r="D79" s="7">
        <v>16.700403106</v>
      </c>
      <c r="E79" s="9">
        <f t="shared" si="79"/>
        <v>14.0656521174516</v>
      </c>
      <c r="F79" s="7" t="s">
        <v>83</v>
      </c>
      <c r="G79" s="1">
        <v>7</v>
      </c>
      <c r="H79" s="8">
        <f t="shared" si="61"/>
        <v>16.700403106</v>
      </c>
      <c r="I79" s="8">
        <f t="shared" si="62"/>
        <v>289.85040310599999</v>
      </c>
      <c r="J79" s="8">
        <f t="shared" si="63"/>
        <v>0.13588780267329345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0.31611654734035233</v>
      </c>
      <c r="P79" s="8">
        <f t="shared" si="66"/>
        <v>4.2956383006748623E-2</v>
      </c>
      <c r="Q79" s="12">
        <f t="shared" si="67"/>
        <v>7.7321489412147523E-3</v>
      </c>
      <c r="R79" s="8">
        <f t="shared" si="68"/>
        <v>1.9710000000000002E-2</v>
      </c>
      <c r="S79" s="13">
        <f t="shared" si="69"/>
        <v>0.39229573522144856</v>
      </c>
      <c r="T79" s="2">
        <f t="shared" si="70"/>
        <v>0.01</v>
      </c>
      <c r="U79" s="14">
        <f t="shared" si="71"/>
        <v>3.9229573522144854E-3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2.5522957352214486E-2</v>
      </c>
      <c r="AR79" s="8">
        <f t="shared" si="75"/>
        <v>10.950000000000001</v>
      </c>
      <c r="AS79" s="1">
        <f t="shared" si="76"/>
        <v>0.18</v>
      </c>
      <c r="AT79" s="1">
        <f t="shared" si="77"/>
        <v>13333.333333333334</v>
      </c>
      <c r="AU79" s="1">
        <f t="shared" si="78"/>
        <v>4493980.2387485188</v>
      </c>
    </row>
    <row r="80" spans="1:48" x14ac:dyDescent="0.15">
      <c r="C80" s="7">
        <v>7</v>
      </c>
      <c r="D80" s="7">
        <v>16.2969491229032</v>
      </c>
      <c r="E80" s="9">
        <f t="shared" si="79"/>
        <v>16.700403106</v>
      </c>
      <c r="F80" s="7" t="s">
        <v>83</v>
      </c>
      <c r="G80" s="1">
        <v>8</v>
      </c>
      <c r="H80" s="8">
        <f t="shared" si="61"/>
        <v>16.2969491229032</v>
      </c>
      <c r="I80" s="8">
        <f t="shared" si="62"/>
        <v>289.44694912290316</v>
      </c>
      <c r="J80" s="8">
        <f t="shared" si="63"/>
        <v>0.1296716829277616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0.38266016433360373</v>
      </c>
      <c r="P80" s="8">
        <f t="shared" si="66"/>
        <v>4.962018749855221E-2</v>
      </c>
      <c r="Q80" s="12">
        <f t="shared" si="67"/>
        <v>8.9316337497393969E-3</v>
      </c>
      <c r="R80" s="8">
        <f t="shared" si="68"/>
        <v>1.9710000000000002E-2</v>
      </c>
      <c r="S80" s="13">
        <f t="shared" si="69"/>
        <v>0.45315239724705209</v>
      </c>
      <c r="T80" s="2">
        <f t="shared" si="70"/>
        <v>0.01</v>
      </c>
      <c r="U80" s="14">
        <f t="shared" si="71"/>
        <v>4.5315239724705208E-3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2.6131523972470521E-2</v>
      </c>
      <c r="AR80" s="8">
        <f t="shared" si="75"/>
        <v>10.950000000000001</v>
      </c>
      <c r="AS80" s="1">
        <f t="shared" si="76"/>
        <v>0.18</v>
      </c>
      <c r="AT80" s="1">
        <f t="shared" si="77"/>
        <v>13333.333333333334</v>
      </c>
      <c r="AU80" s="1">
        <f t="shared" si="78"/>
        <v>4601134.2149767205</v>
      </c>
    </row>
    <row r="81" spans="1:48" x14ac:dyDescent="0.15">
      <c r="C81" s="7">
        <v>8</v>
      </c>
      <c r="D81" s="7">
        <v>17.856305110322602</v>
      </c>
      <c r="E81" s="9">
        <f t="shared" si="79"/>
        <v>16.2969491229032</v>
      </c>
      <c r="F81" s="7" t="s">
        <v>83</v>
      </c>
      <c r="G81" s="1">
        <v>9</v>
      </c>
      <c r="H81" s="8">
        <f t="shared" si="61"/>
        <v>17.856305110322602</v>
      </c>
      <c r="I81" s="8">
        <f t="shared" si="62"/>
        <v>291.00630511032256</v>
      </c>
      <c r="J81" s="8">
        <f t="shared" si="63"/>
        <v>0.15528493378559849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0.44253997683505153</v>
      </c>
      <c r="P81" s="8">
        <f t="shared" si="66"/>
        <v>6.8719791000311267E-2</v>
      </c>
      <c r="Q81" s="12">
        <f t="shared" si="67"/>
        <v>1.2369562380056027E-2</v>
      </c>
      <c r="R81" s="8">
        <f t="shared" si="68"/>
        <v>1.9710000000000002E-2</v>
      </c>
      <c r="S81" s="13">
        <f t="shared" si="69"/>
        <v>0.62757800000284247</v>
      </c>
      <c r="T81" s="2">
        <f t="shared" si="70"/>
        <v>0.01</v>
      </c>
      <c r="U81" s="14">
        <f t="shared" si="71"/>
        <v>6.2757800000284251E-3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2.7875780000028424E-2</v>
      </c>
      <c r="AR81" s="8">
        <f t="shared" si="75"/>
        <v>10.950000000000001</v>
      </c>
      <c r="AS81" s="1">
        <f t="shared" si="76"/>
        <v>0.18</v>
      </c>
      <c r="AT81" s="1">
        <f t="shared" si="77"/>
        <v>13333.333333333334</v>
      </c>
      <c r="AU81" s="1">
        <f t="shared" si="78"/>
        <v>4908255.8392850058</v>
      </c>
    </row>
    <row r="82" spans="1:48" x14ac:dyDescent="0.15">
      <c r="C82" s="7">
        <v>9</v>
      </c>
      <c r="D82" s="7">
        <v>15.415659914000001</v>
      </c>
      <c r="E82" s="9">
        <f t="shared" si="79"/>
        <v>17.856305110322602</v>
      </c>
      <c r="F82" s="7" t="s">
        <v>83</v>
      </c>
      <c r="G82" s="1">
        <v>10</v>
      </c>
      <c r="H82" s="8">
        <f t="shared" si="61"/>
        <v>15.415659914000001</v>
      </c>
      <c r="I82" s="8">
        <f t="shared" si="62"/>
        <v>288.56565991399998</v>
      </c>
      <c r="J82" s="8">
        <f t="shared" si="63"/>
        <v>0.11701126675740511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0.48332018583474029</v>
      </c>
      <c r="P82" s="8">
        <f t="shared" si="66"/>
        <v>5.6553907193947407E-2</v>
      </c>
      <c r="Q82" s="12">
        <f t="shared" si="67"/>
        <v>1.0179703294910534E-2</v>
      </c>
      <c r="R82" s="8">
        <f t="shared" si="68"/>
        <v>1.9710000000000002E-2</v>
      </c>
      <c r="S82" s="13">
        <f t="shared" si="69"/>
        <v>0.51647403830088956</v>
      </c>
      <c r="T82" s="2">
        <f t="shared" si="70"/>
        <v>0.01</v>
      </c>
      <c r="U82" s="14">
        <f t="shared" si="71"/>
        <v>5.1647403830088956E-3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2.6764740383008898E-2</v>
      </c>
      <c r="AR82" s="8">
        <f t="shared" si="75"/>
        <v>10.950000000000001</v>
      </c>
      <c r="AS82" s="1">
        <f t="shared" si="76"/>
        <v>0.18</v>
      </c>
      <c r="AT82" s="1">
        <f t="shared" si="77"/>
        <v>13333.333333333334</v>
      </c>
      <c r="AU82" s="1">
        <f t="shared" si="78"/>
        <v>4712628.4276786754</v>
      </c>
    </row>
    <row r="83" spans="1:48" x14ac:dyDescent="0.15">
      <c r="C83" s="7">
        <v>10</v>
      </c>
      <c r="D83" s="7">
        <v>9.6708732188387092</v>
      </c>
      <c r="E83" s="9">
        <f t="shared" si="79"/>
        <v>15.415659914000001</v>
      </c>
      <c r="F83" s="7" t="s">
        <v>83</v>
      </c>
      <c r="G83" s="1">
        <v>11</v>
      </c>
      <c r="H83" s="8">
        <f t="shared" si="61"/>
        <v>9.6708732188387092</v>
      </c>
      <c r="I83" s="8">
        <f t="shared" si="62"/>
        <v>282.8208732188387</v>
      </c>
      <c r="J83" s="8">
        <f t="shared" si="63"/>
        <v>5.8961627553868211E-2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0.40542796470875325</v>
      </c>
      <c r="O83" s="8">
        <f t="shared" si="80"/>
        <v>0.13083831393203965</v>
      </c>
      <c r="P83" s="8">
        <f t="shared" si="66"/>
        <v>7.7144399358370077E-3</v>
      </c>
      <c r="Q83" s="12">
        <f t="shared" si="67"/>
        <v>1.3885991884506612E-3</v>
      </c>
      <c r="R83" s="8">
        <f t="shared" si="68"/>
        <v>1.9710000000000002E-2</v>
      </c>
      <c r="S83" s="13">
        <f t="shared" si="69"/>
        <v>7.0451506263351657E-2</v>
      </c>
      <c r="T83" s="2">
        <f t="shared" si="70"/>
        <v>0.01</v>
      </c>
      <c r="U83" s="14">
        <f t="shared" si="71"/>
        <v>7.045150626335166E-4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1.3304515062633516E-2</v>
      </c>
      <c r="AR83" s="8">
        <f t="shared" si="75"/>
        <v>10.950000000000001</v>
      </c>
      <c r="AS83" s="1">
        <f t="shared" si="76"/>
        <v>0.18</v>
      </c>
      <c r="AT83" s="1">
        <f t="shared" si="77"/>
        <v>13333.333333333334</v>
      </c>
      <c r="AU83" s="1">
        <f t="shared" si="78"/>
        <v>2342605.7941682595</v>
      </c>
    </row>
    <row r="84" spans="1:48" x14ac:dyDescent="0.15">
      <c r="C84" s="7">
        <v>11</v>
      </c>
      <c r="D84" s="7">
        <v>4.7693091964333298</v>
      </c>
      <c r="E84" s="9">
        <f t="shared" si="79"/>
        <v>9.6708732188387092</v>
      </c>
      <c r="F84" s="7" t="s">
        <v>85</v>
      </c>
      <c r="G84" s="1">
        <v>12</v>
      </c>
      <c r="H84" s="8">
        <f t="shared" si="61"/>
        <v>4.7693091964333298</v>
      </c>
      <c r="I84" s="8">
        <f t="shared" si="62"/>
        <v>277.91930919643329</v>
      </c>
      <c r="J84" s="8">
        <f t="shared" si="63"/>
        <v>3.2127196968713377E-2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0.23262387399620266</v>
      </c>
      <c r="P84" s="8">
        <f t="shared" si="66"/>
        <v>7.4735530195011645E-3</v>
      </c>
      <c r="Q84" s="12">
        <f t="shared" si="67"/>
        <v>1.3452395435102095E-3</v>
      </c>
      <c r="R84" s="8">
        <f t="shared" si="68"/>
        <v>1.9710000000000002E-2</v>
      </c>
      <c r="S84" s="13">
        <f t="shared" si="69"/>
        <v>6.8251625748869074E-2</v>
      </c>
      <c r="T84" s="2">
        <f t="shared" si="70"/>
        <v>0.01</v>
      </c>
      <c r="U84" s="14">
        <f t="shared" si="71"/>
        <v>6.8251625748869072E-4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1.3282516257488691E-2</v>
      </c>
      <c r="AR84" s="8">
        <f t="shared" si="75"/>
        <v>10.950000000000001</v>
      </c>
      <c r="AS84" s="1">
        <f t="shared" si="76"/>
        <v>0.18</v>
      </c>
      <c r="AT84" s="1">
        <f t="shared" si="77"/>
        <v>13333.333333333334</v>
      </c>
      <c r="AU84" s="1">
        <f t="shared" si="78"/>
        <v>2338732.332553579</v>
      </c>
      <c r="AV84" s="1">
        <f>SUM(AU73:AU84)</f>
        <v>37688489.135968372</v>
      </c>
    </row>
    <row r="85" spans="1:48" x14ac:dyDescent="0.3">
      <c r="C85" s="7">
        <v>12</v>
      </c>
      <c r="D85" s="10">
        <v>4.1109012549677404</v>
      </c>
      <c r="E85" s="9">
        <f t="shared" si="79"/>
        <v>4.7693091964333298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3.5</v>
      </c>
      <c r="E89" s="7"/>
      <c r="F89" s="7"/>
      <c r="G89" s="1">
        <v>1</v>
      </c>
      <c r="H89" s="8">
        <f t="shared" ref="H89:H100" si="81">E90</f>
        <v>3.5</v>
      </c>
      <c r="I89" s="8">
        <f t="shared" ref="I89:I100" si="82">H89+273.15</f>
        <v>276.64999999999998</v>
      </c>
      <c r="J89" s="8">
        <f t="shared" ref="J89:J100" si="83">EXP(($C$15*(I89-$C$13))/($C$16*I89*$C$13))</f>
        <v>2.7356640332085038E-2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0.14513450003780246</v>
      </c>
      <c r="Q89" s="12">
        <f t="shared" ref="Q89:Q100" si="87">P89*$B$91</f>
        <v>6.5310525017011109E-2</v>
      </c>
      <c r="R89" s="8">
        <f t="shared" ref="R89:R100" si="88">L89*$B$91</f>
        <v>2.3873737500000001</v>
      </c>
      <c r="S89" s="13">
        <f t="shared" ref="S89:S100" si="89">Q89/R89</f>
        <v>2.7356640332085042E-2</v>
      </c>
      <c r="T89" s="2">
        <f t="shared" ref="T89:T100" si="90">$B$90/100</f>
        <v>0.51</v>
      </c>
      <c r="U89" s="14">
        <f t="shared" ref="U89:U100" si="91">S89*T89</f>
        <v>1.3951886569363371E-2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3.4543493800663058E-2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2229841.6666666665</v>
      </c>
      <c r="AN89" s="1">
        <f t="shared" ref="AN89:AN100" si="96">AM89*10000*AK89*AJ89</f>
        <v>8012683929.0965815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1.1713652041290299</v>
      </c>
      <c r="E90" s="9">
        <f t="shared" ref="E90:E101" si="97">D89</f>
        <v>3.5</v>
      </c>
      <c r="F90" s="7" t="s">
        <v>83</v>
      </c>
      <c r="G90" s="1">
        <v>2</v>
      </c>
      <c r="H90" s="8">
        <f t="shared" si="81"/>
        <v>1.1713652041290299</v>
      </c>
      <c r="I90" s="8">
        <f t="shared" si="82"/>
        <v>274.32136520412899</v>
      </c>
      <c r="J90" s="8">
        <f t="shared" si="83"/>
        <v>2.0291382152787793E-2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10.465415499962198</v>
      </c>
      <c r="P90" s="8">
        <f t="shared" si="86"/>
        <v>0.21235774529744167</v>
      </c>
      <c r="Q90" s="12">
        <f t="shared" si="87"/>
        <v>9.5560985383848759E-2</v>
      </c>
      <c r="R90" s="8">
        <f t="shared" si="88"/>
        <v>2.3873737500000001</v>
      </c>
      <c r="S90" s="13">
        <f t="shared" si="89"/>
        <v>4.0027660262180881E-2</v>
      </c>
      <c r="T90" s="2">
        <f t="shared" si="90"/>
        <v>0.51</v>
      </c>
      <c r="U90" s="14">
        <f t="shared" si="91"/>
        <v>2.0414106733712249E-2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3.6491853180214244E-2</v>
      </c>
      <c r="AK90" s="8">
        <f t="shared" si="93"/>
        <v>10.4025</v>
      </c>
      <c r="AL90" s="1">
        <f t="shared" si="94"/>
        <v>0.45</v>
      </c>
      <c r="AM90" s="17">
        <f t="shared" si="95"/>
        <v>2229841.6666666665</v>
      </c>
      <c r="AN90" s="1">
        <f t="shared" si="96"/>
        <v>8464623966.740797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1.1198210833214299</v>
      </c>
      <c r="E91" s="9">
        <f t="shared" si="97"/>
        <v>1.1713652041290299</v>
      </c>
      <c r="F91" s="7" t="s">
        <v>83</v>
      </c>
      <c r="G91" s="1">
        <v>3</v>
      </c>
      <c r="H91" s="8">
        <f t="shared" si="81"/>
        <v>1.1198210833214299</v>
      </c>
      <c r="I91" s="8">
        <f t="shared" si="82"/>
        <v>274.2698210833214</v>
      </c>
      <c r="J91" s="8">
        <f t="shared" si="83"/>
        <v>2.0156479278640383E-2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15.558332754664756</v>
      </c>
      <c r="P91" s="8">
        <f t="shared" si="86"/>
        <v>0.3136012117795921</v>
      </c>
      <c r="Q91" s="12">
        <f t="shared" si="87"/>
        <v>0.14112054530081644</v>
      </c>
      <c r="R91" s="8">
        <f t="shared" si="88"/>
        <v>2.3873737500000001</v>
      </c>
      <c r="S91" s="13">
        <f t="shared" si="89"/>
        <v>5.9111207577287148E-2</v>
      </c>
      <c r="T91" s="2">
        <f t="shared" si="90"/>
        <v>0.51</v>
      </c>
      <c r="U91" s="14">
        <f t="shared" si="91"/>
        <v>3.0146715864416446E-2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3.9426234833121562E-2</v>
      </c>
      <c r="AK91" s="8">
        <f t="shared" si="93"/>
        <v>10.4025</v>
      </c>
      <c r="AL91" s="1">
        <f t="shared" si="94"/>
        <v>0.45</v>
      </c>
      <c r="AM91" s="17">
        <f t="shared" si="95"/>
        <v>2229841.6666666665</v>
      </c>
      <c r="AN91" s="1">
        <f t="shared" si="96"/>
        <v>9145281020.3603992</v>
      </c>
    </row>
    <row r="92" spans="1:48" x14ac:dyDescent="0.15">
      <c r="C92" s="7">
        <v>3</v>
      </c>
      <c r="D92" s="7">
        <v>5.0972527790645197</v>
      </c>
      <c r="E92" s="9">
        <f t="shared" si="97"/>
        <v>1.1198210833214299</v>
      </c>
      <c r="F92" s="7" t="s">
        <v>83</v>
      </c>
      <c r="G92" s="1">
        <v>4</v>
      </c>
      <c r="H92" s="8">
        <f t="shared" si="81"/>
        <v>5.0972527790645197</v>
      </c>
      <c r="I92" s="8">
        <f t="shared" si="82"/>
        <v>278.24725277906452</v>
      </c>
      <c r="J92" s="8">
        <f t="shared" si="83"/>
        <v>3.3481561009811991E-2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20.550006542885164</v>
      </c>
      <c r="P92" s="8">
        <f t="shared" si="86"/>
        <v>0.68804629781764526</v>
      </c>
      <c r="Q92" s="12">
        <f t="shared" si="87"/>
        <v>0.30962083401794038</v>
      </c>
      <c r="R92" s="8">
        <f t="shared" si="88"/>
        <v>2.3873737500000001</v>
      </c>
      <c r="S92" s="13">
        <f t="shared" si="89"/>
        <v>0.12969097696493495</v>
      </c>
      <c r="T92" s="2">
        <f t="shared" si="90"/>
        <v>0.51</v>
      </c>
      <c r="U92" s="14">
        <f t="shared" si="91"/>
        <v>6.6142398252116832E-2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5.0278933073013232E-2</v>
      </c>
      <c r="AK92" s="8">
        <f t="shared" si="93"/>
        <v>10.4025</v>
      </c>
      <c r="AL92" s="1">
        <f t="shared" si="94"/>
        <v>0.45</v>
      </c>
      <c r="AM92" s="17">
        <f t="shared" si="95"/>
        <v>2229841.6666666665</v>
      </c>
      <c r="AN92" s="1">
        <f t="shared" si="96"/>
        <v>11662665083.360003</v>
      </c>
    </row>
    <row r="93" spans="1:48" x14ac:dyDescent="0.15">
      <c r="C93" s="7">
        <v>4</v>
      </c>
      <c r="D93" s="7">
        <v>11.840495587333301</v>
      </c>
      <c r="E93" s="9">
        <f t="shared" si="97"/>
        <v>5.0972527790645197</v>
      </c>
      <c r="F93" s="7" t="s">
        <v>83</v>
      </c>
      <c r="G93" s="1">
        <v>5</v>
      </c>
      <c r="H93" s="8">
        <f t="shared" si="81"/>
        <v>11.840495587333301</v>
      </c>
      <c r="I93" s="8">
        <f t="shared" si="82"/>
        <v>284.99049558733327</v>
      </c>
      <c r="J93" s="8">
        <f t="shared" si="83"/>
        <v>7.6629449058309498E-2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18.868862232814141</v>
      </c>
      <c r="O93" s="8">
        <f t="shared" si="98"/>
        <v>6.2983730122533785</v>
      </c>
      <c r="P93" s="8">
        <f t="shared" si="86"/>
        <v>0.48264085389270162</v>
      </c>
      <c r="Q93" s="12">
        <f t="shared" si="87"/>
        <v>0.21718838425171574</v>
      </c>
      <c r="R93" s="8">
        <f t="shared" si="88"/>
        <v>2.3873737500000001</v>
      </c>
      <c r="S93" s="13">
        <f t="shared" si="89"/>
        <v>9.097376740936175E-2</v>
      </c>
      <c r="T93" s="2">
        <f t="shared" si="90"/>
        <v>0.51</v>
      </c>
      <c r="U93" s="14">
        <f t="shared" si="91"/>
        <v>4.639662137877449E-2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3.6899581345700511E-2</v>
      </c>
      <c r="AK93" s="8">
        <f t="shared" si="93"/>
        <v>10.4025</v>
      </c>
      <c r="AL93" s="1">
        <f t="shared" si="94"/>
        <v>0.45</v>
      </c>
      <c r="AM93" s="17">
        <f t="shared" si="95"/>
        <v>2229841.6666666665</v>
      </c>
      <c r="AN93" s="1">
        <f t="shared" si="96"/>
        <v>8559200298.1878824</v>
      </c>
    </row>
    <row r="94" spans="1:48" x14ac:dyDescent="0.15">
      <c r="C94" s="7">
        <v>5</v>
      </c>
      <c r="D94" s="7">
        <v>14.0656521174516</v>
      </c>
      <c r="E94" s="9">
        <f t="shared" si="97"/>
        <v>11.840495587333301</v>
      </c>
      <c r="F94" s="7" t="s">
        <v>85</v>
      </c>
      <c r="G94" s="1">
        <v>6</v>
      </c>
      <c r="H94" s="8">
        <f t="shared" si="81"/>
        <v>14.0656521174516</v>
      </c>
      <c r="I94" s="8">
        <f t="shared" si="82"/>
        <v>287.21565211745155</v>
      </c>
      <c r="J94" s="8">
        <f t="shared" si="83"/>
        <v>9.9850258516000351E-2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11.121007158360676</v>
      </c>
      <c r="P94" s="8">
        <f t="shared" si="86"/>
        <v>1.110435439720604</v>
      </c>
      <c r="Q94" s="12">
        <f t="shared" si="87"/>
        <v>0.4996959478742718</v>
      </c>
      <c r="R94" s="8">
        <f t="shared" si="88"/>
        <v>2.3873737500000001</v>
      </c>
      <c r="S94" s="13">
        <f t="shared" si="89"/>
        <v>0.20930780020274237</v>
      </c>
      <c r="T94" s="2">
        <f t="shared" si="90"/>
        <v>0.51</v>
      </c>
      <c r="U94" s="14">
        <f t="shared" si="91"/>
        <v>0.10674697810339862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5.831321389817469E-2</v>
      </c>
      <c r="AK94" s="8">
        <f t="shared" si="93"/>
        <v>10.4025</v>
      </c>
      <c r="AL94" s="1">
        <f t="shared" si="94"/>
        <v>0.45</v>
      </c>
      <c r="AM94" s="17">
        <f t="shared" si="95"/>
        <v>2229841.6666666665</v>
      </c>
      <c r="AN94" s="1">
        <f t="shared" si="96"/>
        <v>13526291073.860834</v>
      </c>
    </row>
    <row r="95" spans="1:48" x14ac:dyDescent="0.15">
      <c r="C95" s="7">
        <v>6</v>
      </c>
      <c r="D95" s="7">
        <v>16.700403106</v>
      </c>
      <c r="E95" s="9">
        <f t="shared" si="97"/>
        <v>14.0656521174516</v>
      </c>
      <c r="F95" s="7" t="s">
        <v>83</v>
      </c>
      <c r="G95" s="1">
        <v>7</v>
      </c>
      <c r="H95" s="8">
        <f t="shared" si="81"/>
        <v>16.700403106</v>
      </c>
      <c r="I95" s="8">
        <f t="shared" si="82"/>
        <v>289.85040310599999</v>
      </c>
      <c r="J95" s="8">
        <f t="shared" si="83"/>
        <v>0.13588780267329345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15.315846718640074</v>
      </c>
      <c r="P95" s="8">
        <f t="shared" si="86"/>
        <v>2.0812367566769714</v>
      </c>
      <c r="Q95" s="12">
        <f t="shared" si="87"/>
        <v>0.9365565405046371</v>
      </c>
      <c r="R95" s="8">
        <f t="shared" si="88"/>
        <v>2.3873737500000001</v>
      </c>
      <c r="S95" s="13">
        <f t="shared" si="89"/>
        <v>0.39229573522144873</v>
      </c>
      <c r="T95" s="2">
        <f t="shared" si="90"/>
        <v>0.51</v>
      </c>
      <c r="U95" s="14">
        <f t="shared" si="91"/>
        <v>0.20007082496293885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0.10677635372632607</v>
      </c>
      <c r="AK95" s="8">
        <f t="shared" si="93"/>
        <v>10.4025</v>
      </c>
      <c r="AL95" s="1">
        <f t="shared" si="94"/>
        <v>0.45</v>
      </c>
      <c r="AM95" s="17">
        <f t="shared" si="95"/>
        <v>2229841.6666666665</v>
      </c>
      <c r="AN95" s="1">
        <f t="shared" si="96"/>
        <v>24767766064.648689</v>
      </c>
    </row>
    <row r="96" spans="1:48" x14ac:dyDescent="0.15">
      <c r="C96" s="7">
        <v>7</v>
      </c>
      <c r="D96" s="7">
        <v>16.2969491229032</v>
      </c>
      <c r="E96" s="9">
        <f t="shared" si="97"/>
        <v>16.700403106</v>
      </c>
      <c r="F96" s="7" t="s">
        <v>83</v>
      </c>
      <c r="G96" s="1">
        <v>8</v>
      </c>
      <c r="H96" s="8">
        <f t="shared" si="81"/>
        <v>16.2969491229032</v>
      </c>
      <c r="I96" s="8">
        <f t="shared" si="82"/>
        <v>289.44694912290316</v>
      </c>
      <c r="J96" s="8">
        <f t="shared" si="83"/>
        <v>0.1296716829277616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18.539884961963104</v>
      </c>
      <c r="P96" s="8">
        <f t="shared" si="86"/>
        <v>2.4040980843048549</v>
      </c>
      <c r="Q96" s="12">
        <f t="shared" si="87"/>
        <v>1.0818441379371848</v>
      </c>
      <c r="R96" s="8">
        <f t="shared" si="88"/>
        <v>2.3873737500000001</v>
      </c>
      <c r="S96" s="13">
        <f t="shared" si="89"/>
        <v>0.45315239724705225</v>
      </c>
      <c r="T96" s="2">
        <f t="shared" si="90"/>
        <v>0.51</v>
      </c>
      <c r="U96" s="14">
        <f t="shared" si="91"/>
        <v>0.23110772259599666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0.116133978362693</v>
      </c>
      <c r="AK96" s="8">
        <f t="shared" si="93"/>
        <v>10.4025</v>
      </c>
      <c r="AL96" s="1">
        <f t="shared" si="94"/>
        <v>0.45</v>
      </c>
      <c r="AM96" s="17">
        <f t="shared" si="95"/>
        <v>2229841.6666666665</v>
      </c>
      <c r="AN96" s="1">
        <f t="shared" si="96"/>
        <v>26938353931.962109</v>
      </c>
    </row>
    <row r="97" spans="1:50" x14ac:dyDescent="0.15">
      <c r="C97" s="7">
        <v>8</v>
      </c>
      <c r="D97" s="7">
        <v>17.856305110322602</v>
      </c>
      <c r="E97" s="9">
        <f t="shared" si="97"/>
        <v>16.2969491229032</v>
      </c>
      <c r="F97" s="7" t="s">
        <v>83</v>
      </c>
      <c r="G97" s="1">
        <v>9</v>
      </c>
      <c r="H97" s="8">
        <f t="shared" si="81"/>
        <v>17.856305110322602</v>
      </c>
      <c r="I97" s="8">
        <f t="shared" si="82"/>
        <v>291.00630511032256</v>
      </c>
      <c r="J97" s="8">
        <f t="shared" si="83"/>
        <v>0.15528493378559849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21.44106187765825</v>
      </c>
      <c r="P97" s="8">
        <f t="shared" si="86"/>
        <v>3.3294738739650813</v>
      </c>
      <c r="Q97" s="12">
        <f t="shared" si="87"/>
        <v>1.4982632432842866</v>
      </c>
      <c r="R97" s="8">
        <f t="shared" si="88"/>
        <v>2.3873737500000001</v>
      </c>
      <c r="S97" s="13">
        <f t="shared" si="89"/>
        <v>0.6275780000028427</v>
      </c>
      <c r="T97" s="2">
        <f t="shared" si="90"/>
        <v>0.51</v>
      </c>
      <c r="U97" s="14">
        <f t="shared" si="91"/>
        <v>0.32006478000144978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0.1429545311704371</v>
      </c>
      <c r="AK97" s="8">
        <f t="shared" si="93"/>
        <v>10.4025</v>
      </c>
      <c r="AL97" s="1">
        <f t="shared" si="94"/>
        <v>0.45</v>
      </c>
      <c r="AM97" s="17">
        <f t="shared" si="95"/>
        <v>2229841.6666666665</v>
      </c>
      <c r="AN97" s="1">
        <f t="shared" si="96"/>
        <v>33159630033.685562</v>
      </c>
    </row>
    <row r="98" spans="1:50" x14ac:dyDescent="0.15">
      <c r="C98" s="7">
        <v>9</v>
      </c>
      <c r="D98" s="7">
        <v>15.415659914000001</v>
      </c>
      <c r="E98" s="9">
        <f t="shared" si="97"/>
        <v>17.856305110322602</v>
      </c>
      <c r="F98" s="7" t="s">
        <v>83</v>
      </c>
      <c r="G98" s="1">
        <v>10</v>
      </c>
      <c r="H98" s="8">
        <f t="shared" si="81"/>
        <v>15.415659914000001</v>
      </c>
      <c r="I98" s="8">
        <f t="shared" si="82"/>
        <v>288.56565991399998</v>
      </c>
      <c r="J98" s="8">
        <f t="shared" si="83"/>
        <v>0.11701126675740511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23.41686300369317</v>
      </c>
      <c r="P98" s="8">
        <f t="shared" si="86"/>
        <v>2.7400368035467522</v>
      </c>
      <c r="Q98" s="12">
        <f t="shared" si="87"/>
        <v>1.2330165615960385</v>
      </c>
      <c r="R98" s="8">
        <f t="shared" si="88"/>
        <v>2.3873737500000001</v>
      </c>
      <c r="S98" s="13">
        <f t="shared" si="89"/>
        <v>0.51647403830088956</v>
      </c>
      <c r="T98" s="2">
        <f t="shared" si="90"/>
        <v>0.51</v>
      </c>
      <c r="U98" s="14">
        <f t="shared" si="91"/>
        <v>0.26340175953345368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0.12266463049933629</v>
      </c>
      <c r="AK98" s="8">
        <f t="shared" si="93"/>
        <v>10.4025</v>
      </c>
      <c r="AL98" s="1">
        <f t="shared" si="94"/>
        <v>0.45</v>
      </c>
      <c r="AM98" s="17">
        <f t="shared" si="95"/>
        <v>2229841.6666666665</v>
      </c>
      <c r="AN98" s="1">
        <f t="shared" si="96"/>
        <v>28453199295.426689</v>
      </c>
    </row>
    <row r="99" spans="1:50" x14ac:dyDescent="0.15">
      <c r="C99" s="7">
        <v>10</v>
      </c>
      <c r="D99" s="7">
        <v>9.6708732188387092</v>
      </c>
      <c r="E99" s="9">
        <f t="shared" si="97"/>
        <v>15.415659914000001</v>
      </c>
      <c r="F99" s="7" t="s">
        <v>83</v>
      </c>
      <c r="G99" s="1">
        <v>11</v>
      </c>
      <c r="H99" s="8">
        <f t="shared" si="81"/>
        <v>9.6708732188387092</v>
      </c>
      <c r="I99" s="8">
        <f t="shared" si="82"/>
        <v>282.8208732188387</v>
      </c>
      <c r="J99" s="8">
        <f t="shared" si="83"/>
        <v>5.8961627553868211E-2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19.642984890139097</v>
      </c>
      <c r="O99" s="8">
        <f t="shared" si="98"/>
        <v>6.33911631000732</v>
      </c>
      <c r="P99" s="8">
        <f t="shared" si="86"/>
        <v>0.37376461489130297</v>
      </c>
      <c r="Q99" s="12">
        <f t="shared" si="87"/>
        <v>0.16819407670108635</v>
      </c>
      <c r="R99" s="8">
        <f t="shared" si="88"/>
        <v>2.3873737500000001</v>
      </c>
      <c r="S99" s="13">
        <f t="shared" si="89"/>
        <v>7.0451506263351657E-2</v>
      </c>
      <c r="T99" s="2">
        <f t="shared" si="90"/>
        <v>0.51</v>
      </c>
      <c r="U99" s="14">
        <f t="shared" si="91"/>
        <v>3.5930268194309348E-2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4.1169975860584268E-2</v>
      </c>
      <c r="AK99" s="8">
        <f t="shared" si="93"/>
        <v>10.4025</v>
      </c>
      <c r="AL99" s="1">
        <f t="shared" si="94"/>
        <v>0.45</v>
      </c>
      <c r="AM99" s="17">
        <f t="shared" si="95"/>
        <v>2229841.6666666665</v>
      </c>
      <c r="AN99" s="1">
        <f t="shared" si="96"/>
        <v>9549757932.5072708</v>
      </c>
    </row>
    <row r="100" spans="1:50" x14ac:dyDescent="0.15">
      <c r="C100" s="7">
        <v>11</v>
      </c>
      <c r="D100" s="7">
        <v>4.7693091964333298</v>
      </c>
      <c r="E100" s="9">
        <f t="shared" si="97"/>
        <v>9.6708732188387092</v>
      </c>
      <c r="F100" s="7" t="s">
        <v>85</v>
      </c>
      <c r="G100" s="1">
        <v>12</v>
      </c>
      <c r="H100" s="8">
        <f t="shared" si="81"/>
        <v>4.7693091964333298</v>
      </c>
      <c r="I100" s="8">
        <f t="shared" si="82"/>
        <v>277.91930919643329</v>
      </c>
      <c r="J100" s="8">
        <f t="shared" si="83"/>
        <v>3.2127196968713377E-2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11.270626695116016</v>
      </c>
      <c r="P100" s="8">
        <f t="shared" si="86"/>
        <v>0.36209364379483133</v>
      </c>
      <c r="Q100" s="12">
        <f t="shared" si="87"/>
        <v>0.1629421397076741</v>
      </c>
      <c r="R100" s="8">
        <f t="shared" si="88"/>
        <v>2.3873737500000001</v>
      </c>
      <c r="S100" s="13">
        <f t="shared" si="89"/>
        <v>6.825162574886906E-2</v>
      </c>
      <c r="T100" s="2">
        <f t="shared" si="90"/>
        <v>0.51</v>
      </c>
      <c r="U100" s="14">
        <f t="shared" si="91"/>
        <v>3.4808329131923221E-2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4.0831711233274851E-2</v>
      </c>
      <c r="AK100" s="8">
        <f t="shared" si="93"/>
        <v>10.4025</v>
      </c>
      <c r="AL100" s="1">
        <f t="shared" si="94"/>
        <v>0.45</v>
      </c>
      <c r="AM100" s="17">
        <f t="shared" si="95"/>
        <v>2229841.6666666665</v>
      </c>
      <c r="AN100" s="1">
        <f t="shared" si="96"/>
        <v>9471294313.3185253</v>
      </c>
      <c r="AO100" s="1">
        <f>SUM(AN89:AN100)</f>
        <v>191710746943.15533</v>
      </c>
    </row>
    <row r="101" spans="1:50" x14ac:dyDescent="0.3">
      <c r="C101" s="7">
        <v>12</v>
      </c>
      <c r="D101" s="10">
        <v>4.1109012549677404</v>
      </c>
      <c r="E101" s="9">
        <f t="shared" si="97"/>
        <v>4.7693091964333298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3.5</v>
      </c>
      <c r="E105" s="7"/>
      <c r="F105" s="7"/>
      <c r="G105" s="1">
        <v>1</v>
      </c>
      <c r="H105" s="8">
        <f t="shared" ref="H105:H116" si="99">E106</f>
        <v>3.5</v>
      </c>
      <c r="I105" s="8">
        <f t="shared" ref="I105:I116" si="100">H105+273.15</f>
        <v>276.64999999999998</v>
      </c>
      <c r="J105" s="8">
        <f t="shared" ref="J105:J116" si="101">EXP(($C$15*(I105-$C$13))/($C$16*I105*$C$13))</f>
        <v>2.7356640332085038E-2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1.7724099404054647E-2</v>
      </c>
      <c r="Q105" s="12">
        <f t="shared" ref="Q105:Q116" si="105">P105*$B$107</f>
        <v>5.3172298212163941E-3</v>
      </c>
      <c r="R105" s="8">
        <f t="shared" ref="R105:R116" si="106">L105*$B$107</f>
        <v>0.19436706250000002</v>
      </c>
      <c r="S105" s="13">
        <f t="shared" ref="S105:S116" si="107">Q105/R105</f>
        <v>2.7356640332085038E-2</v>
      </c>
      <c r="T105" s="2">
        <f t="shared" ref="T105:T116" si="108">$B$106/100</f>
        <v>0.01</v>
      </c>
      <c r="U105" s="14">
        <f t="shared" ref="U105:U116" si="109">S105*T105</f>
        <v>2.7356640332085039E-4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5.7635664033208502E-3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45416.666666666664</v>
      </c>
      <c r="AX105" s="1">
        <f t="shared" ref="AX105:AX116" si="116">AW105*10000*AV105*0.67*AU105*AT105</f>
        <v>34088197.013230443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1.1713652041290299</v>
      </c>
      <c r="E106" s="9">
        <f t="shared" ref="E106:E117" si="117">D105</f>
        <v>3.5</v>
      </c>
      <c r="F106" s="7" t="s">
        <v>83</v>
      </c>
      <c r="G106" s="1">
        <v>2</v>
      </c>
      <c r="H106" s="8">
        <f t="shared" si="99"/>
        <v>1.1713652041290299</v>
      </c>
      <c r="I106" s="8">
        <f t="shared" si="100"/>
        <v>274.32136520412899</v>
      </c>
      <c r="J106" s="8">
        <f t="shared" si="101"/>
        <v>2.0291382152787793E-2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1.2780563172626123</v>
      </c>
      <c r="P106" s="8">
        <f t="shared" si="104"/>
        <v>2.5933529146360264E-2</v>
      </c>
      <c r="Q106" s="12">
        <f t="shared" si="105"/>
        <v>7.7800587439080787E-3</v>
      </c>
      <c r="R106" s="8">
        <f t="shared" si="106"/>
        <v>0.19436706250000002</v>
      </c>
      <c r="S106" s="13">
        <f t="shared" si="107"/>
        <v>4.0027660262180881E-2</v>
      </c>
      <c r="T106" s="2">
        <f t="shared" si="108"/>
        <v>0.01</v>
      </c>
      <c r="U106" s="14">
        <f t="shared" si="109"/>
        <v>4.0027660262180882E-4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5.8902766026218091E-3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45416.666666666664</v>
      </c>
      <c r="AX106" s="1">
        <f t="shared" si="116"/>
        <v>34837615.33083117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1.1198210833214299</v>
      </c>
      <c r="E107" s="9">
        <f t="shared" si="117"/>
        <v>1.1713652041290299</v>
      </c>
      <c r="F107" s="7" t="s">
        <v>83</v>
      </c>
      <c r="G107" s="1">
        <v>3</v>
      </c>
      <c r="H107" s="8">
        <f t="shared" si="99"/>
        <v>1.1198210833214299</v>
      </c>
      <c r="I107" s="8">
        <f t="shared" si="100"/>
        <v>274.2698210833214</v>
      </c>
      <c r="J107" s="8">
        <f t="shared" si="101"/>
        <v>2.0156479278640383E-2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1.9000129964495853</v>
      </c>
      <c r="P107" s="8">
        <f t="shared" si="104"/>
        <v>3.8297572592083488E-2</v>
      </c>
      <c r="Q107" s="12">
        <f t="shared" si="105"/>
        <v>1.1489271777625047E-2</v>
      </c>
      <c r="R107" s="8">
        <f t="shared" si="106"/>
        <v>0.19436706250000002</v>
      </c>
      <c r="S107" s="13">
        <f t="shared" si="107"/>
        <v>5.9111207577287155E-2</v>
      </c>
      <c r="T107" s="2">
        <f t="shared" si="108"/>
        <v>0.01</v>
      </c>
      <c r="U107" s="14">
        <f t="shared" si="109"/>
        <v>5.9111207577287157E-4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6.081112075772872E-3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45416.666666666664</v>
      </c>
      <c r="AX107" s="1">
        <f t="shared" si="116"/>
        <v>35966297.946882635</v>
      </c>
    </row>
    <row r="108" spans="1:50" x14ac:dyDescent="0.15">
      <c r="C108" s="7">
        <v>3</v>
      </c>
      <c r="D108" s="7">
        <v>5.0972527790645197</v>
      </c>
      <c r="E108" s="9">
        <f t="shared" si="117"/>
        <v>1.1198210833214299</v>
      </c>
      <c r="F108" s="7" t="s">
        <v>83</v>
      </c>
      <c r="G108" s="1">
        <v>4</v>
      </c>
      <c r="H108" s="8">
        <f t="shared" si="99"/>
        <v>5.0972527790645197</v>
      </c>
      <c r="I108" s="8">
        <f t="shared" si="100"/>
        <v>278.24725277906452</v>
      </c>
      <c r="J108" s="8">
        <f t="shared" si="101"/>
        <v>3.3481561009811991E-2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2.5096056321908353</v>
      </c>
      <c r="P108" s="8">
        <f t="shared" si="104"/>
        <v>8.4025514084765246E-2</v>
      </c>
      <c r="Q108" s="12">
        <f t="shared" si="105"/>
        <v>2.5207654225429574E-2</v>
      </c>
      <c r="R108" s="8">
        <f t="shared" si="106"/>
        <v>0.19436706250000002</v>
      </c>
      <c r="S108" s="13">
        <f t="shared" si="107"/>
        <v>0.12969097696493495</v>
      </c>
      <c r="T108" s="2">
        <f t="shared" si="108"/>
        <v>0.01</v>
      </c>
      <c r="U108" s="14">
        <f t="shared" si="109"/>
        <v>1.2969097696493496E-3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6.7869097696493493E-3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45416.666666666664</v>
      </c>
      <c r="AX108" s="1">
        <f t="shared" si="116"/>
        <v>40140687.405895814</v>
      </c>
    </row>
    <row r="109" spans="1:50" x14ac:dyDescent="0.15">
      <c r="C109" s="7">
        <v>4</v>
      </c>
      <c r="D109" s="7">
        <v>11.840495587333301</v>
      </c>
      <c r="E109" s="9">
        <f t="shared" si="117"/>
        <v>5.0972527790645197</v>
      </c>
      <c r="F109" s="7" t="s">
        <v>83</v>
      </c>
      <c r="G109" s="1">
        <v>5</v>
      </c>
      <c r="H109" s="8">
        <f t="shared" si="99"/>
        <v>11.840495587333301</v>
      </c>
      <c r="I109" s="8">
        <f t="shared" si="100"/>
        <v>284.99049558733327</v>
      </c>
      <c r="J109" s="8">
        <f t="shared" si="101"/>
        <v>7.6629449058309498E-2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2.3043011122007666</v>
      </c>
      <c r="O109" s="8">
        <f t="shared" si="118"/>
        <v>0.76916921423863682</v>
      </c>
      <c r="P109" s="8">
        <f t="shared" si="104"/>
        <v>5.8941013119719568E-2</v>
      </c>
      <c r="Q109" s="12">
        <f t="shared" si="105"/>
        <v>1.7682303935915869E-2</v>
      </c>
      <c r="R109" s="8">
        <f t="shared" si="106"/>
        <v>0.19436706250000002</v>
      </c>
      <c r="S109" s="13">
        <f t="shared" si="107"/>
        <v>9.0973767409361694E-2</v>
      </c>
      <c r="T109" s="2">
        <f t="shared" si="108"/>
        <v>0.01</v>
      </c>
      <c r="U109" s="14">
        <f t="shared" si="109"/>
        <v>9.0973767409361695E-4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6.3997376740936168E-3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45416.666666666664</v>
      </c>
      <c r="AX109" s="1">
        <f t="shared" si="116"/>
        <v>37850786.024049208</v>
      </c>
    </row>
    <row r="110" spans="1:50" x14ac:dyDescent="0.15">
      <c r="C110" s="7">
        <v>5</v>
      </c>
      <c r="D110" s="7">
        <v>14.0656521174516</v>
      </c>
      <c r="E110" s="9">
        <f t="shared" si="117"/>
        <v>11.840495587333301</v>
      </c>
      <c r="F110" s="7" t="s">
        <v>85</v>
      </c>
      <c r="G110" s="1">
        <v>6</v>
      </c>
      <c r="H110" s="8">
        <f t="shared" si="99"/>
        <v>14.0656521174516</v>
      </c>
      <c r="I110" s="8">
        <f t="shared" si="100"/>
        <v>287.21565211745155</v>
      </c>
      <c r="J110" s="8">
        <f t="shared" si="101"/>
        <v>9.9850258516000351E-2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1.3581184094522507</v>
      </c>
      <c r="P110" s="8">
        <f t="shared" si="104"/>
        <v>0.13560847427914643</v>
      </c>
      <c r="Q110" s="12">
        <f t="shared" si="105"/>
        <v>4.0682542283743926E-2</v>
      </c>
      <c r="R110" s="8">
        <f t="shared" si="106"/>
        <v>0.19436706250000002</v>
      </c>
      <c r="S110" s="13">
        <f t="shared" si="107"/>
        <v>0.20930780020274228</v>
      </c>
      <c r="T110" s="2">
        <f t="shared" si="108"/>
        <v>0.01</v>
      </c>
      <c r="U110" s="14">
        <f t="shared" si="109"/>
        <v>2.0930780020274229E-3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7.5830780020274225E-3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45416.666666666664</v>
      </c>
      <c r="AX110" s="1">
        <f t="shared" si="116"/>
        <v>44849566.884640381</v>
      </c>
    </row>
    <row r="111" spans="1:50" x14ac:dyDescent="0.15">
      <c r="C111" s="7">
        <v>6</v>
      </c>
      <c r="D111" s="7">
        <v>16.700403106</v>
      </c>
      <c r="E111" s="9">
        <f t="shared" si="117"/>
        <v>14.0656521174516</v>
      </c>
      <c r="F111" s="7" t="s">
        <v>83</v>
      </c>
      <c r="G111" s="1">
        <v>7</v>
      </c>
      <c r="H111" s="8">
        <f t="shared" si="99"/>
        <v>16.700403106</v>
      </c>
      <c r="I111" s="8">
        <f t="shared" si="100"/>
        <v>289.85040310599999</v>
      </c>
      <c r="J111" s="8">
        <f t="shared" si="101"/>
        <v>0.13588780267329345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1.8704001435064377</v>
      </c>
      <c r="P111" s="8">
        <f t="shared" si="104"/>
        <v>0.25416456562090256</v>
      </c>
      <c r="Q111" s="12">
        <f t="shared" si="105"/>
        <v>7.624936968627076E-2</v>
      </c>
      <c r="R111" s="8">
        <f t="shared" si="106"/>
        <v>0.19436706250000002</v>
      </c>
      <c r="S111" s="13">
        <f t="shared" si="107"/>
        <v>0.39229573522144862</v>
      </c>
      <c r="T111" s="2">
        <f t="shared" si="108"/>
        <v>0.01</v>
      </c>
      <c r="U111" s="14">
        <f t="shared" si="109"/>
        <v>3.9229573522144862E-3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1.3872957352214485E-2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45416.666666666664</v>
      </c>
      <c r="AX111" s="1">
        <f t="shared" si="116"/>
        <v>82050603.790381148</v>
      </c>
    </row>
    <row r="112" spans="1:50" x14ac:dyDescent="0.15">
      <c r="C112" s="7">
        <v>7</v>
      </c>
      <c r="D112" s="7">
        <v>16.2969491229032</v>
      </c>
      <c r="E112" s="9">
        <f t="shared" si="117"/>
        <v>16.700403106</v>
      </c>
      <c r="F112" s="7" t="s">
        <v>83</v>
      </c>
      <c r="G112" s="1">
        <v>8</v>
      </c>
      <c r="H112" s="8">
        <f t="shared" si="99"/>
        <v>16.2969491229032</v>
      </c>
      <c r="I112" s="8">
        <f t="shared" si="100"/>
        <v>289.44694912290316</v>
      </c>
      <c r="J112" s="8">
        <f t="shared" si="101"/>
        <v>0.1296716829277616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2.2641257862188686</v>
      </c>
      <c r="P112" s="8">
        <f t="shared" si="104"/>
        <v>0.2935930010591421</v>
      </c>
      <c r="Q112" s="12">
        <f t="shared" si="105"/>
        <v>8.8077900317742625E-2</v>
      </c>
      <c r="R112" s="8">
        <f t="shared" si="106"/>
        <v>0.19436706250000002</v>
      </c>
      <c r="S112" s="13">
        <f t="shared" si="107"/>
        <v>0.45315239724705214</v>
      </c>
      <c r="T112" s="2">
        <f t="shared" si="108"/>
        <v>0.01</v>
      </c>
      <c r="U112" s="14">
        <f t="shared" si="109"/>
        <v>4.5315239724705216E-3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1.448152397247052E-2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45416.666666666664</v>
      </c>
      <c r="AX112" s="1">
        <f t="shared" si="116"/>
        <v>85649927.090449437</v>
      </c>
    </row>
    <row r="113" spans="1:53" x14ac:dyDescent="0.15">
      <c r="C113" s="7">
        <v>8</v>
      </c>
      <c r="D113" s="7">
        <v>17.856305110322602</v>
      </c>
      <c r="E113" s="9">
        <f t="shared" si="117"/>
        <v>16.2969491229032</v>
      </c>
      <c r="F113" s="7" t="s">
        <v>83</v>
      </c>
      <c r="G113" s="1">
        <v>9</v>
      </c>
      <c r="H113" s="8">
        <f t="shared" si="99"/>
        <v>17.856305110322602</v>
      </c>
      <c r="I113" s="8">
        <f t="shared" si="100"/>
        <v>291.00630511032256</v>
      </c>
      <c r="J113" s="8">
        <f t="shared" si="101"/>
        <v>0.15528493378559849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2.6184229934930601</v>
      </c>
      <c r="P113" s="8">
        <f t="shared" si="104"/>
        <v>0.40660164116725844</v>
      </c>
      <c r="Q113" s="12">
        <f t="shared" si="105"/>
        <v>0.12198049235017752</v>
      </c>
      <c r="R113" s="8">
        <f t="shared" si="106"/>
        <v>0.19436706250000002</v>
      </c>
      <c r="S113" s="13">
        <f t="shared" si="107"/>
        <v>0.62757800000284258</v>
      </c>
      <c r="T113" s="2">
        <f t="shared" si="108"/>
        <v>0.01</v>
      </c>
      <c r="U113" s="14">
        <f t="shared" si="109"/>
        <v>6.2757800000284259E-3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1.6225780000028427E-2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45416.666666666664</v>
      </c>
      <c r="AX113" s="1">
        <f t="shared" si="116"/>
        <v>95966203.324319109</v>
      </c>
    </row>
    <row r="114" spans="1:53" x14ac:dyDescent="0.15">
      <c r="C114" s="7">
        <v>9</v>
      </c>
      <c r="D114" s="7">
        <v>15.415659914000001</v>
      </c>
      <c r="E114" s="9">
        <f t="shared" si="117"/>
        <v>17.856305110322602</v>
      </c>
      <c r="F114" s="7" t="s">
        <v>83</v>
      </c>
      <c r="G114" s="1">
        <v>10</v>
      </c>
      <c r="H114" s="8">
        <f t="shared" si="99"/>
        <v>15.415659914000001</v>
      </c>
      <c r="I114" s="8">
        <f t="shared" si="100"/>
        <v>288.56565991399998</v>
      </c>
      <c r="J114" s="8">
        <f t="shared" si="101"/>
        <v>0.11701126675740511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2.859711560659135</v>
      </c>
      <c r="P114" s="8">
        <f t="shared" si="104"/>
        <v>0.33461847227352132</v>
      </c>
      <c r="Q114" s="12">
        <f t="shared" si="105"/>
        <v>0.10038554168205639</v>
      </c>
      <c r="R114" s="8">
        <f t="shared" si="106"/>
        <v>0.19436706250000002</v>
      </c>
      <c r="S114" s="13">
        <f t="shared" si="107"/>
        <v>0.51647403830088945</v>
      </c>
      <c r="T114" s="2">
        <f t="shared" si="108"/>
        <v>0.01</v>
      </c>
      <c r="U114" s="14">
        <f t="shared" si="109"/>
        <v>5.1647403830088947E-3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1.5114740383008893E-2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45416.666666666664</v>
      </c>
      <c r="AX114" s="1">
        <f t="shared" si="116"/>
        <v>89395039.79393208</v>
      </c>
    </row>
    <row r="115" spans="1:53" x14ac:dyDescent="0.15">
      <c r="C115" s="7">
        <v>10</v>
      </c>
      <c r="D115" s="7">
        <v>9.6708732188387092</v>
      </c>
      <c r="E115" s="9">
        <f t="shared" si="117"/>
        <v>15.415659914000001</v>
      </c>
      <c r="F115" s="7" t="s">
        <v>83</v>
      </c>
      <c r="G115" s="1">
        <v>11</v>
      </c>
      <c r="H115" s="8">
        <f t="shared" si="99"/>
        <v>9.6708732188387092</v>
      </c>
      <c r="I115" s="8">
        <f t="shared" si="100"/>
        <v>282.8208732188387</v>
      </c>
      <c r="J115" s="8">
        <f t="shared" si="101"/>
        <v>5.8961627553868211E-2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2.3988384339663331</v>
      </c>
      <c r="O115" s="8">
        <f t="shared" si="118"/>
        <v>0.77414486275261396</v>
      </c>
      <c r="P115" s="8">
        <f t="shared" si="104"/>
        <v>4.564484107036005E-2</v>
      </c>
      <c r="Q115" s="12">
        <f t="shared" si="105"/>
        <v>1.3693452321108015E-2</v>
      </c>
      <c r="R115" s="8">
        <f t="shared" si="106"/>
        <v>0.19436706250000002</v>
      </c>
      <c r="S115" s="13">
        <f t="shared" si="107"/>
        <v>7.0451506263351657E-2</v>
      </c>
      <c r="T115" s="2">
        <f t="shared" si="108"/>
        <v>0.01</v>
      </c>
      <c r="U115" s="14">
        <f t="shared" si="109"/>
        <v>7.045150626335166E-4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6.1945150626335167E-3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45416.666666666664</v>
      </c>
      <c r="AX115" s="1">
        <f t="shared" si="116"/>
        <v>36637011.718093298</v>
      </c>
    </row>
    <row r="116" spans="1:53" x14ac:dyDescent="0.15">
      <c r="C116" s="7">
        <v>11</v>
      </c>
      <c r="D116" s="7">
        <v>4.7693091964333298</v>
      </c>
      <c r="E116" s="9">
        <f t="shared" si="117"/>
        <v>9.6708732188387092</v>
      </c>
      <c r="F116" s="7" t="s">
        <v>85</v>
      </c>
      <c r="G116" s="1">
        <v>12</v>
      </c>
      <c r="H116" s="8">
        <f t="shared" si="99"/>
        <v>4.7693091964333298</v>
      </c>
      <c r="I116" s="8">
        <f t="shared" si="100"/>
        <v>277.91930919643329</v>
      </c>
      <c r="J116" s="8">
        <f t="shared" si="101"/>
        <v>3.2127196968713377E-2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1.3763902300155875</v>
      </c>
      <c r="P116" s="8">
        <f t="shared" si="104"/>
        <v>4.4219560025523491E-2</v>
      </c>
      <c r="Q116" s="12">
        <f t="shared" si="105"/>
        <v>1.3265868007657047E-2</v>
      </c>
      <c r="R116" s="8">
        <f t="shared" si="106"/>
        <v>0.19436706250000002</v>
      </c>
      <c r="S116" s="13">
        <f t="shared" si="107"/>
        <v>6.8251625748869074E-2</v>
      </c>
      <c r="T116" s="2">
        <f t="shared" si="108"/>
        <v>0.01</v>
      </c>
      <c r="U116" s="14">
        <f t="shared" si="109"/>
        <v>6.8251625748869072E-4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6.1725162574886904E-3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45416.666666666664</v>
      </c>
      <c r="AX116" s="1">
        <f t="shared" si="116"/>
        <v>36506901.37471278</v>
      </c>
      <c r="AY116" s="1">
        <f>SUM(AX105:AX116)</f>
        <v>653938837.6974175</v>
      </c>
    </row>
    <row r="117" spans="1:53" x14ac:dyDescent="0.3">
      <c r="C117" s="7">
        <v>12</v>
      </c>
      <c r="D117" s="10">
        <v>4.1109012549677404</v>
      </c>
      <c r="E117" s="9">
        <f t="shared" si="117"/>
        <v>4.7693091964333298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3.5</v>
      </c>
      <c r="E121" s="7"/>
      <c r="F121" s="7"/>
      <c r="G121" s="1">
        <v>1</v>
      </c>
      <c r="H121" s="8">
        <f t="shared" ref="H121:H132" si="119">E122</f>
        <v>3.5</v>
      </c>
      <c r="I121" s="8">
        <f t="shared" ref="I121:I132" si="120">H121+273.15</f>
        <v>276.64999999999998</v>
      </c>
      <c r="J121" s="8">
        <f t="shared" ref="J121:J132" si="121">EXP(($C$15*(I121-$C$13))/($C$16*I121*$C$13))</f>
        <v>2.7356640332085038E-2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7.7884355025446108E-3</v>
      </c>
      <c r="Q121" s="12">
        <f t="shared" ref="Q121:Q132" si="125">P121*$B$123</f>
        <v>2.5701837158397215E-3</v>
      </c>
      <c r="R121" s="8">
        <f t="shared" ref="R121:R132" si="126">L121*$B$123</f>
        <v>9.3951000000000007E-2</v>
      </c>
      <c r="S121" s="13">
        <f t="shared" ref="S121:S132" si="127">Q121/R121</f>
        <v>2.7356640332085038E-2</v>
      </c>
      <c r="T121" s="2">
        <f t="shared" ref="T121:T132" si="128">$B$122/100</f>
        <v>0.01</v>
      </c>
      <c r="U121" s="14">
        <f t="shared" ref="U121:U132" si="129">S121*T121</f>
        <v>2.7356640332085039E-4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5.7635664033208502E-3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1.1713652041290299</v>
      </c>
      <c r="E122" s="9">
        <f t="shared" ref="E122:E133" si="139">D121</f>
        <v>3.5</v>
      </c>
      <c r="F122" s="7" t="s">
        <v>83</v>
      </c>
      <c r="G122" s="1">
        <v>2</v>
      </c>
      <c r="H122" s="8">
        <f t="shared" si="119"/>
        <v>1.1713652041290299</v>
      </c>
      <c r="I122" s="8">
        <f t="shared" si="120"/>
        <v>274.32136520412899</v>
      </c>
      <c r="J122" s="8">
        <f t="shared" si="121"/>
        <v>2.0291382152787793E-2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0.56161156449745542</v>
      </c>
      <c r="P122" s="8">
        <f t="shared" si="124"/>
        <v>1.1395874876642897E-2</v>
      </c>
      <c r="Q122" s="12">
        <f t="shared" si="125"/>
        <v>3.7606387092921564E-3</v>
      </c>
      <c r="R122" s="8">
        <f t="shared" si="126"/>
        <v>9.3951000000000007E-2</v>
      </c>
      <c r="S122" s="13">
        <f t="shared" si="127"/>
        <v>4.0027660262180881E-2</v>
      </c>
      <c r="T122" s="2">
        <f t="shared" si="128"/>
        <v>0.01</v>
      </c>
      <c r="U122" s="14">
        <f t="shared" si="129"/>
        <v>4.0027660262180882E-4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5.8902766026218091E-3</v>
      </c>
      <c r="AU122" s="8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1.1198210833214299</v>
      </c>
      <c r="E123" s="9">
        <f t="shared" si="139"/>
        <v>1.1713652041290299</v>
      </c>
      <c r="F123" s="7" t="s">
        <v>83</v>
      </c>
      <c r="G123" s="1">
        <v>3</v>
      </c>
      <c r="H123" s="8">
        <f t="shared" si="119"/>
        <v>1.1198210833214299</v>
      </c>
      <c r="I123" s="8">
        <f t="shared" si="120"/>
        <v>274.2698210833214</v>
      </c>
      <c r="J123" s="8">
        <f t="shared" si="121"/>
        <v>2.0156479278640383E-2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0.83491568962081253</v>
      </c>
      <c r="P123" s="8">
        <f t="shared" si="124"/>
        <v>1.6828960797253652E-2</v>
      </c>
      <c r="Q123" s="12">
        <f t="shared" si="125"/>
        <v>5.5535570630937054E-3</v>
      </c>
      <c r="R123" s="8">
        <f t="shared" si="126"/>
        <v>9.3951000000000007E-2</v>
      </c>
      <c r="S123" s="13">
        <f t="shared" si="127"/>
        <v>5.9111207577287148E-2</v>
      </c>
      <c r="T123" s="2">
        <f t="shared" si="128"/>
        <v>0.01</v>
      </c>
      <c r="U123" s="14">
        <f t="shared" si="129"/>
        <v>5.9111207577287146E-4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6.0811120757728711E-3</v>
      </c>
      <c r="AU123" s="8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7">
        <v>5.0972527790645197</v>
      </c>
      <c r="E124" s="9">
        <f t="shared" si="139"/>
        <v>1.1198210833214299</v>
      </c>
      <c r="F124" s="7" t="s">
        <v>83</v>
      </c>
      <c r="G124" s="1">
        <v>4</v>
      </c>
      <c r="H124" s="8">
        <f t="shared" si="119"/>
        <v>5.0972527790645197</v>
      </c>
      <c r="I124" s="8">
        <f t="shared" si="120"/>
        <v>278.24725277906452</v>
      </c>
      <c r="J124" s="8">
        <f t="shared" si="121"/>
        <v>3.3481561009811991E-2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1.1027867288235589</v>
      </c>
      <c r="P124" s="8">
        <f t="shared" si="124"/>
        <v>3.6923021141916978E-2</v>
      </c>
      <c r="Q124" s="12">
        <f t="shared" si="125"/>
        <v>1.2184596976832603E-2</v>
      </c>
      <c r="R124" s="8">
        <f t="shared" si="126"/>
        <v>9.3951000000000007E-2</v>
      </c>
      <c r="S124" s="13">
        <f t="shared" si="127"/>
        <v>0.12969097696493495</v>
      </c>
      <c r="T124" s="2">
        <f t="shared" si="128"/>
        <v>0.01</v>
      </c>
      <c r="U124" s="14">
        <f t="shared" si="129"/>
        <v>1.2969097696493496E-3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6.7869097696493493E-3</v>
      </c>
      <c r="AU124" s="8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7">
        <v>11.840495587333301</v>
      </c>
      <c r="E125" s="9">
        <f t="shared" si="139"/>
        <v>5.0972527790645197</v>
      </c>
      <c r="F125" s="7" t="s">
        <v>83</v>
      </c>
      <c r="G125" s="1">
        <v>5</v>
      </c>
      <c r="H125" s="8">
        <f t="shared" si="119"/>
        <v>11.840495587333301</v>
      </c>
      <c r="I125" s="8">
        <f t="shared" si="120"/>
        <v>284.99049558733327</v>
      </c>
      <c r="J125" s="8">
        <f t="shared" si="121"/>
        <v>7.6629449058309498E-2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1.0125705222975598</v>
      </c>
      <c r="O125" s="8">
        <f t="shared" si="140"/>
        <v>0.33799318538408207</v>
      </c>
      <c r="P125" s="8">
        <f t="shared" si="124"/>
        <v>2.5900231581445277E-2</v>
      </c>
      <c r="Q125" s="12">
        <f t="shared" si="125"/>
        <v>8.547076421876942E-3</v>
      </c>
      <c r="R125" s="8">
        <f t="shared" si="126"/>
        <v>9.3951000000000007E-2</v>
      </c>
      <c r="S125" s="13">
        <f t="shared" si="127"/>
        <v>9.0973767409361708E-2</v>
      </c>
      <c r="T125" s="2">
        <f t="shared" si="128"/>
        <v>0.01</v>
      </c>
      <c r="U125" s="14">
        <f t="shared" si="129"/>
        <v>9.0973767409361706E-4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6.3997376740936168E-3</v>
      </c>
      <c r="AU125" s="8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7">
        <v>14.0656521174516</v>
      </c>
      <c r="E126" s="9">
        <f t="shared" si="139"/>
        <v>11.840495587333301</v>
      </c>
      <c r="F126" s="7" t="s">
        <v>85</v>
      </c>
      <c r="G126" s="1">
        <v>6</v>
      </c>
      <c r="H126" s="8">
        <f t="shared" si="119"/>
        <v>14.0656521174516</v>
      </c>
      <c r="I126" s="8">
        <f t="shared" si="120"/>
        <v>287.21565211745155</v>
      </c>
      <c r="J126" s="8">
        <f t="shared" si="121"/>
        <v>9.9850258516000351E-2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0.59679295380263675</v>
      </c>
      <c r="P126" s="8">
        <f t="shared" si="124"/>
        <v>5.9589930717720736E-2</v>
      </c>
      <c r="Q126" s="12">
        <f t="shared" si="125"/>
        <v>1.9664677136847844E-2</v>
      </c>
      <c r="R126" s="8">
        <f t="shared" si="126"/>
        <v>9.3951000000000007E-2</v>
      </c>
      <c r="S126" s="13">
        <f t="shared" si="127"/>
        <v>0.20930780020274231</v>
      </c>
      <c r="T126" s="2">
        <f t="shared" si="128"/>
        <v>0.01</v>
      </c>
      <c r="U126" s="14">
        <f t="shared" si="129"/>
        <v>2.0930780020274233E-3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7.5830780020274234E-3</v>
      </c>
      <c r="AU126" s="8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7">
        <v>16.700403106</v>
      </c>
      <c r="E127" s="9">
        <f t="shared" si="139"/>
        <v>14.0656521174516</v>
      </c>
      <c r="F127" s="7" t="s">
        <v>83</v>
      </c>
      <c r="G127" s="1">
        <v>7</v>
      </c>
      <c r="H127" s="8">
        <f t="shared" si="119"/>
        <v>16.700403106</v>
      </c>
      <c r="I127" s="8">
        <f t="shared" si="120"/>
        <v>289.85040310599999</v>
      </c>
      <c r="J127" s="8">
        <f t="shared" si="121"/>
        <v>0.13588780267329345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0.82190302308491603</v>
      </c>
      <c r="P127" s="8">
        <f t="shared" si="124"/>
        <v>0.11168659581754642</v>
      </c>
      <c r="Q127" s="12">
        <f t="shared" si="125"/>
        <v>3.6856576619790318E-2</v>
      </c>
      <c r="R127" s="8">
        <f t="shared" si="126"/>
        <v>9.3951000000000007E-2</v>
      </c>
      <c r="S127" s="13">
        <f t="shared" si="127"/>
        <v>0.39229573522144856</v>
      </c>
      <c r="T127" s="2">
        <f t="shared" si="128"/>
        <v>0.01</v>
      </c>
      <c r="U127" s="14">
        <f t="shared" si="129"/>
        <v>3.9229573522144854E-3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1.3872957352214485E-2</v>
      </c>
      <c r="AU127" s="8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7">
        <v>16.2969491229032</v>
      </c>
      <c r="E128" s="9">
        <f t="shared" si="139"/>
        <v>16.700403106</v>
      </c>
      <c r="F128" s="7" t="s">
        <v>83</v>
      </c>
      <c r="G128" s="1">
        <v>8</v>
      </c>
      <c r="H128" s="8">
        <f t="shared" si="119"/>
        <v>16.2969491229032</v>
      </c>
      <c r="I128" s="8">
        <f t="shared" si="120"/>
        <v>289.44694912290316</v>
      </c>
      <c r="J128" s="8">
        <f t="shared" si="121"/>
        <v>0.1296716829277616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0.99491642726736962</v>
      </c>
      <c r="P128" s="8">
        <f t="shared" si="124"/>
        <v>0.12901248749623573</v>
      </c>
      <c r="Q128" s="12">
        <f t="shared" si="125"/>
        <v>4.2574120873757795E-2</v>
      </c>
      <c r="R128" s="8">
        <f t="shared" si="126"/>
        <v>9.3951000000000007E-2</v>
      </c>
      <c r="S128" s="13">
        <f t="shared" si="127"/>
        <v>0.45315239724705209</v>
      </c>
      <c r="T128" s="2">
        <f t="shared" si="128"/>
        <v>0.01</v>
      </c>
      <c r="U128" s="14">
        <f t="shared" si="129"/>
        <v>4.5315239724705208E-3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1.448152397247052E-2</v>
      </c>
      <c r="AU128" s="8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7">
        <v>17.856305110322602</v>
      </c>
      <c r="E129" s="9">
        <f t="shared" si="139"/>
        <v>16.2969491229032</v>
      </c>
      <c r="F129" s="7" t="s">
        <v>83</v>
      </c>
      <c r="G129" s="1">
        <v>9</v>
      </c>
      <c r="H129" s="8">
        <f t="shared" si="119"/>
        <v>17.856305110322602</v>
      </c>
      <c r="I129" s="8">
        <f t="shared" si="120"/>
        <v>291.00630511032256</v>
      </c>
      <c r="J129" s="8">
        <f t="shared" si="121"/>
        <v>0.15528493378559849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1.1506039397711338</v>
      </c>
      <c r="P129" s="8">
        <f t="shared" si="124"/>
        <v>0.17867145660080927</v>
      </c>
      <c r="Q129" s="12">
        <f t="shared" si="125"/>
        <v>5.896158067826706E-2</v>
      </c>
      <c r="R129" s="8">
        <f t="shared" si="126"/>
        <v>9.3951000000000007E-2</v>
      </c>
      <c r="S129" s="13">
        <f t="shared" si="127"/>
        <v>0.62757800000284247</v>
      </c>
      <c r="T129" s="2">
        <f t="shared" si="128"/>
        <v>0.01</v>
      </c>
      <c r="U129" s="14">
        <f t="shared" si="129"/>
        <v>6.2757800000284251E-3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1.6225780000028424E-2</v>
      </c>
      <c r="AU129" s="8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7">
        <v>15.415659914000001</v>
      </c>
      <c r="E130" s="9">
        <f t="shared" si="139"/>
        <v>17.856305110322602</v>
      </c>
      <c r="F130" s="7" t="s">
        <v>83</v>
      </c>
      <c r="G130" s="1">
        <v>10</v>
      </c>
      <c r="H130" s="8">
        <f t="shared" si="119"/>
        <v>15.415659914000001</v>
      </c>
      <c r="I130" s="8">
        <f t="shared" si="120"/>
        <v>288.56565991399998</v>
      </c>
      <c r="J130" s="8">
        <f t="shared" si="121"/>
        <v>0.11701126675740511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1.2566324831703246</v>
      </c>
      <c r="P130" s="8">
        <f t="shared" si="124"/>
        <v>0.14704015870426324</v>
      </c>
      <c r="Q130" s="12">
        <f t="shared" si="125"/>
        <v>4.8523252372406872E-2</v>
      </c>
      <c r="R130" s="8">
        <f t="shared" si="126"/>
        <v>9.3951000000000007E-2</v>
      </c>
      <c r="S130" s="13">
        <f t="shared" si="127"/>
        <v>0.51647403830088945</v>
      </c>
      <c r="T130" s="2">
        <f t="shared" si="128"/>
        <v>0.01</v>
      </c>
      <c r="U130" s="14">
        <f t="shared" si="129"/>
        <v>5.1647403830088947E-3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1.5114740383008893E-2</v>
      </c>
      <c r="AU130" s="8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7">
        <v>9.6708732188387092</v>
      </c>
      <c r="E131" s="9">
        <f t="shared" si="139"/>
        <v>15.415659914000001</v>
      </c>
      <c r="F131" s="7" t="s">
        <v>83</v>
      </c>
      <c r="G131" s="1">
        <v>11</v>
      </c>
      <c r="H131" s="8">
        <f t="shared" si="119"/>
        <v>9.6708732188387092</v>
      </c>
      <c r="I131" s="8">
        <f t="shared" si="120"/>
        <v>282.8208732188387</v>
      </c>
      <c r="J131" s="8">
        <f t="shared" si="121"/>
        <v>5.8961627553868211E-2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1.0541127082427582</v>
      </c>
      <c r="O131" s="8">
        <f t="shared" si="140"/>
        <v>0.34017961622330306</v>
      </c>
      <c r="P131" s="8">
        <f t="shared" si="124"/>
        <v>2.005754383317622E-2</v>
      </c>
      <c r="Q131" s="12">
        <f t="shared" si="125"/>
        <v>6.6189894649481525E-3</v>
      </c>
      <c r="R131" s="8">
        <f t="shared" si="126"/>
        <v>9.3951000000000007E-2</v>
      </c>
      <c r="S131" s="13">
        <f t="shared" si="127"/>
        <v>7.0451506263351657E-2</v>
      </c>
      <c r="T131" s="2">
        <f t="shared" si="128"/>
        <v>0.01</v>
      </c>
      <c r="U131" s="14">
        <f t="shared" si="129"/>
        <v>7.045150626335166E-4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6.1945150626335167E-3</v>
      </c>
      <c r="AU131" s="8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7">
        <v>4.7693091964333298</v>
      </c>
      <c r="E132" s="9">
        <f t="shared" si="139"/>
        <v>9.6708732188387092</v>
      </c>
      <c r="F132" s="7" t="s">
        <v>85</v>
      </c>
      <c r="G132" s="1">
        <v>12</v>
      </c>
      <c r="H132" s="8">
        <f t="shared" si="119"/>
        <v>4.7693091964333298</v>
      </c>
      <c r="I132" s="8">
        <f t="shared" si="120"/>
        <v>277.91930919643329</v>
      </c>
      <c r="J132" s="8">
        <f t="shared" si="121"/>
        <v>3.2127196968713377E-2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0.60482207239012675</v>
      </c>
      <c r="P132" s="8">
        <f t="shared" si="124"/>
        <v>1.9431237850703022E-2</v>
      </c>
      <c r="Q132" s="12">
        <f t="shared" si="125"/>
        <v>6.4123084907319978E-3</v>
      </c>
      <c r="R132" s="8">
        <f t="shared" si="126"/>
        <v>9.3951000000000007E-2</v>
      </c>
      <c r="S132" s="13">
        <f t="shared" si="127"/>
        <v>6.825162574886906E-2</v>
      </c>
      <c r="T132" s="2">
        <f t="shared" si="128"/>
        <v>0.01</v>
      </c>
      <c r="U132" s="14">
        <f t="shared" si="129"/>
        <v>6.8251625748869062E-4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6.1725162574886904E-3</v>
      </c>
      <c r="AU132" s="8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3">
      <c r="C133" s="7">
        <v>12</v>
      </c>
      <c r="D133" s="10">
        <v>4.1109012549677404</v>
      </c>
      <c r="E133" s="9">
        <f t="shared" si="139"/>
        <v>4.7693091964333298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3.5</v>
      </c>
      <c r="E136" s="7"/>
      <c r="F136" s="7"/>
      <c r="G136" s="1">
        <v>1</v>
      </c>
      <c r="H136" s="8">
        <f t="shared" ref="H136:H147" si="141">E137</f>
        <v>3.5</v>
      </c>
      <c r="I136" s="8">
        <f t="shared" ref="I136:I147" si="142">H136+273.15</f>
        <v>276.64999999999998</v>
      </c>
      <c r="J136" s="8">
        <f t="shared" ref="J136:J147" si="143">EXP(($C$15*(I136-$C$13))/($C$16*I136*$C$13))</f>
        <v>2.7356640332085038E-2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2.0765000851068457E-2</v>
      </c>
      <c r="Q136" s="12">
        <f t="shared" ref="Q136:Q147" si="147">P136*$B$138</f>
        <v>5.3989002212777989E-3</v>
      </c>
      <c r="R136" s="8">
        <f t="shared" ref="R136:R147" si="148">L136*$B$138</f>
        <v>0.19735245833333334</v>
      </c>
      <c r="S136" s="13">
        <f t="shared" ref="S136:S147" si="149">Q136/R136</f>
        <v>2.7356640332085038E-2</v>
      </c>
      <c r="T136" s="2">
        <f t="shared" ref="T136:T147" si="150">$B$137/100</f>
        <v>0.01</v>
      </c>
      <c r="U136" s="14">
        <f t="shared" ref="U136:U147" si="151">S136*T136</f>
        <v>2.7356640332085039E-4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5.7635664033208502E-3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1.1713652041290299</v>
      </c>
      <c r="E137" s="9">
        <f t="shared" ref="E137:E148" si="159">D136</f>
        <v>3.5</v>
      </c>
      <c r="F137" s="7" t="s">
        <v>83</v>
      </c>
      <c r="G137" s="1">
        <v>2</v>
      </c>
      <c r="H137" s="8">
        <f t="shared" si="141"/>
        <v>1.1713652041290299</v>
      </c>
      <c r="I137" s="8">
        <f t="shared" si="142"/>
        <v>274.32136520412899</v>
      </c>
      <c r="J137" s="8">
        <f t="shared" si="143"/>
        <v>2.0291382152787793E-2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1.497330832482265</v>
      </c>
      <c r="P137" s="8">
        <f t="shared" si="146"/>
        <v>3.038291213104952E-2</v>
      </c>
      <c r="Q137" s="12">
        <f t="shared" si="147"/>
        <v>7.8995571540728757E-3</v>
      </c>
      <c r="R137" s="8">
        <f t="shared" si="148"/>
        <v>0.19735245833333334</v>
      </c>
      <c r="S137" s="13">
        <f t="shared" si="149"/>
        <v>4.0027660262180888E-2</v>
      </c>
      <c r="T137" s="2">
        <f t="shared" si="150"/>
        <v>0.01</v>
      </c>
      <c r="U137" s="14">
        <f t="shared" si="151"/>
        <v>4.0027660262180887E-4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5.8902766026218091E-3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1.1198210833214299</v>
      </c>
      <c r="E138" s="9">
        <f t="shared" si="159"/>
        <v>1.1713652041290299</v>
      </c>
      <c r="F138" s="7" t="s">
        <v>83</v>
      </c>
      <c r="G138" s="1">
        <v>3</v>
      </c>
      <c r="H138" s="8">
        <f t="shared" si="141"/>
        <v>1.1198210833214299</v>
      </c>
      <c r="I138" s="8">
        <f t="shared" si="142"/>
        <v>274.2698210833214</v>
      </c>
      <c r="J138" s="8">
        <f t="shared" si="143"/>
        <v>2.0156479278640383E-2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2.2259958370178818</v>
      </c>
      <c r="P138" s="8">
        <f t="shared" si="146"/>
        <v>4.4868238963190692E-2</v>
      </c>
      <c r="Q138" s="12">
        <f t="shared" si="147"/>
        <v>1.166574213042958E-2</v>
      </c>
      <c r="R138" s="8">
        <f t="shared" si="148"/>
        <v>0.19735245833333334</v>
      </c>
      <c r="S138" s="13">
        <f t="shared" si="149"/>
        <v>5.9111207577287148E-2</v>
      </c>
      <c r="T138" s="2">
        <f t="shared" si="150"/>
        <v>0.01</v>
      </c>
      <c r="U138" s="14">
        <f t="shared" si="151"/>
        <v>5.9111207577287146E-4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6.0811120757728711E-3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5.0972527790645197</v>
      </c>
      <c r="E139" s="9">
        <f t="shared" si="159"/>
        <v>1.1198210833214299</v>
      </c>
      <c r="F139" s="7" t="s">
        <v>83</v>
      </c>
      <c r="G139" s="1">
        <v>4</v>
      </c>
      <c r="H139" s="8">
        <f t="shared" si="141"/>
        <v>5.0972527790645197</v>
      </c>
      <c r="I139" s="8">
        <f t="shared" si="142"/>
        <v>278.24725277906452</v>
      </c>
      <c r="J139" s="8">
        <f t="shared" si="143"/>
        <v>3.3481561009811991E-2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2.940175514721358</v>
      </c>
      <c r="P139" s="8">
        <f t="shared" si="146"/>
        <v>9.8441665875698525E-2</v>
      </c>
      <c r="Q139" s="12">
        <f t="shared" si="147"/>
        <v>2.5594833127681616E-2</v>
      </c>
      <c r="R139" s="8">
        <f t="shared" si="148"/>
        <v>0.19735245833333334</v>
      </c>
      <c r="S139" s="13">
        <f t="shared" si="149"/>
        <v>0.12969097696493492</v>
      </c>
      <c r="T139" s="2">
        <f t="shared" si="150"/>
        <v>0.01</v>
      </c>
      <c r="U139" s="14">
        <f t="shared" si="151"/>
        <v>1.2969097696493492E-3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6.7869097696493493E-3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11.840495587333301</v>
      </c>
      <c r="E140" s="9">
        <f t="shared" si="159"/>
        <v>5.0972527790645197</v>
      </c>
      <c r="F140" s="7" t="s">
        <v>83</v>
      </c>
      <c r="G140" s="1">
        <v>5</v>
      </c>
      <c r="H140" s="8">
        <f t="shared" si="141"/>
        <v>11.840495587333301</v>
      </c>
      <c r="I140" s="8">
        <f t="shared" si="142"/>
        <v>284.99049558733327</v>
      </c>
      <c r="J140" s="8">
        <f t="shared" si="143"/>
        <v>7.6629449058309498E-2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3.6007817655123264</v>
      </c>
      <c r="P140" s="8">
        <f t="shared" si="146"/>
        <v>0.27592592287041656</v>
      </c>
      <c r="Q140" s="12">
        <f t="shared" si="147"/>
        <v>7.1740739946308307E-2</v>
      </c>
      <c r="R140" s="8">
        <f t="shared" si="148"/>
        <v>0.19735245833333334</v>
      </c>
      <c r="S140" s="13">
        <f t="shared" si="149"/>
        <v>0.36351581607935363</v>
      </c>
      <c r="T140" s="2">
        <f t="shared" si="150"/>
        <v>0.01</v>
      </c>
      <c r="U140" s="14">
        <f t="shared" si="151"/>
        <v>3.6351581607935364E-3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9.125158160793536E-3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14.0656521174516</v>
      </c>
      <c r="E141" s="9">
        <f t="shared" si="159"/>
        <v>11.840495587333301</v>
      </c>
      <c r="F141" s="7" t="s">
        <v>85</v>
      </c>
      <c r="G141" s="1">
        <v>6</v>
      </c>
      <c r="H141" s="8">
        <f t="shared" si="141"/>
        <v>14.0656521174516</v>
      </c>
      <c r="I141" s="8">
        <f t="shared" si="142"/>
        <v>287.21565211745155</v>
      </c>
      <c r="J141" s="8">
        <f t="shared" si="143"/>
        <v>9.9850258516000351E-2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4.0839037593085763</v>
      </c>
      <c r="P141" s="8">
        <f t="shared" si="146"/>
        <v>0.40777884612142701</v>
      </c>
      <c r="Q141" s="12">
        <f t="shared" si="147"/>
        <v>0.10602249999157103</v>
      </c>
      <c r="R141" s="8">
        <f t="shared" si="148"/>
        <v>0.19735245833333334</v>
      </c>
      <c r="S141" s="13">
        <f t="shared" si="149"/>
        <v>0.53722411611664</v>
      </c>
      <c r="T141" s="2">
        <f t="shared" si="150"/>
        <v>0.01</v>
      </c>
      <c r="U141" s="14">
        <f t="shared" si="151"/>
        <v>5.3722411611664004E-3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1.0862241161166401E-2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16.700403106</v>
      </c>
      <c r="E142" s="9">
        <f t="shared" si="159"/>
        <v>14.0656521174516</v>
      </c>
      <c r="F142" s="7" t="s">
        <v>83</v>
      </c>
      <c r="G142" s="1">
        <v>7</v>
      </c>
      <c r="H142" s="8">
        <f t="shared" si="141"/>
        <v>16.700403106</v>
      </c>
      <c r="I142" s="8">
        <f t="shared" si="142"/>
        <v>289.85040310599999</v>
      </c>
      <c r="J142" s="8">
        <f t="shared" si="143"/>
        <v>0.13588780267329345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4.4351728298538164</v>
      </c>
      <c r="P142" s="8">
        <f t="shared" si="146"/>
        <v>0.60268589032512787</v>
      </c>
      <c r="Q142" s="12">
        <f t="shared" si="147"/>
        <v>0.15669833148453324</v>
      </c>
      <c r="R142" s="8">
        <f t="shared" si="148"/>
        <v>0.19735245833333334</v>
      </c>
      <c r="S142" s="13">
        <f t="shared" si="149"/>
        <v>0.7940024300070575</v>
      </c>
      <c r="T142" s="2">
        <f t="shared" si="150"/>
        <v>0.01</v>
      </c>
      <c r="U142" s="14">
        <f t="shared" si="151"/>
        <v>7.9400243000705747E-3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1.7890024300070573E-2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16.2969491229032</v>
      </c>
      <c r="E143" s="9">
        <f t="shared" si="159"/>
        <v>16.700403106</v>
      </c>
      <c r="F143" s="7" t="s">
        <v>83</v>
      </c>
      <c r="G143" s="1">
        <v>8</v>
      </c>
      <c r="H143" s="8">
        <f t="shared" si="141"/>
        <v>16.2969491229032</v>
      </c>
      <c r="I143" s="8">
        <f t="shared" si="142"/>
        <v>289.44694912290316</v>
      </c>
      <c r="J143" s="8">
        <f t="shared" si="143"/>
        <v>0.1296716829277616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4.5915348561953557</v>
      </c>
      <c r="P143" s="8">
        <f t="shared" si="146"/>
        <v>0.59539205202432965</v>
      </c>
      <c r="Q143" s="12">
        <f t="shared" si="147"/>
        <v>0.15480193352632571</v>
      </c>
      <c r="R143" s="8">
        <f t="shared" si="148"/>
        <v>0.19735245833333334</v>
      </c>
      <c r="S143" s="13">
        <f t="shared" si="149"/>
        <v>0.78439323651525683</v>
      </c>
      <c r="T143" s="2">
        <f t="shared" si="150"/>
        <v>0.01</v>
      </c>
      <c r="U143" s="14">
        <f t="shared" si="151"/>
        <v>7.8439323651525693E-3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1.779393236515257E-2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17.856305110322602</v>
      </c>
      <c r="E144" s="9">
        <f t="shared" si="159"/>
        <v>16.2969491229032</v>
      </c>
      <c r="F144" s="7" t="s">
        <v>83</v>
      </c>
      <c r="G144" s="1">
        <v>9</v>
      </c>
      <c r="H144" s="8">
        <f t="shared" si="141"/>
        <v>17.856305110322602</v>
      </c>
      <c r="I144" s="8">
        <f t="shared" si="142"/>
        <v>291.00630511032256</v>
      </c>
      <c r="J144" s="8">
        <f t="shared" si="143"/>
        <v>0.15528493378559849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4.7551907208376925</v>
      </c>
      <c r="P144" s="8">
        <f t="shared" si="146"/>
        <v>0.73840947622317343</v>
      </c>
      <c r="Q144" s="12">
        <f t="shared" si="147"/>
        <v>0.19198646381802509</v>
      </c>
      <c r="R144" s="8">
        <f t="shared" si="148"/>
        <v>0.19735245833333334</v>
      </c>
      <c r="S144" s="13">
        <f t="shared" si="149"/>
        <v>0.97281009539670926</v>
      </c>
      <c r="T144" s="2">
        <f t="shared" si="150"/>
        <v>0.01</v>
      </c>
      <c r="U144" s="14">
        <f t="shared" si="151"/>
        <v>9.7281009539670928E-3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1.9678100953967093E-2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15.415659914000001</v>
      </c>
      <c r="E145" s="9">
        <f t="shared" si="159"/>
        <v>17.856305110322602</v>
      </c>
      <c r="F145" s="7" t="s">
        <v>83</v>
      </c>
      <c r="G145" s="1">
        <v>10</v>
      </c>
      <c r="H145" s="8">
        <f t="shared" si="141"/>
        <v>15.415659914000001</v>
      </c>
      <c r="I145" s="8">
        <f t="shared" si="142"/>
        <v>288.56565991399998</v>
      </c>
      <c r="J145" s="8">
        <f t="shared" si="143"/>
        <v>0.11701126675740511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4.7758291612811856</v>
      </c>
      <c r="P145" s="8">
        <f t="shared" si="146"/>
        <v>0.55882581997846714</v>
      </c>
      <c r="Q145" s="12">
        <f t="shared" si="147"/>
        <v>0.14529471319440146</v>
      </c>
      <c r="R145" s="8">
        <f t="shared" si="148"/>
        <v>0.19735245833333334</v>
      </c>
      <c r="S145" s="13">
        <f t="shared" si="149"/>
        <v>0.73621942397593532</v>
      </c>
      <c r="T145" s="2">
        <f t="shared" si="150"/>
        <v>0.01</v>
      </c>
      <c r="U145" s="14">
        <f t="shared" si="151"/>
        <v>7.3621942397593537E-3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1.7312194239759354E-2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9.6708732188387092</v>
      </c>
      <c r="E146" s="9">
        <f t="shared" si="159"/>
        <v>15.415659914000001</v>
      </c>
      <c r="F146" s="7" t="s">
        <v>83</v>
      </c>
      <c r="G146" s="1">
        <v>11</v>
      </c>
      <c r="H146" s="8">
        <f t="shared" si="141"/>
        <v>9.6708732188387092</v>
      </c>
      <c r="I146" s="8">
        <f t="shared" si="142"/>
        <v>282.8208732188387</v>
      </c>
      <c r="J146" s="8">
        <f t="shared" si="143"/>
        <v>5.8961627553868211E-2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4.9760512579693854</v>
      </c>
      <c r="P146" s="8">
        <f t="shared" si="146"/>
        <v>0.29339608096134828</v>
      </c>
      <c r="Q146" s="12">
        <f t="shared" si="147"/>
        <v>7.6282981049950557E-2</v>
      </c>
      <c r="R146" s="8">
        <f t="shared" si="148"/>
        <v>0.19735245833333334</v>
      </c>
      <c r="S146" s="13">
        <f t="shared" si="149"/>
        <v>0.38653169914461694</v>
      </c>
      <c r="T146" s="2">
        <f t="shared" si="150"/>
        <v>0.01</v>
      </c>
      <c r="U146" s="14">
        <f t="shared" si="151"/>
        <v>3.8653169914461692E-3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9.3553169914461706E-3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4.7693091964333298</v>
      </c>
      <c r="E147" s="9">
        <f t="shared" si="159"/>
        <v>9.6708732188387092</v>
      </c>
      <c r="F147" s="7" t="s">
        <v>85</v>
      </c>
      <c r="G147" s="1">
        <v>12</v>
      </c>
      <c r="H147" s="8">
        <f t="shared" si="141"/>
        <v>4.7693091964333298</v>
      </c>
      <c r="I147" s="8">
        <f t="shared" si="142"/>
        <v>277.91930919643329</v>
      </c>
      <c r="J147" s="8">
        <f t="shared" si="143"/>
        <v>3.2127196968713377E-2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5.441703093674704</v>
      </c>
      <c r="P147" s="8">
        <f t="shared" si="146"/>
        <v>0.17482666713574416</v>
      </c>
      <c r="Q147" s="12">
        <f t="shared" si="147"/>
        <v>4.5454933455293479E-2</v>
      </c>
      <c r="R147" s="8">
        <f t="shared" si="148"/>
        <v>0.19735245833333334</v>
      </c>
      <c r="S147" s="13">
        <f t="shared" si="149"/>
        <v>0.23032362423638492</v>
      </c>
      <c r="T147" s="2">
        <f t="shared" si="150"/>
        <v>0.01</v>
      </c>
      <c r="U147" s="14">
        <f t="shared" si="151"/>
        <v>2.3032362423638492E-3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7.7932362423638489E-3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4.1109012549677404</v>
      </c>
      <c r="E148" s="9">
        <f t="shared" si="159"/>
        <v>4.7693091964333298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1567971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143890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12931678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61476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12193428.421463888</v>
      </c>
      <c r="J13" s="6" t="s">
        <v>37</v>
      </c>
      <c r="K13" s="6">
        <f>I13/(10000*1000)</f>
        <v>1.2193428421463888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3.7</v>
      </c>
      <c r="E26" s="7"/>
      <c r="F26" s="7"/>
      <c r="G26" s="1">
        <v>1</v>
      </c>
      <c r="H26" s="8">
        <f t="shared" ref="H26:H37" si="0">E27</f>
        <v>3.7</v>
      </c>
      <c r="I26" s="8">
        <f t="shared" ref="I26:I37" si="1">H26+273.15</f>
        <v>276.84999999999997</v>
      </c>
      <c r="J26" s="8">
        <f t="shared" ref="J26:J37" si="2">EXP(($C$15*(I26-$C$13))/($C$16*I26*$C$13))</f>
        <v>2.8061116177726088E-2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1.1373758033373671</v>
      </c>
      <c r="Q26" s="12">
        <f t="shared" ref="Q26:Q37" si="6">P26*$B$28</f>
        <v>0.11373758033373671</v>
      </c>
      <c r="R26" s="8">
        <f t="shared" ref="R26:R37" si="7">L26*$B$28</f>
        <v>4.0532094166666672</v>
      </c>
      <c r="S26" s="13">
        <f t="shared" ref="S26:S37" si="8">Q26/R26</f>
        <v>2.8061116177726081E-2</v>
      </c>
      <c r="T26" s="2">
        <f t="shared" ref="T26:T37" si="9">$B$27/100</f>
        <v>0.34</v>
      </c>
      <c r="U26" s="14">
        <f t="shared" ref="U26:U37" si="10">S26*T26</f>
        <v>9.5407795004268676E-3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2.2440779500426868E-2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0.65720757248387096</v>
      </c>
      <c r="E27" s="9">
        <f t="shared" ref="E27:E38" si="18">D26</f>
        <v>3.7</v>
      </c>
      <c r="F27" s="7" t="s">
        <v>83</v>
      </c>
      <c r="G27" s="1">
        <v>2</v>
      </c>
      <c r="H27" s="8">
        <f t="shared" si="0"/>
        <v>0.65720757248387096</v>
      </c>
      <c r="I27" s="8">
        <f t="shared" si="1"/>
        <v>273.80720757248383</v>
      </c>
      <c r="J27" s="8">
        <f t="shared" si="2"/>
        <v>1.8983024598873129E-2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79.926812529995971</v>
      </c>
      <c r="P27" s="8">
        <f t="shared" si="5"/>
        <v>1.5172526483664346</v>
      </c>
      <c r="Q27" s="12">
        <f t="shared" si="6"/>
        <v>0.15172526483664348</v>
      </c>
      <c r="R27" s="8">
        <f t="shared" si="7"/>
        <v>4.0532094166666672</v>
      </c>
      <c r="S27" s="13">
        <f t="shared" si="8"/>
        <v>3.7433364339072649E-2</v>
      </c>
      <c r="T27" s="2">
        <f t="shared" si="9"/>
        <v>0.34</v>
      </c>
      <c r="U27" s="14">
        <f t="shared" si="10"/>
        <v>1.2727343875284701E-2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2.5627343875284703E-2</v>
      </c>
      <c r="AR27" s="8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0.15844391714285699</v>
      </c>
      <c r="E28" s="9">
        <f t="shared" si="18"/>
        <v>0.65720757248387096</v>
      </c>
      <c r="F28" s="7" t="s">
        <v>83</v>
      </c>
      <c r="G28" s="1">
        <v>3</v>
      </c>
      <c r="H28" s="8">
        <f t="shared" si="0"/>
        <v>0.15844391714285699</v>
      </c>
      <c r="I28" s="8">
        <f t="shared" si="1"/>
        <v>273.30844391714282</v>
      </c>
      <c r="J28" s="8">
        <f t="shared" si="2"/>
        <v>1.7790238860403974E-2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118.9416540482962</v>
      </c>
      <c r="P28" s="8">
        <f t="shared" si="5"/>
        <v>2.1160004359707245</v>
      </c>
      <c r="Q28" s="12">
        <f t="shared" si="6"/>
        <v>0.21160004359707246</v>
      </c>
      <c r="R28" s="8">
        <f t="shared" si="7"/>
        <v>4.0532094166666672</v>
      </c>
      <c r="S28" s="13">
        <f t="shared" si="8"/>
        <v>5.2205554128779988E-2</v>
      </c>
      <c r="T28" s="2">
        <f t="shared" si="9"/>
        <v>0.34</v>
      </c>
      <c r="U28" s="14">
        <f t="shared" si="10"/>
        <v>1.7749888403785198E-2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3.06498884037852E-2</v>
      </c>
      <c r="AR28" s="8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7">
        <v>3.06492891512903</v>
      </c>
      <c r="E29" s="9">
        <f t="shared" si="18"/>
        <v>0.15844391714285699</v>
      </c>
      <c r="F29" s="7" t="s">
        <v>83</v>
      </c>
      <c r="G29" s="1">
        <v>4</v>
      </c>
      <c r="H29" s="8">
        <f t="shared" si="0"/>
        <v>3.06492891512903</v>
      </c>
      <c r="I29" s="8">
        <f t="shared" si="1"/>
        <v>276.21492891512901</v>
      </c>
      <c r="J29" s="8">
        <f t="shared" si="2"/>
        <v>2.5881346298897333E-2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157.35774777899215</v>
      </c>
      <c r="P29" s="8">
        <f t="shared" si="5"/>
        <v>4.0726303630826388</v>
      </c>
      <c r="Q29" s="12">
        <f t="shared" si="6"/>
        <v>0.40726303630826388</v>
      </c>
      <c r="R29" s="8">
        <f t="shared" si="7"/>
        <v>4.0532094166666672</v>
      </c>
      <c r="S29" s="13">
        <f t="shared" si="8"/>
        <v>0.10047914983953489</v>
      </c>
      <c r="T29" s="2">
        <f t="shared" si="9"/>
        <v>0.34</v>
      </c>
      <c r="U29" s="14">
        <f t="shared" si="10"/>
        <v>3.4162910945441868E-2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4.706291094544187E-2</v>
      </c>
      <c r="AR29" s="8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7">
        <v>9.4681682324333298</v>
      </c>
      <c r="E30" s="9">
        <f t="shared" si="18"/>
        <v>3.06492891512903</v>
      </c>
      <c r="F30" s="7" t="s">
        <v>83</v>
      </c>
      <c r="G30" s="1">
        <v>5</v>
      </c>
      <c r="H30" s="8">
        <f t="shared" si="0"/>
        <v>9.4681682324333298</v>
      </c>
      <c r="I30" s="8">
        <f t="shared" si="1"/>
        <v>282.61816823243333</v>
      </c>
      <c r="J30" s="8">
        <f t="shared" si="2"/>
        <v>5.7523533785165684E-2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145.62086154511402</v>
      </c>
      <c r="O30" s="8">
        <f t="shared" si="19"/>
        <v>48.196350037462139</v>
      </c>
      <c r="P30" s="8">
        <f t="shared" si="5"/>
        <v>2.7724243697016249</v>
      </c>
      <c r="Q30" s="12">
        <f t="shared" si="6"/>
        <v>0.27724243697016249</v>
      </c>
      <c r="R30" s="8">
        <f t="shared" si="7"/>
        <v>4.0532094166666672</v>
      </c>
      <c r="S30" s="13">
        <f t="shared" si="8"/>
        <v>6.8400718657701351E-2</v>
      </c>
      <c r="T30" s="2">
        <f t="shared" si="9"/>
        <v>0.34</v>
      </c>
      <c r="U30" s="14">
        <f t="shared" si="10"/>
        <v>2.3256244343618462E-2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3.6156244343618464E-2</v>
      </c>
      <c r="AR30" s="8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7">
        <v>11.247644028741901</v>
      </c>
      <c r="E31" s="9">
        <f t="shared" si="18"/>
        <v>9.4681682324333298</v>
      </c>
      <c r="F31" s="7" t="s">
        <v>85</v>
      </c>
      <c r="G31" s="1">
        <v>6</v>
      </c>
      <c r="H31" s="8">
        <f t="shared" si="0"/>
        <v>11.247644028741901</v>
      </c>
      <c r="I31" s="8">
        <f t="shared" si="1"/>
        <v>284.39764402874187</v>
      </c>
      <c r="J31" s="8">
        <f t="shared" si="2"/>
        <v>7.1361670634182042E-2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85.956019834427181</v>
      </c>
      <c r="P31" s="8">
        <f t="shared" si="5"/>
        <v>6.1339651764496113</v>
      </c>
      <c r="Q31" s="12">
        <f t="shared" si="6"/>
        <v>0.61339651764496117</v>
      </c>
      <c r="R31" s="8">
        <f t="shared" si="7"/>
        <v>4.0532094166666672</v>
      </c>
      <c r="S31" s="13">
        <f t="shared" si="8"/>
        <v>0.1513360042840852</v>
      </c>
      <c r="T31" s="2">
        <f t="shared" si="9"/>
        <v>0.34</v>
      </c>
      <c r="U31" s="14">
        <f t="shared" si="10"/>
        <v>5.1454241456588973E-2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6.4354241456588968E-2</v>
      </c>
      <c r="AR31" s="8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7">
        <v>14.980411665666701</v>
      </c>
      <c r="E32" s="9">
        <f t="shared" si="18"/>
        <v>11.247644028741901</v>
      </c>
      <c r="F32" s="7" t="s">
        <v>83</v>
      </c>
      <c r="G32" s="1">
        <v>7</v>
      </c>
      <c r="H32" s="8">
        <f t="shared" si="0"/>
        <v>14.980411665666701</v>
      </c>
      <c r="I32" s="8">
        <f t="shared" si="1"/>
        <v>288.13041166566666</v>
      </c>
      <c r="J32" s="8">
        <f t="shared" si="2"/>
        <v>0.11119658923595674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120.35414882464424</v>
      </c>
      <c r="P32" s="8">
        <f t="shared" si="5"/>
        <v>13.382970849697172</v>
      </c>
      <c r="Q32" s="12">
        <f t="shared" si="6"/>
        <v>1.3382970849697173</v>
      </c>
      <c r="R32" s="8">
        <f t="shared" si="7"/>
        <v>4.0532094166666672</v>
      </c>
      <c r="S32" s="13">
        <f t="shared" si="8"/>
        <v>0.33018207237619712</v>
      </c>
      <c r="T32" s="2">
        <f t="shared" si="9"/>
        <v>0.34</v>
      </c>
      <c r="U32" s="14">
        <f t="shared" si="10"/>
        <v>0.11226190460790703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0.13791190460790703</v>
      </c>
      <c r="AR32" s="8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7">
        <v>16.483806499032301</v>
      </c>
      <c r="E33" s="9">
        <f t="shared" si="18"/>
        <v>14.980411665666701</v>
      </c>
      <c r="F33" s="7" t="s">
        <v>83</v>
      </c>
      <c r="G33" s="1">
        <v>8</v>
      </c>
      <c r="H33" s="8">
        <f t="shared" si="0"/>
        <v>16.483806499032301</v>
      </c>
      <c r="I33" s="8">
        <f t="shared" si="1"/>
        <v>289.63380649903229</v>
      </c>
      <c r="J33" s="8">
        <f t="shared" si="2"/>
        <v>0.1325166292004826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147.50327214161373</v>
      </c>
      <c r="P33" s="8">
        <f t="shared" si="5"/>
        <v>19.546636420248102</v>
      </c>
      <c r="Q33" s="12">
        <f t="shared" si="6"/>
        <v>1.9546636420248102</v>
      </c>
      <c r="R33" s="8">
        <f t="shared" si="7"/>
        <v>4.0532094166666672</v>
      </c>
      <c r="S33" s="13">
        <f t="shared" si="8"/>
        <v>0.48225083904801364</v>
      </c>
      <c r="T33" s="2">
        <f t="shared" si="9"/>
        <v>0.34</v>
      </c>
      <c r="U33" s="14">
        <f t="shared" si="10"/>
        <v>0.16396528527632465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0.18961528527632465</v>
      </c>
      <c r="AR33" s="8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7">
        <v>16.1636474693548</v>
      </c>
      <c r="E34" s="9">
        <f t="shared" si="18"/>
        <v>16.483806499032301</v>
      </c>
      <c r="F34" s="7" t="s">
        <v>83</v>
      </c>
      <c r="G34" s="1">
        <v>9</v>
      </c>
      <c r="H34" s="8">
        <f t="shared" si="0"/>
        <v>16.1636474693548</v>
      </c>
      <c r="I34" s="8">
        <f t="shared" si="1"/>
        <v>289.31364746935481</v>
      </c>
      <c r="J34" s="8">
        <f t="shared" si="2"/>
        <v>0.12767735184395665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168.48872988803231</v>
      </c>
      <c r="P34" s="8">
        <f t="shared" si="5"/>
        <v>21.512194847655675</v>
      </c>
      <c r="Q34" s="12">
        <f t="shared" si="6"/>
        <v>2.1512194847655675</v>
      </c>
      <c r="R34" s="8">
        <f t="shared" si="7"/>
        <v>4.0532094166666672</v>
      </c>
      <c r="S34" s="13">
        <f t="shared" si="8"/>
        <v>0.53074471699385228</v>
      </c>
      <c r="T34" s="2">
        <f t="shared" si="9"/>
        <v>0.34</v>
      </c>
      <c r="U34" s="14">
        <f t="shared" si="10"/>
        <v>0.1804532037779098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0.2061032037779098</v>
      </c>
      <c r="AR34" s="8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7">
        <v>14.2560087423333</v>
      </c>
      <c r="E35" s="9">
        <f t="shared" si="18"/>
        <v>16.1636474693548</v>
      </c>
      <c r="F35" s="7" t="s">
        <v>83</v>
      </c>
      <c r="G35" s="1">
        <v>10</v>
      </c>
      <c r="H35" s="8">
        <f t="shared" si="0"/>
        <v>14.2560087423333</v>
      </c>
      <c r="I35" s="8">
        <f t="shared" si="1"/>
        <v>287.40600874233326</v>
      </c>
      <c r="J35" s="8">
        <f t="shared" si="2"/>
        <v>0.10211758362651337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187.5086292070433</v>
      </c>
      <c r="P35" s="8">
        <f t="shared" si="5"/>
        <v>19.147928123743132</v>
      </c>
      <c r="Q35" s="12">
        <f t="shared" si="6"/>
        <v>1.9147928123743132</v>
      </c>
      <c r="R35" s="8">
        <f t="shared" si="7"/>
        <v>4.0532094166666672</v>
      </c>
      <c r="S35" s="13">
        <f t="shared" si="8"/>
        <v>0.47241398495245435</v>
      </c>
      <c r="T35" s="2">
        <f t="shared" si="9"/>
        <v>0.34</v>
      </c>
      <c r="U35" s="14">
        <f t="shared" si="10"/>
        <v>0.16062075488383448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0.18627075488383449</v>
      </c>
      <c r="AR35" s="8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7">
        <v>10.2260146477097</v>
      </c>
      <c r="E36" s="9">
        <f t="shared" si="18"/>
        <v>14.2560087423333</v>
      </c>
      <c r="F36" s="7" t="s">
        <v>83</v>
      </c>
      <c r="G36" s="1">
        <v>11</v>
      </c>
      <c r="H36" s="8">
        <f t="shared" si="0"/>
        <v>10.2260146477097</v>
      </c>
      <c r="I36" s="8">
        <f t="shared" si="1"/>
        <v>283.37601464770967</v>
      </c>
      <c r="J36" s="8">
        <f t="shared" si="2"/>
        <v>6.3075416043704799E-2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159.94266602913515</v>
      </c>
      <c r="O36" s="8">
        <f t="shared" si="19"/>
        <v>48.950129220831684</v>
      </c>
      <c r="P36" s="8">
        <f t="shared" si="5"/>
        <v>3.0875497659970699</v>
      </c>
      <c r="Q36" s="12">
        <f t="shared" si="6"/>
        <v>0.30875497659970702</v>
      </c>
      <c r="R36" s="8">
        <f t="shared" si="7"/>
        <v>4.0532094166666672</v>
      </c>
      <c r="S36" s="13">
        <f t="shared" si="8"/>
        <v>7.6175431580247602E-2</v>
      </c>
      <c r="T36" s="2">
        <f t="shared" si="9"/>
        <v>0.34</v>
      </c>
      <c r="U36" s="14">
        <f t="shared" si="10"/>
        <v>2.5899646737284187E-2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3.8799646737284185E-2</v>
      </c>
      <c r="AR36" s="8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7">
        <v>7.2377031856666703</v>
      </c>
      <c r="E37" s="9">
        <f t="shared" si="18"/>
        <v>10.2260146477097</v>
      </c>
      <c r="F37" s="7" t="s">
        <v>85</v>
      </c>
      <c r="G37" s="1">
        <v>12</v>
      </c>
      <c r="H37" s="8">
        <f t="shared" si="0"/>
        <v>7.2377031856666703</v>
      </c>
      <c r="I37" s="8">
        <f t="shared" si="1"/>
        <v>280.38770318566662</v>
      </c>
      <c r="J37" s="8">
        <f t="shared" si="2"/>
        <v>4.3734184488838639E-2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86.394673621501283</v>
      </c>
      <c r="P37" s="8">
        <f t="shared" si="5"/>
        <v>3.778400595015738</v>
      </c>
      <c r="Q37" s="12">
        <f t="shared" si="6"/>
        <v>0.37784005950157384</v>
      </c>
      <c r="R37" s="8">
        <f t="shared" si="7"/>
        <v>4.0532094166666672</v>
      </c>
      <c r="S37" s="13">
        <f t="shared" si="8"/>
        <v>9.3219969821422902E-2</v>
      </c>
      <c r="T37" s="2">
        <f t="shared" si="9"/>
        <v>0.34</v>
      </c>
      <c r="U37" s="14">
        <f t="shared" si="10"/>
        <v>3.1694789739283788E-2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4.459478973928379E-2</v>
      </c>
      <c r="AR37" s="8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3">
      <c r="C38" s="7">
        <v>12</v>
      </c>
      <c r="D38" s="10">
        <v>4.6104063366128996</v>
      </c>
      <c r="E38" s="9">
        <f t="shared" si="18"/>
        <v>7.2377031856666703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3.7</v>
      </c>
      <c r="E42" s="7"/>
      <c r="F42" s="7"/>
      <c r="G42" s="1">
        <v>1</v>
      </c>
      <c r="H42" s="8">
        <f t="shared" ref="H42:H53" si="20">E43</f>
        <v>3.7</v>
      </c>
      <c r="I42" s="8">
        <f t="shared" ref="I42:I53" si="21">H42+273.15</f>
        <v>276.84999999999997</v>
      </c>
      <c r="J42" s="8">
        <f t="shared" ref="J42:J53" si="22">EXP(($C$15*(I42-$C$13))/($C$16*I42*$C$13))</f>
        <v>2.8061116177726088E-2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1.6515720690352911</v>
      </c>
      <c r="Q42" s="12">
        <f t="shared" ref="Q42:Q53" si="26">P42*$B$44</f>
        <v>0.39637729656846982</v>
      </c>
      <c r="R42" s="8">
        <f t="shared" ref="R42:R53" si="27">L42*$B$44</f>
        <v>14.125500000000001</v>
      </c>
      <c r="S42" s="13">
        <f t="shared" ref="S42:S53" si="28">Q42/R42</f>
        <v>2.8061116177726084E-2</v>
      </c>
      <c r="T42" s="2">
        <f t="shared" ref="T42:T53" si="29">$B$43/100</f>
        <v>0.43</v>
      </c>
      <c r="U42" s="14">
        <f t="shared" ref="U42:U53" si="30">S42*T42</f>
        <v>1.2066279956422217E-2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2.0486279956422215E-2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130664.25</v>
      </c>
      <c r="AU42" s="1">
        <f t="shared" ref="AU42:AU53" si="38">AT42*10000*AS42*0.67*AR42*AQ42</f>
        <v>589155667.59365773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0.65720757248387096</v>
      </c>
      <c r="E43" s="9">
        <f t="shared" ref="E43:E54" si="39">D42</f>
        <v>3.7</v>
      </c>
      <c r="F43" s="7" t="s">
        <v>83</v>
      </c>
      <c r="G43" s="1">
        <v>2</v>
      </c>
      <c r="H43" s="8">
        <f t="shared" si="20"/>
        <v>0.65720757248387096</v>
      </c>
      <c r="I43" s="8">
        <f t="shared" si="21"/>
        <v>273.80720757248383</v>
      </c>
      <c r="J43" s="8">
        <f t="shared" si="22"/>
        <v>1.8983024598873129E-2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116.06092793096471</v>
      </c>
      <c r="P43" s="8">
        <f t="shared" si="25"/>
        <v>2.2031874498815447</v>
      </c>
      <c r="Q43" s="12">
        <f t="shared" si="26"/>
        <v>0.52876498797157068</v>
      </c>
      <c r="R43" s="8">
        <f t="shared" si="27"/>
        <v>14.125500000000001</v>
      </c>
      <c r="S43" s="13">
        <f t="shared" si="28"/>
        <v>3.7433364339072649E-2</v>
      </c>
      <c r="T43" s="2">
        <f t="shared" si="29"/>
        <v>0.43</v>
      </c>
      <c r="U43" s="14">
        <f t="shared" si="30"/>
        <v>1.6096346665801238E-2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2.4516346665801235E-2</v>
      </c>
      <c r="AR43" s="8">
        <f t="shared" si="35"/>
        <v>136.875</v>
      </c>
      <c r="AS43" s="1">
        <f t="shared" si="36"/>
        <v>0.24</v>
      </c>
      <c r="AT43" s="1">
        <f t="shared" si="37"/>
        <v>130664.25</v>
      </c>
      <c r="AU43" s="1">
        <f t="shared" si="38"/>
        <v>705054534.91665578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0.15844391714285699</v>
      </c>
      <c r="E44" s="9">
        <f t="shared" si="39"/>
        <v>0.65720757248387096</v>
      </c>
      <c r="F44" s="7" t="s">
        <v>83</v>
      </c>
      <c r="G44" s="1">
        <v>3</v>
      </c>
      <c r="H44" s="8">
        <f t="shared" si="20"/>
        <v>0.15844391714285699</v>
      </c>
      <c r="I44" s="8">
        <f t="shared" si="21"/>
        <v>273.30844391714282</v>
      </c>
      <c r="J44" s="8">
        <f t="shared" si="22"/>
        <v>1.7790238860403974E-2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172.71399048108319</v>
      </c>
      <c r="P44" s="8">
        <f t="shared" si="25"/>
        <v>3.0726231451920083</v>
      </c>
      <c r="Q44" s="12">
        <f t="shared" si="26"/>
        <v>0.73742955484608197</v>
      </c>
      <c r="R44" s="8">
        <f t="shared" si="27"/>
        <v>14.125500000000001</v>
      </c>
      <c r="S44" s="13">
        <f t="shared" si="28"/>
        <v>5.2205554128780002E-2</v>
      </c>
      <c r="T44" s="2">
        <f t="shared" si="29"/>
        <v>0.43</v>
      </c>
      <c r="U44" s="14">
        <f t="shared" si="30"/>
        <v>2.2448388275375399E-2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3.08683882753754E-2</v>
      </c>
      <c r="AR44" s="8">
        <f t="shared" si="35"/>
        <v>136.875</v>
      </c>
      <c r="AS44" s="1">
        <f t="shared" si="36"/>
        <v>0.24</v>
      </c>
      <c r="AT44" s="1">
        <f t="shared" si="37"/>
        <v>130664.25</v>
      </c>
      <c r="AU44" s="1">
        <f t="shared" si="38"/>
        <v>887730029.10261595</v>
      </c>
    </row>
    <row r="45" spans="1:48" x14ac:dyDescent="0.15">
      <c r="C45" s="7">
        <v>3</v>
      </c>
      <c r="D45" s="7">
        <v>3.06492891512903</v>
      </c>
      <c r="E45" s="9">
        <f t="shared" si="39"/>
        <v>0.15844391714285699</v>
      </c>
      <c r="F45" s="7" t="s">
        <v>83</v>
      </c>
      <c r="G45" s="1">
        <v>4</v>
      </c>
      <c r="H45" s="8">
        <f t="shared" si="20"/>
        <v>3.06492891512903</v>
      </c>
      <c r="I45" s="8">
        <f t="shared" si="21"/>
        <v>276.21492891512901</v>
      </c>
      <c r="J45" s="8">
        <f t="shared" si="22"/>
        <v>2.5881346298897333E-2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228.49761733589119</v>
      </c>
      <c r="P45" s="8">
        <f t="shared" si="25"/>
        <v>5.9138259627431271</v>
      </c>
      <c r="Q45" s="12">
        <f t="shared" si="26"/>
        <v>1.4193182310583505</v>
      </c>
      <c r="R45" s="8">
        <f t="shared" si="27"/>
        <v>14.125500000000001</v>
      </c>
      <c r="S45" s="13">
        <f t="shared" si="28"/>
        <v>0.10047914983953492</v>
      </c>
      <c r="T45" s="2">
        <f t="shared" si="29"/>
        <v>0.43</v>
      </c>
      <c r="U45" s="14">
        <f t="shared" si="30"/>
        <v>4.3206034431000011E-2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5.1626034431000008E-2</v>
      </c>
      <c r="AR45" s="8">
        <f t="shared" si="35"/>
        <v>136.875</v>
      </c>
      <c r="AS45" s="1">
        <f t="shared" si="36"/>
        <v>0.24</v>
      </c>
      <c r="AT45" s="1">
        <f t="shared" si="37"/>
        <v>130664.25</v>
      </c>
      <c r="AU45" s="1">
        <f t="shared" si="38"/>
        <v>1484689794.5897675</v>
      </c>
    </row>
    <row r="46" spans="1:48" x14ac:dyDescent="0.15">
      <c r="C46" s="7">
        <v>4</v>
      </c>
      <c r="D46" s="7">
        <v>9.4681682324333298</v>
      </c>
      <c r="E46" s="9">
        <f t="shared" si="39"/>
        <v>3.06492891512903</v>
      </c>
      <c r="F46" s="7" t="s">
        <v>83</v>
      </c>
      <c r="G46" s="1">
        <v>5</v>
      </c>
      <c r="H46" s="8">
        <f t="shared" si="20"/>
        <v>9.4681682324333298</v>
      </c>
      <c r="I46" s="8">
        <f t="shared" si="21"/>
        <v>282.61816823243333</v>
      </c>
      <c r="J46" s="8">
        <f t="shared" si="22"/>
        <v>5.7523533785165684E-2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211.45460180449066</v>
      </c>
      <c r="O46" s="8">
        <f t="shared" si="40"/>
        <v>69.985439568657398</v>
      </c>
      <c r="P46" s="8">
        <f t="shared" si="25"/>
        <v>4.0258097974973355</v>
      </c>
      <c r="Q46" s="12">
        <f t="shared" si="26"/>
        <v>0.9661943513993605</v>
      </c>
      <c r="R46" s="8">
        <f t="shared" si="27"/>
        <v>14.125500000000001</v>
      </c>
      <c r="S46" s="13">
        <f t="shared" si="28"/>
        <v>6.8400718657701351E-2</v>
      </c>
      <c r="T46" s="2">
        <f t="shared" si="29"/>
        <v>0.43</v>
      </c>
      <c r="U46" s="14">
        <f t="shared" si="30"/>
        <v>2.941230902281158E-2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3.783230902281158E-2</v>
      </c>
      <c r="AR46" s="8">
        <f t="shared" si="35"/>
        <v>136.875</v>
      </c>
      <c r="AS46" s="1">
        <f t="shared" si="36"/>
        <v>0.24</v>
      </c>
      <c r="AT46" s="1">
        <f t="shared" si="37"/>
        <v>130664.25</v>
      </c>
      <c r="AU46" s="1">
        <f t="shared" si="38"/>
        <v>1088002278.908462</v>
      </c>
    </row>
    <row r="47" spans="1:48" x14ac:dyDescent="0.15">
      <c r="C47" s="7">
        <v>5</v>
      </c>
      <c r="D47" s="7">
        <v>11.247644028741901</v>
      </c>
      <c r="E47" s="9">
        <f t="shared" si="39"/>
        <v>9.4681682324333298</v>
      </c>
      <c r="F47" s="7" t="s">
        <v>85</v>
      </c>
      <c r="G47" s="1">
        <v>6</v>
      </c>
      <c r="H47" s="8">
        <f t="shared" si="20"/>
        <v>11.247644028741901</v>
      </c>
      <c r="I47" s="8">
        <f t="shared" si="21"/>
        <v>284.39764402874187</v>
      </c>
      <c r="J47" s="8">
        <f t="shared" si="22"/>
        <v>7.1361670634182042E-2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124.81587977116006</v>
      </c>
      <c r="P47" s="8">
        <f t="shared" si="25"/>
        <v>8.9070697021451881</v>
      </c>
      <c r="Q47" s="12">
        <f t="shared" si="26"/>
        <v>2.1376967285148449</v>
      </c>
      <c r="R47" s="8">
        <f t="shared" si="27"/>
        <v>14.125500000000001</v>
      </c>
      <c r="S47" s="13">
        <f t="shared" si="28"/>
        <v>0.15133600428408514</v>
      </c>
      <c r="T47" s="2">
        <f t="shared" si="29"/>
        <v>0.43</v>
      </c>
      <c r="U47" s="14">
        <f t="shared" si="30"/>
        <v>6.5074481842156612E-2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7.3494481842156623E-2</v>
      </c>
      <c r="AR47" s="8">
        <f t="shared" si="35"/>
        <v>136.875</v>
      </c>
      <c r="AS47" s="1">
        <f t="shared" si="36"/>
        <v>0.24</v>
      </c>
      <c r="AT47" s="1">
        <f t="shared" si="37"/>
        <v>130664.25</v>
      </c>
      <c r="AU47" s="1">
        <f t="shared" si="38"/>
        <v>2113594591.4178421</v>
      </c>
    </row>
    <row r="48" spans="1:48" x14ac:dyDescent="0.15">
      <c r="C48" s="7">
        <v>6</v>
      </c>
      <c r="D48" s="7">
        <v>14.980411665666701</v>
      </c>
      <c r="E48" s="9">
        <f t="shared" si="39"/>
        <v>11.247644028741901</v>
      </c>
      <c r="F48" s="7" t="s">
        <v>83</v>
      </c>
      <c r="G48" s="1">
        <v>7</v>
      </c>
      <c r="H48" s="8">
        <f t="shared" si="20"/>
        <v>14.980411665666701</v>
      </c>
      <c r="I48" s="8">
        <f t="shared" si="21"/>
        <v>288.13041166566666</v>
      </c>
      <c r="J48" s="8">
        <f t="shared" si="22"/>
        <v>0.11119658923595674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174.76506006901488</v>
      </c>
      <c r="P48" s="8">
        <f t="shared" si="25"/>
        <v>19.433278597291554</v>
      </c>
      <c r="Q48" s="12">
        <f t="shared" si="26"/>
        <v>4.6639868633499733</v>
      </c>
      <c r="R48" s="8">
        <f t="shared" si="27"/>
        <v>14.125500000000001</v>
      </c>
      <c r="S48" s="13">
        <f t="shared" si="28"/>
        <v>0.33018207237619718</v>
      </c>
      <c r="T48" s="2">
        <f t="shared" si="29"/>
        <v>0.43</v>
      </c>
      <c r="U48" s="14">
        <f t="shared" si="30"/>
        <v>0.14197829112176477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0.15757829112176475</v>
      </c>
      <c r="AR48" s="8">
        <f t="shared" si="35"/>
        <v>136.875</v>
      </c>
      <c r="AS48" s="1">
        <f t="shared" si="36"/>
        <v>0.24</v>
      </c>
      <c r="AT48" s="1">
        <f t="shared" si="37"/>
        <v>130664.25</v>
      </c>
      <c r="AU48" s="1">
        <f t="shared" si="38"/>
        <v>4531722865.3319931</v>
      </c>
    </row>
    <row r="49" spans="1:48" x14ac:dyDescent="0.15">
      <c r="C49" s="7">
        <v>7</v>
      </c>
      <c r="D49" s="7">
        <v>16.483806499032301</v>
      </c>
      <c r="E49" s="9">
        <f t="shared" si="39"/>
        <v>14.980411665666701</v>
      </c>
      <c r="F49" s="7" t="s">
        <v>83</v>
      </c>
      <c r="G49" s="1">
        <v>8</v>
      </c>
      <c r="H49" s="8">
        <f t="shared" si="20"/>
        <v>16.483806499032301</v>
      </c>
      <c r="I49" s="8">
        <f t="shared" si="21"/>
        <v>289.63380649903229</v>
      </c>
      <c r="J49" s="8">
        <f t="shared" si="22"/>
        <v>0.1325166292004826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214.18803147172335</v>
      </c>
      <c r="P49" s="8">
        <f t="shared" si="25"/>
        <v>28.38347594571966</v>
      </c>
      <c r="Q49" s="12">
        <f t="shared" si="26"/>
        <v>6.8120342269727177</v>
      </c>
      <c r="R49" s="8">
        <f t="shared" si="27"/>
        <v>14.125500000000001</v>
      </c>
      <c r="S49" s="13">
        <f t="shared" si="28"/>
        <v>0.48225083904801369</v>
      </c>
      <c r="T49" s="2">
        <f t="shared" si="29"/>
        <v>0.43</v>
      </c>
      <c r="U49" s="14">
        <f t="shared" si="30"/>
        <v>0.2073678607906459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0.2229678607906459</v>
      </c>
      <c r="AR49" s="8">
        <f t="shared" si="35"/>
        <v>136.875</v>
      </c>
      <c r="AS49" s="1">
        <f t="shared" si="36"/>
        <v>0.24</v>
      </c>
      <c r="AT49" s="1">
        <f t="shared" si="37"/>
        <v>130664.25</v>
      </c>
      <c r="AU49" s="1">
        <f t="shared" si="38"/>
        <v>6412231950.1380234</v>
      </c>
    </row>
    <row r="50" spans="1:48" x14ac:dyDescent="0.15">
      <c r="C50" s="7">
        <v>8</v>
      </c>
      <c r="D50" s="7">
        <v>16.1636474693548</v>
      </c>
      <c r="E50" s="9">
        <f t="shared" si="39"/>
        <v>16.483806499032301</v>
      </c>
      <c r="F50" s="7" t="s">
        <v>83</v>
      </c>
      <c r="G50" s="1">
        <v>9</v>
      </c>
      <c r="H50" s="8">
        <f t="shared" si="20"/>
        <v>16.1636474693548</v>
      </c>
      <c r="I50" s="8">
        <f t="shared" si="21"/>
        <v>289.31364746935481</v>
      </c>
      <c r="J50" s="8">
        <f t="shared" si="22"/>
        <v>0.12767735184395665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244.66080552600371</v>
      </c>
      <c r="P50" s="8">
        <f t="shared" si="25"/>
        <v>31.237643749569429</v>
      </c>
      <c r="Q50" s="12">
        <f t="shared" si="26"/>
        <v>7.4970344998966629</v>
      </c>
      <c r="R50" s="8">
        <f t="shared" si="27"/>
        <v>14.125500000000001</v>
      </c>
      <c r="S50" s="13">
        <f t="shared" si="28"/>
        <v>0.53074471699385239</v>
      </c>
      <c r="T50" s="2">
        <f t="shared" si="29"/>
        <v>0.43</v>
      </c>
      <c r="U50" s="14">
        <f t="shared" si="30"/>
        <v>0.22822022830735653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0.2438202283073565</v>
      </c>
      <c r="AR50" s="8">
        <f t="shared" si="35"/>
        <v>136.875</v>
      </c>
      <c r="AS50" s="1">
        <f t="shared" si="36"/>
        <v>0.24</v>
      </c>
      <c r="AT50" s="1">
        <f t="shared" si="37"/>
        <v>130664.25</v>
      </c>
      <c r="AU50" s="1">
        <f t="shared" si="38"/>
        <v>7011915764.4444189</v>
      </c>
    </row>
    <row r="51" spans="1:48" x14ac:dyDescent="0.15">
      <c r="C51" s="7">
        <v>9</v>
      </c>
      <c r="D51" s="7">
        <v>14.2560087423333</v>
      </c>
      <c r="E51" s="9">
        <f t="shared" si="39"/>
        <v>16.1636474693548</v>
      </c>
      <c r="F51" s="7" t="s">
        <v>83</v>
      </c>
      <c r="G51" s="1">
        <v>10</v>
      </c>
      <c r="H51" s="8">
        <f t="shared" si="20"/>
        <v>14.2560087423333</v>
      </c>
      <c r="I51" s="8">
        <f t="shared" si="21"/>
        <v>287.40600874233326</v>
      </c>
      <c r="J51" s="8">
        <f t="shared" si="22"/>
        <v>0.10211758362651337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272.2794117764343</v>
      </c>
      <c r="P51" s="8">
        <f t="shared" si="25"/>
        <v>27.804515601857897</v>
      </c>
      <c r="Q51" s="12">
        <f t="shared" si="26"/>
        <v>6.6730837444458952</v>
      </c>
      <c r="R51" s="8">
        <f t="shared" si="27"/>
        <v>14.125500000000001</v>
      </c>
      <c r="S51" s="13">
        <f t="shared" si="28"/>
        <v>0.4724139849524544</v>
      </c>
      <c r="T51" s="2">
        <f t="shared" si="29"/>
        <v>0.43</v>
      </c>
      <c r="U51" s="14">
        <f t="shared" si="30"/>
        <v>0.20313801352955538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0.21873801352955535</v>
      </c>
      <c r="AR51" s="8">
        <f t="shared" si="35"/>
        <v>136.875</v>
      </c>
      <c r="AS51" s="1">
        <f t="shared" si="36"/>
        <v>0.24</v>
      </c>
      <c r="AT51" s="1">
        <f t="shared" si="37"/>
        <v>130664.25</v>
      </c>
      <c r="AU51" s="1">
        <f t="shared" si="38"/>
        <v>6290587684.208436</v>
      </c>
    </row>
    <row r="52" spans="1:48" x14ac:dyDescent="0.15">
      <c r="C52" s="7">
        <v>10</v>
      </c>
      <c r="D52" s="7">
        <v>10.2260146477097</v>
      </c>
      <c r="E52" s="9">
        <f t="shared" si="39"/>
        <v>14.2560087423333</v>
      </c>
      <c r="F52" s="7" t="s">
        <v>83</v>
      </c>
      <c r="G52" s="1">
        <v>11</v>
      </c>
      <c r="H52" s="8">
        <f t="shared" si="20"/>
        <v>10.2260146477097</v>
      </c>
      <c r="I52" s="8">
        <f t="shared" si="21"/>
        <v>283.37601464770967</v>
      </c>
      <c r="J52" s="8">
        <f t="shared" si="22"/>
        <v>6.3075416043704799E-2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232.25115136584759</v>
      </c>
      <c r="O52" s="8">
        <f t="shared" si="40"/>
        <v>71.079994808728827</v>
      </c>
      <c r="P52" s="8">
        <f t="shared" si="25"/>
        <v>4.4834002449449484</v>
      </c>
      <c r="Q52" s="12">
        <f t="shared" si="26"/>
        <v>1.0760160587867875</v>
      </c>
      <c r="R52" s="8">
        <f t="shared" si="27"/>
        <v>14.125500000000001</v>
      </c>
      <c r="S52" s="13">
        <f t="shared" si="28"/>
        <v>7.6175431580247602E-2</v>
      </c>
      <c r="T52" s="2">
        <f t="shared" si="29"/>
        <v>0.43</v>
      </c>
      <c r="U52" s="14">
        <f t="shared" si="30"/>
        <v>3.275543557950647E-2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4.1175435579506467E-2</v>
      </c>
      <c r="AR52" s="8">
        <f t="shared" si="35"/>
        <v>136.875</v>
      </c>
      <c r="AS52" s="1">
        <f t="shared" si="36"/>
        <v>0.24</v>
      </c>
      <c r="AT52" s="1">
        <f t="shared" si="37"/>
        <v>130664.25</v>
      </c>
      <c r="AU52" s="1">
        <f t="shared" si="38"/>
        <v>1184145744.8060961</v>
      </c>
    </row>
    <row r="53" spans="1:48" x14ac:dyDescent="0.15">
      <c r="C53" s="7">
        <v>11</v>
      </c>
      <c r="D53" s="7">
        <v>7.2377031856666703</v>
      </c>
      <c r="E53" s="9">
        <f t="shared" si="39"/>
        <v>10.2260146477097</v>
      </c>
      <c r="F53" s="7" t="s">
        <v>85</v>
      </c>
      <c r="G53" s="1">
        <v>12</v>
      </c>
      <c r="H53" s="8">
        <f t="shared" si="20"/>
        <v>7.2377031856666703</v>
      </c>
      <c r="I53" s="8">
        <f t="shared" si="21"/>
        <v>280.38770318566662</v>
      </c>
      <c r="J53" s="8">
        <f t="shared" si="22"/>
        <v>4.3734184488838639E-2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125.45284456378387</v>
      </c>
      <c r="P53" s="8">
        <f t="shared" si="25"/>
        <v>5.4865778488021215</v>
      </c>
      <c r="Q53" s="12">
        <f t="shared" si="26"/>
        <v>1.3167786837125091</v>
      </c>
      <c r="R53" s="8">
        <f t="shared" si="27"/>
        <v>14.125500000000001</v>
      </c>
      <c r="S53" s="13">
        <f t="shared" si="28"/>
        <v>9.3219969821422888E-2</v>
      </c>
      <c r="T53" s="2">
        <f t="shared" si="29"/>
        <v>0.43</v>
      </c>
      <c r="U53" s="14">
        <f t="shared" si="30"/>
        <v>4.008458702321184E-2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4.8504587023211837E-2</v>
      </c>
      <c r="AR53" s="8">
        <f t="shared" si="35"/>
        <v>136.875</v>
      </c>
      <c r="AS53" s="1">
        <f t="shared" si="36"/>
        <v>0.24</v>
      </c>
      <c r="AT53" s="1">
        <f t="shared" si="37"/>
        <v>130664.25</v>
      </c>
      <c r="AU53" s="1">
        <f t="shared" si="38"/>
        <v>1394921499.1595657</v>
      </c>
      <c r="AV53" s="1">
        <f>SUM(AU42:AU53)</f>
        <v>33693752404.617531</v>
      </c>
    </row>
    <row r="54" spans="1:48" x14ac:dyDescent="0.3">
      <c r="C54" s="7">
        <v>12</v>
      </c>
      <c r="D54" s="10">
        <v>4.6104063366128996</v>
      </c>
      <c r="E54" s="9">
        <f t="shared" si="39"/>
        <v>7.2377031856666703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3.7</v>
      </c>
      <c r="E58" s="7"/>
      <c r="F58" s="7"/>
      <c r="G58" s="1">
        <v>1</v>
      </c>
      <c r="H58" s="8">
        <f t="shared" ref="H58:H69" si="41">E59</f>
        <v>3.7</v>
      </c>
      <c r="I58" s="8">
        <f t="shared" ref="I58:I69" si="42">H58+273.15</f>
        <v>276.84999999999997</v>
      </c>
      <c r="J58" s="8">
        <f t="shared" ref="J58:J69" si="43">EXP(($C$15*(I58-$C$13))/($C$16*I58*$C$13))</f>
        <v>2.8061116177726088E-2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2.799564023997806E-3</v>
      </c>
      <c r="Q58" s="12">
        <f t="shared" ref="Q58:Q69" si="47">P58*$B$60</f>
        <v>5.3191716455958311E-4</v>
      </c>
      <c r="R58" s="8">
        <f t="shared" ref="R58:R69" si="48">L58*$B$60</f>
        <v>1.8955666666666669E-2</v>
      </c>
      <c r="S58" s="13">
        <f t="shared" ref="S58:S69" si="49">Q58/R58</f>
        <v>2.8061116177726081E-2</v>
      </c>
      <c r="T58" s="2">
        <f t="shared" ref="T58:T69" si="50">$B$59/100</f>
        <v>0.01</v>
      </c>
      <c r="U58" s="14">
        <f t="shared" ref="U58:U69" si="51">S58*T58</f>
        <v>2.806111617772608E-4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1.228061116177726E-2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11990.833333333334</v>
      </c>
      <c r="AU58" s="1">
        <f t="shared" ref="AU58:AU69" si="58">AT58*10000*AS58*0.67*AR58*AQ58</f>
        <v>1870179.1588180675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0.65720757248387096</v>
      </c>
      <c r="E59" s="9">
        <f t="shared" ref="E59:E70" si="59">D58</f>
        <v>3.7</v>
      </c>
      <c r="F59" s="7" t="s">
        <v>83</v>
      </c>
      <c r="G59" s="1">
        <v>2</v>
      </c>
      <c r="H59" s="8">
        <f t="shared" si="41"/>
        <v>0.65720757248387096</v>
      </c>
      <c r="I59" s="8">
        <f t="shared" si="42"/>
        <v>273.80720757248383</v>
      </c>
      <c r="J59" s="8">
        <f t="shared" si="43"/>
        <v>1.8983024598873129E-2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0.19673376930933553</v>
      </c>
      <c r="P59" s="8">
        <f t="shared" si="46"/>
        <v>3.7346019822281479E-3</v>
      </c>
      <c r="Q59" s="12">
        <f t="shared" si="47"/>
        <v>7.095743766233481E-4</v>
      </c>
      <c r="R59" s="8">
        <f t="shared" si="48"/>
        <v>1.8955666666666669E-2</v>
      </c>
      <c r="S59" s="13">
        <f t="shared" si="49"/>
        <v>3.7433364339072642E-2</v>
      </c>
      <c r="T59" s="2">
        <f t="shared" si="50"/>
        <v>0.01</v>
      </c>
      <c r="U59" s="14">
        <f t="shared" si="51"/>
        <v>3.7433364339072641E-4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1.2374333643390727E-2</v>
      </c>
      <c r="AR59" s="8">
        <f t="shared" si="55"/>
        <v>9.9766666666666666</v>
      </c>
      <c r="AS59" s="1">
        <f t="shared" si="56"/>
        <v>0.19</v>
      </c>
      <c r="AT59" s="1">
        <f t="shared" si="57"/>
        <v>11990.833333333334</v>
      </c>
      <c r="AU59" s="1">
        <f t="shared" si="58"/>
        <v>1884451.8875542202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0.15844391714285699</v>
      </c>
      <c r="E60" s="9">
        <f t="shared" si="59"/>
        <v>0.65720757248387096</v>
      </c>
      <c r="F60" s="7" t="s">
        <v>83</v>
      </c>
      <c r="G60" s="1">
        <v>3</v>
      </c>
      <c r="H60" s="8">
        <f t="shared" si="41"/>
        <v>0.15844391714285699</v>
      </c>
      <c r="I60" s="8">
        <f t="shared" si="42"/>
        <v>273.30844391714282</v>
      </c>
      <c r="J60" s="8">
        <f t="shared" si="43"/>
        <v>1.7790238860403974E-2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0.29276583399377404</v>
      </c>
      <c r="P60" s="8">
        <f t="shared" si="46"/>
        <v>5.2083741169146177E-3</v>
      </c>
      <c r="Q60" s="12">
        <f t="shared" si="47"/>
        <v>9.895910822137774E-4</v>
      </c>
      <c r="R60" s="8">
        <f t="shared" si="48"/>
        <v>1.8955666666666669E-2</v>
      </c>
      <c r="S60" s="13">
        <f t="shared" si="49"/>
        <v>5.2205554128779995E-2</v>
      </c>
      <c r="T60" s="2">
        <f t="shared" si="50"/>
        <v>0.01</v>
      </c>
      <c r="U60" s="14">
        <f t="shared" si="51"/>
        <v>5.2205554128779996E-4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1.25220555412878E-2</v>
      </c>
      <c r="AR60" s="8">
        <f t="shared" si="55"/>
        <v>9.9766666666666666</v>
      </c>
      <c r="AS60" s="1">
        <f t="shared" si="56"/>
        <v>0.19</v>
      </c>
      <c r="AT60" s="1">
        <f t="shared" si="57"/>
        <v>11990.833333333334</v>
      </c>
      <c r="AU60" s="1">
        <f t="shared" si="58"/>
        <v>1906948.0329910221</v>
      </c>
    </row>
    <row r="61" spans="1:48" x14ac:dyDescent="0.15">
      <c r="C61" s="7">
        <v>3</v>
      </c>
      <c r="D61" s="7">
        <v>3.06492891512903</v>
      </c>
      <c r="E61" s="9">
        <f t="shared" si="59"/>
        <v>0.15844391714285699</v>
      </c>
      <c r="F61" s="7" t="s">
        <v>83</v>
      </c>
      <c r="G61" s="1">
        <v>4</v>
      </c>
      <c r="H61" s="8">
        <f t="shared" si="41"/>
        <v>3.06492891512903</v>
      </c>
      <c r="I61" s="8">
        <f t="shared" si="42"/>
        <v>276.21492891512901</v>
      </c>
      <c r="J61" s="8">
        <f t="shared" si="43"/>
        <v>2.5881346298897333E-2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0.3873241265435261</v>
      </c>
      <c r="P61" s="8">
        <f t="shared" si="46"/>
        <v>1.0024469848990933E-2</v>
      </c>
      <c r="Q61" s="12">
        <f t="shared" si="47"/>
        <v>1.9046492713082773E-3</v>
      </c>
      <c r="R61" s="8">
        <f t="shared" si="48"/>
        <v>1.8955666666666669E-2</v>
      </c>
      <c r="S61" s="13">
        <f t="shared" si="49"/>
        <v>0.1004791498395349</v>
      </c>
      <c r="T61" s="2">
        <f t="shared" si="50"/>
        <v>0.01</v>
      </c>
      <c r="U61" s="14">
        <f t="shared" si="51"/>
        <v>1.004791498395349E-3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1.3004791498395349E-2</v>
      </c>
      <c r="AR61" s="8">
        <f t="shared" si="55"/>
        <v>9.9766666666666666</v>
      </c>
      <c r="AS61" s="1">
        <f t="shared" si="56"/>
        <v>0.19</v>
      </c>
      <c r="AT61" s="1">
        <f t="shared" si="57"/>
        <v>11990.833333333334</v>
      </c>
      <c r="AU61" s="1">
        <f t="shared" si="58"/>
        <v>1980462.5115704397</v>
      </c>
    </row>
    <row r="62" spans="1:48" x14ac:dyDescent="0.15">
      <c r="C62" s="7">
        <v>4</v>
      </c>
      <c r="D62" s="7">
        <v>9.4681682324333298</v>
      </c>
      <c r="E62" s="9">
        <f t="shared" si="59"/>
        <v>3.06492891512903</v>
      </c>
      <c r="F62" s="7" t="s">
        <v>83</v>
      </c>
      <c r="G62" s="1">
        <v>5</v>
      </c>
      <c r="H62" s="8">
        <f t="shared" si="41"/>
        <v>9.4681682324333298</v>
      </c>
      <c r="I62" s="8">
        <f t="shared" si="42"/>
        <v>282.61816823243333</v>
      </c>
      <c r="J62" s="8">
        <f t="shared" si="43"/>
        <v>5.7523533785165684E-2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0.35843467385980843</v>
      </c>
      <c r="O62" s="8">
        <f t="shared" si="60"/>
        <v>0.11863164950139343</v>
      </c>
      <c r="P62" s="8">
        <f t="shared" si="46"/>
        <v>6.8241116980833393E-3</v>
      </c>
      <c r="Q62" s="12">
        <f t="shared" si="47"/>
        <v>1.2965812226358345E-3</v>
      </c>
      <c r="R62" s="8">
        <f t="shared" si="48"/>
        <v>1.8955666666666669E-2</v>
      </c>
      <c r="S62" s="13">
        <f t="shared" si="49"/>
        <v>6.8400718657701351E-2</v>
      </c>
      <c r="T62" s="2">
        <f t="shared" si="50"/>
        <v>0.01</v>
      </c>
      <c r="U62" s="14">
        <f t="shared" si="51"/>
        <v>6.8400718657701354E-4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1.2684007186577013E-2</v>
      </c>
      <c r="AR62" s="8">
        <f t="shared" si="55"/>
        <v>9.9766666666666666</v>
      </c>
      <c r="AS62" s="1">
        <f t="shared" si="56"/>
        <v>0.19</v>
      </c>
      <c r="AT62" s="1">
        <f t="shared" si="57"/>
        <v>11990.833333333334</v>
      </c>
      <c r="AU62" s="1">
        <f t="shared" si="58"/>
        <v>1931611.1859698312</v>
      </c>
    </row>
    <row r="63" spans="1:48" x14ac:dyDescent="0.15">
      <c r="C63" s="7">
        <v>5</v>
      </c>
      <c r="D63" s="7">
        <v>11.247644028741901</v>
      </c>
      <c r="E63" s="9">
        <f t="shared" si="59"/>
        <v>9.4681682324333298</v>
      </c>
      <c r="F63" s="7" t="s">
        <v>85</v>
      </c>
      <c r="G63" s="1">
        <v>6</v>
      </c>
      <c r="H63" s="8">
        <f t="shared" si="41"/>
        <v>11.247644028741901</v>
      </c>
      <c r="I63" s="8">
        <f t="shared" si="42"/>
        <v>284.39764402874187</v>
      </c>
      <c r="J63" s="8">
        <f t="shared" si="43"/>
        <v>7.1361670634182042E-2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0.21157420446997677</v>
      </c>
      <c r="P63" s="8">
        <f t="shared" si="46"/>
        <v>1.5098288694075567E-2</v>
      </c>
      <c r="Q63" s="12">
        <f t="shared" si="47"/>
        <v>2.8686748518743578E-3</v>
      </c>
      <c r="R63" s="8">
        <f t="shared" si="48"/>
        <v>1.8955666666666669E-2</v>
      </c>
      <c r="S63" s="13">
        <f t="shared" si="49"/>
        <v>0.1513360042840852</v>
      </c>
      <c r="T63" s="2">
        <f t="shared" si="50"/>
        <v>0.01</v>
      </c>
      <c r="U63" s="14">
        <f t="shared" si="51"/>
        <v>1.513360042840852E-3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1.3513360042840853E-2</v>
      </c>
      <c r="AR63" s="8">
        <f t="shared" si="55"/>
        <v>9.9766666666666666</v>
      </c>
      <c r="AS63" s="1">
        <f t="shared" si="56"/>
        <v>0.19</v>
      </c>
      <c r="AT63" s="1">
        <f t="shared" si="57"/>
        <v>11990.833333333334</v>
      </c>
      <c r="AU63" s="1">
        <f t="shared" si="58"/>
        <v>2057910.961010213</v>
      </c>
    </row>
    <row r="64" spans="1:48" x14ac:dyDescent="0.15">
      <c r="C64" s="7">
        <v>6</v>
      </c>
      <c r="D64" s="7">
        <v>14.980411665666701</v>
      </c>
      <c r="E64" s="9">
        <f t="shared" si="59"/>
        <v>11.247644028741901</v>
      </c>
      <c r="F64" s="7" t="s">
        <v>83</v>
      </c>
      <c r="G64" s="1">
        <v>7</v>
      </c>
      <c r="H64" s="8">
        <f t="shared" si="41"/>
        <v>14.980411665666701</v>
      </c>
      <c r="I64" s="8">
        <f t="shared" si="42"/>
        <v>288.13041166566666</v>
      </c>
      <c r="J64" s="8">
        <f t="shared" si="43"/>
        <v>0.11119658923595674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0.29624258244256785</v>
      </c>
      <c r="P64" s="8">
        <f t="shared" si="46"/>
        <v>3.2941164754065264E-2</v>
      </c>
      <c r="Q64" s="12">
        <f t="shared" si="47"/>
        <v>6.2588213032723997E-3</v>
      </c>
      <c r="R64" s="8">
        <f t="shared" si="48"/>
        <v>1.8955666666666669E-2</v>
      </c>
      <c r="S64" s="13">
        <f t="shared" si="49"/>
        <v>0.33018207237619701</v>
      </c>
      <c r="T64" s="2">
        <f t="shared" si="50"/>
        <v>0.01</v>
      </c>
      <c r="U64" s="14">
        <f t="shared" si="51"/>
        <v>3.3018207237619701E-3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2.3401820723761971E-2</v>
      </c>
      <c r="AR64" s="8">
        <f t="shared" si="55"/>
        <v>9.9766666666666666</v>
      </c>
      <c r="AS64" s="1">
        <f t="shared" si="56"/>
        <v>0.19</v>
      </c>
      <c r="AT64" s="1">
        <f t="shared" si="57"/>
        <v>11990.833333333334</v>
      </c>
      <c r="AU64" s="1">
        <f t="shared" si="58"/>
        <v>3563796.3631805591</v>
      </c>
    </row>
    <row r="65" spans="1:48" x14ac:dyDescent="0.15">
      <c r="C65" s="7">
        <v>7</v>
      </c>
      <c r="D65" s="7">
        <v>16.483806499032301</v>
      </c>
      <c r="E65" s="9">
        <f t="shared" si="59"/>
        <v>14.980411665666701</v>
      </c>
      <c r="F65" s="7" t="s">
        <v>83</v>
      </c>
      <c r="G65" s="1">
        <v>8</v>
      </c>
      <c r="H65" s="8">
        <f t="shared" si="41"/>
        <v>16.483806499032301</v>
      </c>
      <c r="I65" s="8">
        <f t="shared" si="42"/>
        <v>289.63380649903229</v>
      </c>
      <c r="J65" s="8">
        <f t="shared" si="43"/>
        <v>0.1325166292004826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0.36306808435516924</v>
      </c>
      <c r="P65" s="8">
        <f t="shared" si="46"/>
        <v>4.8112558709023499E-2</v>
      </c>
      <c r="Q65" s="12">
        <f t="shared" si="47"/>
        <v>9.1413861547144648E-3</v>
      </c>
      <c r="R65" s="8">
        <f t="shared" si="48"/>
        <v>1.8955666666666669E-2</v>
      </c>
      <c r="S65" s="13">
        <f t="shared" si="49"/>
        <v>0.48225083904801364</v>
      </c>
      <c r="T65" s="2">
        <f t="shared" si="50"/>
        <v>0.01</v>
      </c>
      <c r="U65" s="14">
        <f t="shared" si="51"/>
        <v>4.8225083904801366E-3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2.4922508390480137E-2</v>
      </c>
      <c r="AR65" s="8">
        <f t="shared" si="55"/>
        <v>9.9766666666666666</v>
      </c>
      <c r="AS65" s="1">
        <f t="shared" si="56"/>
        <v>0.19</v>
      </c>
      <c r="AT65" s="1">
        <f t="shared" si="57"/>
        <v>11990.833333333334</v>
      </c>
      <c r="AU65" s="1">
        <f t="shared" si="58"/>
        <v>3795377.5397118749</v>
      </c>
    </row>
    <row r="66" spans="1:48" x14ac:dyDescent="0.15">
      <c r="C66" s="7">
        <v>8</v>
      </c>
      <c r="D66" s="7">
        <v>16.1636474693548</v>
      </c>
      <c r="E66" s="9">
        <f t="shared" si="59"/>
        <v>16.483806499032301</v>
      </c>
      <c r="F66" s="7" t="s">
        <v>83</v>
      </c>
      <c r="G66" s="1">
        <v>9</v>
      </c>
      <c r="H66" s="8">
        <f t="shared" si="41"/>
        <v>16.1636474693548</v>
      </c>
      <c r="I66" s="8">
        <f t="shared" si="42"/>
        <v>289.31364746935481</v>
      </c>
      <c r="J66" s="8">
        <f t="shared" si="43"/>
        <v>0.12767735184395665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0.41472219231281243</v>
      </c>
      <c r="P66" s="8">
        <f t="shared" si="46"/>
        <v>5.2950631265420003E-2</v>
      </c>
      <c r="Q66" s="12">
        <f t="shared" si="47"/>
        <v>1.0060619940429802E-2</v>
      </c>
      <c r="R66" s="8">
        <f t="shared" si="48"/>
        <v>1.8955666666666669E-2</v>
      </c>
      <c r="S66" s="13">
        <f t="shared" si="49"/>
        <v>0.53074471699385228</v>
      </c>
      <c r="T66" s="2">
        <f t="shared" si="50"/>
        <v>0.01</v>
      </c>
      <c r="U66" s="14">
        <f t="shared" si="51"/>
        <v>5.3074471699385232E-3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2.5407447169938521E-2</v>
      </c>
      <c r="AR66" s="8">
        <f t="shared" si="55"/>
        <v>9.9766666666666666</v>
      </c>
      <c r="AS66" s="1">
        <f t="shared" si="56"/>
        <v>0.19</v>
      </c>
      <c r="AT66" s="1">
        <f t="shared" si="57"/>
        <v>11990.833333333334</v>
      </c>
      <c r="AU66" s="1">
        <f t="shared" si="58"/>
        <v>3869227.4798083818</v>
      </c>
    </row>
    <row r="67" spans="1:48" x14ac:dyDescent="0.15">
      <c r="C67" s="7">
        <v>9</v>
      </c>
      <c r="D67" s="7">
        <v>14.2560087423333</v>
      </c>
      <c r="E67" s="9">
        <f t="shared" si="59"/>
        <v>16.1636474693548</v>
      </c>
      <c r="F67" s="7" t="s">
        <v>83</v>
      </c>
      <c r="G67" s="1">
        <v>10</v>
      </c>
      <c r="H67" s="8">
        <f t="shared" si="41"/>
        <v>14.2560087423333</v>
      </c>
      <c r="I67" s="8">
        <f t="shared" si="42"/>
        <v>287.40600874233326</v>
      </c>
      <c r="J67" s="8">
        <f t="shared" si="43"/>
        <v>0.10211758362651337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0.46153822771405917</v>
      </c>
      <c r="P67" s="8">
        <f t="shared" si="46"/>
        <v>4.7131168565423209E-2</v>
      </c>
      <c r="Q67" s="12">
        <f t="shared" si="47"/>
        <v>8.9549220274304092E-3</v>
      </c>
      <c r="R67" s="8">
        <f t="shared" si="48"/>
        <v>1.8955666666666669E-2</v>
      </c>
      <c r="S67" s="13">
        <f t="shared" si="49"/>
        <v>0.4724139849524544</v>
      </c>
      <c r="T67" s="2">
        <f t="shared" si="50"/>
        <v>0.01</v>
      </c>
      <c r="U67" s="14">
        <f t="shared" si="51"/>
        <v>4.7241398495245441E-3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2.4824139849524543E-2</v>
      </c>
      <c r="AR67" s="8">
        <f t="shared" si="55"/>
        <v>9.9766666666666666</v>
      </c>
      <c r="AS67" s="1">
        <f t="shared" si="56"/>
        <v>0.19</v>
      </c>
      <c r="AT67" s="1">
        <f t="shared" si="57"/>
        <v>11990.833333333334</v>
      </c>
      <c r="AU67" s="1">
        <f t="shared" si="58"/>
        <v>3780397.2758833873</v>
      </c>
    </row>
    <row r="68" spans="1:48" x14ac:dyDescent="0.15">
      <c r="C68" s="7">
        <v>10</v>
      </c>
      <c r="D68" s="7">
        <v>10.2260146477097</v>
      </c>
      <c r="E68" s="9">
        <f t="shared" si="59"/>
        <v>14.2560087423333</v>
      </c>
      <c r="F68" s="7" t="s">
        <v>83</v>
      </c>
      <c r="G68" s="1">
        <v>11</v>
      </c>
      <c r="H68" s="8">
        <f t="shared" si="41"/>
        <v>10.2260146477097</v>
      </c>
      <c r="I68" s="8">
        <f t="shared" si="42"/>
        <v>283.37601464770967</v>
      </c>
      <c r="J68" s="8">
        <f t="shared" si="43"/>
        <v>6.3075416043704799E-2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0.39368670619120416</v>
      </c>
      <c r="O68" s="8">
        <f t="shared" si="60"/>
        <v>0.12048701962409847</v>
      </c>
      <c r="P68" s="8">
        <f t="shared" si="46"/>
        <v>7.5997688906560357E-3</v>
      </c>
      <c r="Q68" s="12">
        <f t="shared" si="47"/>
        <v>1.4439560892246467E-3</v>
      </c>
      <c r="R68" s="8">
        <f t="shared" si="48"/>
        <v>1.8955666666666669E-2</v>
      </c>
      <c r="S68" s="13">
        <f t="shared" si="49"/>
        <v>7.6175431580247588E-2</v>
      </c>
      <c r="T68" s="2">
        <f t="shared" si="50"/>
        <v>0.01</v>
      </c>
      <c r="U68" s="14">
        <f t="shared" si="51"/>
        <v>7.6175431580247587E-4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1.2761754315802476E-2</v>
      </c>
      <c r="AR68" s="8">
        <f t="shared" si="55"/>
        <v>9.9766666666666666</v>
      </c>
      <c r="AS68" s="1">
        <f t="shared" si="56"/>
        <v>0.19</v>
      </c>
      <c r="AT68" s="1">
        <f t="shared" si="57"/>
        <v>11990.833333333334</v>
      </c>
      <c r="AU68" s="1">
        <f t="shared" si="58"/>
        <v>1943451.0739705155</v>
      </c>
    </row>
    <row r="69" spans="1:48" x14ac:dyDescent="0.15">
      <c r="C69" s="7">
        <v>11</v>
      </c>
      <c r="D69" s="7">
        <v>7.2377031856666703</v>
      </c>
      <c r="E69" s="9">
        <f t="shared" si="59"/>
        <v>10.2260146477097</v>
      </c>
      <c r="F69" s="7" t="s">
        <v>85</v>
      </c>
      <c r="G69" s="1">
        <v>12</v>
      </c>
      <c r="H69" s="8">
        <f t="shared" si="41"/>
        <v>7.2377031856666703</v>
      </c>
      <c r="I69" s="8">
        <f t="shared" si="42"/>
        <v>280.38770318566662</v>
      </c>
      <c r="J69" s="8">
        <f t="shared" si="43"/>
        <v>4.3734184488838639E-2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0.21265391740010911</v>
      </c>
      <c r="P69" s="8">
        <f t="shared" si="46"/>
        <v>9.3002456558506242E-3</v>
      </c>
      <c r="Q69" s="12">
        <f t="shared" si="47"/>
        <v>1.7670466746116187E-3</v>
      </c>
      <c r="R69" s="8">
        <f t="shared" si="48"/>
        <v>1.8955666666666669E-2</v>
      </c>
      <c r="S69" s="13">
        <f t="shared" si="49"/>
        <v>9.3219969821422888E-2</v>
      </c>
      <c r="T69" s="2">
        <f t="shared" si="50"/>
        <v>0.01</v>
      </c>
      <c r="U69" s="14">
        <f t="shared" si="51"/>
        <v>9.3219969821422893E-4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1.293219969821423E-2</v>
      </c>
      <c r="AR69" s="8">
        <f t="shared" si="55"/>
        <v>9.9766666666666666</v>
      </c>
      <c r="AS69" s="1">
        <f t="shared" si="56"/>
        <v>0.19</v>
      </c>
      <c r="AT69" s="1">
        <f t="shared" si="57"/>
        <v>11990.833333333334</v>
      </c>
      <c r="AU69" s="1">
        <f t="shared" si="58"/>
        <v>1969407.7138888421</v>
      </c>
      <c r="AV69" s="1">
        <f>SUM(AU58:AU69)</f>
        <v>30553221.184357356</v>
      </c>
    </row>
    <row r="70" spans="1:48" x14ac:dyDescent="0.3">
      <c r="C70" s="7">
        <v>12</v>
      </c>
      <c r="D70" s="10">
        <v>4.6104063366128996</v>
      </c>
      <c r="E70" s="9">
        <f t="shared" si="59"/>
        <v>7.2377031856666703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3.7</v>
      </c>
      <c r="E73" s="7"/>
      <c r="F73" s="7"/>
      <c r="G73" s="1">
        <v>1</v>
      </c>
      <c r="H73" s="8">
        <f t="shared" ref="H73:H84" si="61">E74</f>
        <v>3.7</v>
      </c>
      <c r="I73" s="8">
        <f t="shared" ref="I73:I84" si="62">H73+273.15</f>
        <v>276.84999999999997</v>
      </c>
      <c r="J73" s="8">
        <f t="shared" ref="J73:J84" si="63">EXP(($C$15*(I73-$C$13))/($C$16*I73*$C$13))</f>
        <v>2.8061116177726088E-2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3.0726922214610072E-3</v>
      </c>
      <c r="Q73" s="12">
        <f t="shared" ref="Q73:Q84" si="67">P73*$B$75</f>
        <v>5.5308459986298125E-4</v>
      </c>
      <c r="R73" s="8">
        <f t="shared" ref="R73:R84" si="68">L73*$B$75</f>
        <v>1.9710000000000002E-2</v>
      </c>
      <c r="S73" s="13">
        <f t="shared" ref="S73:S84" si="69">Q73/R73</f>
        <v>2.8061116177726088E-2</v>
      </c>
      <c r="T73" s="2">
        <f t="shared" ref="T73:T84" si="70">$B$74/100</f>
        <v>0.01</v>
      </c>
      <c r="U73" s="14">
        <f t="shared" ref="U73:U84" si="71">S73*T73</f>
        <v>2.8061116177726086E-4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1.288061116177726E-2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0</v>
      </c>
      <c r="AU73" s="1">
        <f t="shared" ref="AU73:AU84" si="78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0.65720757248387096</v>
      </c>
      <c r="E74" s="9">
        <f t="shared" ref="E74:E85" si="79">D73</f>
        <v>3.7</v>
      </c>
      <c r="F74" s="7" t="s">
        <v>83</v>
      </c>
      <c r="G74" s="1">
        <v>2</v>
      </c>
      <c r="H74" s="8">
        <f t="shared" si="61"/>
        <v>0.65720757248387096</v>
      </c>
      <c r="I74" s="8">
        <f t="shared" si="62"/>
        <v>273.80720757248383</v>
      </c>
      <c r="J74" s="8">
        <f t="shared" si="63"/>
        <v>1.8983024598873129E-2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0.21592730777853902</v>
      </c>
      <c r="P74" s="8">
        <f t="shared" si="66"/>
        <v>4.0989533951284558E-3</v>
      </c>
      <c r="Q74" s="12">
        <f t="shared" si="67"/>
        <v>7.3781161112312205E-4</v>
      </c>
      <c r="R74" s="8">
        <f t="shared" si="68"/>
        <v>1.9710000000000002E-2</v>
      </c>
      <c r="S74" s="13">
        <f t="shared" si="69"/>
        <v>3.7433364339072656E-2</v>
      </c>
      <c r="T74" s="2">
        <f t="shared" si="70"/>
        <v>0.01</v>
      </c>
      <c r="U74" s="14">
        <f t="shared" si="71"/>
        <v>3.7433364339072657E-4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1.2974333643390727E-2</v>
      </c>
      <c r="AR74" s="8">
        <f t="shared" si="75"/>
        <v>10.950000000000001</v>
      </c>
      <c r="AS74" s="1">
        <f t="shared" si="76"/>
        <v>0.18</v>
      </c>
      <c r="AT74" s="1">
        <f t="shared" si="77"/>
        <v>0</v>
      </c>
      <c r="AU74" s="1">
        <f t="shared" si="78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0.15844391714285699</v>
      </c>
      <c r="E75" s="9">
        <f t="shared" si="79"/>
        <v>0.65720757248387096</v>
      </c>
      <c r="F75" s="7" t="s">
        <v>83</v>
      </c>
      <c r="G75" s="1">
        <v>3</v>
      </c>
      <c r="H75" s="8">
        <f t="shared" si="61"/>
        <v>0.15844391714285699</v>
      </c>
      <c r="I75" s="8">
        <f t="shared" si="62"/>
        <v>273.30844391714282</v>
      </c>
      <c r="J75" s="8">
        <f t="shared" si="63"/>
        <v>1.7790238860403974E-2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0.32132835438341056</v>
      </c>
      <c r="P75" s="8">
        <f t="shared" si="66"/>
        <v>5.7165081771014103E-3</v>
      </c>
      <c r="Q75" s="12">
        <f t="shared" si="67"/>
        <v>1.0289714718782538E-3</v>
      </c>
      <c r="R75" s="8">
        <f t="shared" si="68"/>
        <v>1.9710000000000002E-2</v>
      </c>
      <c r="S75" s="13">
        <f t="shared" si="69"/>
        <v>5.2205554128779995E-2</v>
      </c>
      <c r="T75" s="2">
        <f t="shared" si="70"/>
        <v>0.01</v>
      </c>
      <c r="U75" s="14">
        <f t="shared" si="71"/>
        <v>5.2205554128779996E-4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1.31220555412878E-2</v>
      </c>
      <c r="AR75" s="8">
        <f t="shared" si="75"/>
        <v>10.950000000000001</v>
      </c>
      <c r="AS75" s="1">
        <f t="shared" si="76"/>
        <v>0.18</v>
      </c>
      <c r="AT75" s="1">
        <f t="shared" si="77"/>
        <v>0</v>
      </c>
      <c r="AU75" s="1">
        <f t="shared" si="78"/>
        <v>0</v>
      </c>
    </row>
    <row r="76" spans="1:48" x14ac:dyDescent="0.15">
      <c r="C76" s="7">
        <v>3</v>
      </c>
      <c r="D76" s="7">
        <v>3.06492891512903</v>
      </c>
      <c r="E76" s="9">
        <f t="shared" si="79"/>
        <v>0.15844391714285699</v>
      </c>
      <c r="F76" s="7" t="s">
        <v>83</v>
      </c>
      <c r="G76" s="1">
        <v>4</v>
      </c>
      <c r="H76" s="8">
        <f t="shared" si="61"/>
        <v>3.06492891512903</v>
      </c>
      <c r="I76" s="8">
        <f t="shared" si="62"/>
        <v>276.21492891512901</v>
      </c>
      <c r="J76" s="8">
        <f t="shared" si="63"/>
        <v>2.5881346298897333E-2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0.42511184620630921</v>
      </c>
      <c r="P76" s="8">
        <f t="shared" si="66"/>
        <v>1.1002466907429074E-2</v>
      </c>
      <c r="Q76" s="12">
        <f t="shared" si="67"/>
        <v>1.9804440433372331E-3</v>
      </c>
      <c r="R76" s="8">
        <f t="shared" si="68"/>
        <v>1.9710000000000002E-2</v>
      </c>
      <c r="S76" s="13">
        <f t="shared" si="69"/>
        <v>0.1004791498395349</v>
      </c>
      <c r="T76" s="2">
        <f t="shared" si="70"/>
        <v>0.01</v>
      </c>
      <c r="U76" s="14">
        <f t="shared" si="71"/>
        <v>1.004791498395349E-3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1.3604791498395349E-2</v>
      </c>
      <c r="AR76" s="8">
        <f t="shared" si="75"/>
        <v>10.950000000000001</v>
      </c>
      <c r="AS76" s="1">
        <f t="shared" si="76"/>
        <v>0.18</v>
      </c>
      <c r="AT76" s="1">
        <f t="shared" si="77"/>
        <v>0</v>
      </c>
      <c r="AU76" s="1">
        <f t="shared" si="78"/>
        <v>0</v>
      </c>
    </row>
    <row r="77" spans="1:48" x14ac:dyDescent="0.15">
      <c r="C77" s="7">
        <v>4</v>
      </c>
      <c r="D77" s="7">
        <v>9.4681682324333298</v>
      </c>
      <c r="E77" s="9">
        <f t="shared" si="79"/>
        <v>3.06492891512903</v>
      </c>
      <c r="F77" s="7" t="s">
        <v>83</v>
      </c>
      <c r="G77" s="1">
        <v>5</v>
      </c>
      <c r="H77" s="8">
        <f t="shared" si="61"/>
        <v>9.4681682324333298</v>
      </c>
      <c r="I77" s="8">
        <f t="shared" si="62"/>
        <v>282.61816823243333</v>
      </c>
      <c r="J77" s="8">
        <f t="shared" si="63"/>
        <v>5.7523533785165684E-2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0.39340391033393618</v>
      </c>
      <c r="O77" s="8">
        <f t="shared" si="80"/>
        <v>0.13020546896494389</v>
      </c>
      <c r="P77" s="8">
        <f t="shared" si="66"/>
        <v>7.4898786930182922E-3</v>
      </c>
      <c r="Q77" s="12">
        <f t="shared" si="67"/>
        <v>1.3481781647432926E-3</v>
      </c>
      <c r="R77" s="8">
        <f t="shared" si="68"/>
        <v>1.9710000000000002E-2</v>
      </c>
      <c r="S77" s="13">
        <f t="shared" si="69"/>
        <v>6.8400718657701295E-2</v>
      </c>
      <c r="T77" s="2">
        <f t="shared" si="70"/>
        <v>0.01</v>
      </c>
      <c r="U77" s="14">
        <f t="shared" si="71"/>
        <v>6.8400718657701299E-4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1.3284007186577013E-2</v>
      </c>
      <c r="AR77" s="8">
        <f t="shared" si="75"/>
        <v>10.950000000000001</v>
      </c>
      <c r="AS77" s="1">
        <f t="shared" si="76"/>
        <v>0.18</v>
      </c>
      <c r="AT77" s="1">
        <f t="shared" si="77"/>
        <v>0</v>
      </c>
      <c r="AU77" s="1">
        <f t="shared" si="78"/>
        <v>0</v>
      </c>
    </row>
    <row r="78" spans="1:48" x14ac:dyDescent="0.15">
      <c r="C78" s="7">
        <v>5</v>
      </c>
      <c r="D78" s="7">
        <v>11.247644028741901</v>
      </c>
      <c r="E78" s="9">
        <f t="shared" si="79"/>
        <v>9.4681682324333298</v>
      </c>
      <c r="F78" s="7" t="s">
        <v>85</v>
      </c>
      <c r="G78" s="1">
        <v>6</v>
      </c>
      <c r="H78" s="8">
        <f t="shared" si="61"/>
        <v>11.247644028741901</v>
      </c>
      <c r="I78" s="8">
        <f t="shared" si="62"/>
        <v>284.39764402874187</v>
      </c>
      <c r="J78" s="8">
        <f t="shared" si="63"/>
        <v>7.1361670634182042E-2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0.23221559027192562</v>
      </c>
      <c r="P78" s="8">
        <f t="shared" si="66"/>
        <v>1.6571292469107324E-2</v>
      </c>
      <c r="Q78" s="12">
        <f t="shared" si="67"/>
        <v>2.9828326444393182E-3</v>
      </c>
      <c r="R78" s="8">
        <f t="shared" si="68"/>
        <v>1.9710000000000002E-2</v>
      </c>
      <c r="S78" s="13">
        <f t="shared" si="69"/>
        <v>0.15133600428408514</v>
      </c>
      <c r="T78" s="2">
        <f t="shared" si="70"/>
        <v>0.01</v>
      </c>
      <c r="U78" s="14">
        <f t="shared" si="71"/>
        <v>1.5133600428408514E-3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1.4113360042840851E-2</v>
      </c>
      <c r="AR78" s="8">
        <f t="shared" si="75"/>
        <v>10.950000000000001</v>
      </c>
      <c r="AS78" s="1">
        <f t="shared" si="76"/>
        <v>0.18</v>
      </c>
      <c r="AT78" s="1">
        <f t="shared" si="77"/>
        <v>0</v>
      </c>
      <c r="AU78" s="1">
        <f t="shared" si="78"/>
        <v>0</v>
      </c>
    </row>
    <row r="79" spans="1:48" x14ac:dyDescent="0.15">
      <c r="C79" s="7">
        <v>6</v>
      </c>
      <c r="D79" s="7">
        <v>14.980411665666701</v>
      </c>
      <c r="E79" s="9">
        <f t="shared" si="79"/>
        <v>11.247644028741901</v>
      </c>
      <c r="F79" s="7" t="s">
        <v>83</v>
      </c>
      <c r="G79" s="1">
        <v>7</v>
      </c>
      <c r="H79" s="8">
        <f t="shared" si="61"/>
        <v>14.980411665666701</v>
      </c>
      <c r="I79" s="8">
        <f t="shared" si="62"/>
        <v>288.13041166566666</v>
      </c>
      <c r="J79" s="8">
        <f t="shared" si="63"/>
        <v>0.11119658923595674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0.32514429780281834</v>
      </c>
      <c r="P79" s="8">
        <f t="shared" si="66"/>
        <v>3.615493692519358E-2</v>
      </c>
      <c r="Q79" s="12">
        <f t="shared" si="67"/>
        <v>6.5078886465348438E-3</v>
      </c>
      <c r="R79" s="8">
        <f t="shared" si="68"/>
        <v>1.9710000000000002E-2</v>
      </c>
      <c r="S79" s="13">
        <f t="shared" si="69"/>
        <v>0.33018207237619701</v>
      </c>
      <c r="T79" s="2">
        <f t="shared" si="70"/>
        <v>0.01</v>
      </c>
      <c r="U79" s="14">
        <f t="shared" si="71"/>
        <v>3.3018207237619701E-3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2.4901820723761972E-2</v>
      </c>
      <c r="AR79" s="8">
        <f t="shared" si="75"/>
        <v>10.950000000000001</v>
      </c>
      <c r="AS79" s="1">
        <f t="shared" si="76"/>
        <v>0.18</v>
      </c>
      <c r="AT79" s="1">
        <f t="shared" si="77"/>
        <v>0</v>
      </c>
      <c r="AU79" s="1">
        <f t="shared" si="78"/>
        <v>0</v>
      </c>
    </row>
    <row r="80" spans="1:48" x14ac:dyDescent="0.15">
      <c r="C80" s="7">
        <v>7</v>
      </c>
      <c r="D80" s="7">
        <v>16.483806499032301</v>
      </c>
      <c r="E80" s="9">
        <f t="shared" si="79"/>
        <v>14.980411665666701</v>
      </c>
      <c r="F80" s="7" t="s">
        <v>83</v>
      </c>
      <c r="G80" s="1">
        <v>8</v>
      </c>
      <c r="H80" s="8">
        <f t="shared" si="61"/>
        <v>16.483806499032301</v>
      </c>
      <c r="I80" s="8">
        <f t="shared" si="62"/>
        <v>289.63380649903229</v>
      </c>
      <c r="J80" s="8">
        <f t="shared" si="63"/>
        <v>0.1325166292004826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0.39848936087762477</v>
      </c>
      <c r="P80" s="8">
        <f t="shared" si="66"/>
        <v>5.2806466875757498E-2</v>
      </c>
      <c r="Q80" s="12">
        <f t="shared" si="67"/>
        <v>9.5051640376363489E-3</v>
      </c>
      <c r="R80" s="8">
        <f t="shared" si="68"/>
        <v>1.9710000000000002E-2</v>
      </c>
      <c r="S80" s="13">
        <f t="shared" si="69"/>
        <v>0.48225083904801358</v>
      </c>
      <c r="T80" s="2">
        <f t="shared" si="70"/>
        <v>0.01</v>
      </c>
      <c r="U80" s="14">
        <f t="shared" si="71"/>
        <v>4.8225083904801357E-3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2.6422508390480139E-2</v>
      </c>
      <c r="AR80" s="8">
        <f t="shared" si="75"/>
        <v>10.950000000000001</v>
      </c>
      <c r="AS80" s="1">
        <f t="shared" si="76"/>
        <v>0.18</v>
      </c>
      <c r="AT80" s="1">
        <f t="shared" si="77"/>
        <v>0</v>
      </c>
      <c r="AU80" s="1">
        <f t="shared" si="78"/>
        <v>0</v>
      </c>
    </row>
    <row r="81" spans="1:48" x14ac:dyDescent="0.15">
      <c r="C81" s="7">
        <v>8</v>
      </c>
      <c r="D81" s="7">
        <v>16.1636474693548</v>
      </c>
      <c r="E81" s="9">
        <f t="shared" si="79"/>
        <v>16.483806499032301</v>
      </c>
      <c r="F81" s="7" t="s">
        <v>83</v>
      </c>
      <c r="G81" s="1">
        <v>9</v>
      </c>
      <c r="H81" s="8">
        <f t="shared" si="61"/>
        <v>16.1636474693548</v>
      </c>
      <c r="I81" s="8">
        <f t="shared" si="62"/>
        <v>289.31364746935481</v>
      </c>
      <c r="J81" s="8">
        <f t="shared" si="63"/>
        <v>0.12767735184395665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0.45518289400186729</v>
      </c>
      <c r="P81" s="8">
        <f t="shared" si="66"/>
        <v>5.8116546510826837E-2</v>
      </c>
      <c r="Q81" s="12">
        <f t="shared" si="67"/>
        <v>1.046097837194883E-2</v>
      </c>
      <c r="R81" s="8">
        <f t="shared" si="68"/>
        <v>1.9710000000000002E-2</v>
      </c>
      <c r="S81" s="13">
        <f t="shared" si="69"/>
        <v>0.53074471699385228</v>
      </c>
      <c r="T81" s="2">
        <f t="shared" si="70"/>
        <v>0.01</v>
      </c>
      <c r="U81" s="14">
        <f t="shared" si="71"/>
        <v>5.3074471699385232E-3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2.6907447169938523E-2</v>
      </c>
      <c r="AR81" s="8">
        <f t="shared" si="75"/>
        <v>10.950000000000001</v>
      </c>
      <c r="AS81" s="1">
        <f t="shared" si="76"/>
        <v>0.18</v>
      </c>
      <c r="AT81" s="1">
        <f t="shared" si="77"/>
        <v>0</v>
      </c>
      <c r="AU81" s="1">
        <f t="shared" si="78"/>
        <v>0</v>
      </c>
    </row>
    <row r="82" spans="1:48" x14ac:dyDescent="0.15">
      <c r="C82" s="7">
        <v>9</v>
      </c>
      <c r="D82" s="7">
        <v>14.2560087423333</v>
      </c>
      <c r="E82" s="9">
        <f t="shared" si="79"/>
        <v>16.1636474693548</v>
      </c>
      <c r="F82" s="7" t="s">
        <v>83</v>
      </c>
      <c r="G82" s="1">
        <v>10</v>
      </c>
      <c r="H82" s="8">
        <f t="shared" si="61"/>
        <v>14.2560087423333</v>
      </c>
      <c r="I82" s="8">
        <f t="shared" si="62"/>
        <v>287.40600874233326</v>
      </c>
      <c r="J82" s="8">
        <f t="shared" si="63"/>
        <v>0.10211758362651337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0.50656634749104046</v>
      </c>
      <c r="P82" s="8">
        <f t="shared" si="66"/>
        <v>5.1729331352293753E-2</v>
      </c>
      <c r="Q82" s="12">
        <f t="shared" si="67"/>
        <v>9.3112796434128755E-3</v>
      </c>
      <c r="R82" s="8">
        <f t="shared" si="68"/>
        <v>1.9710000000000002E-2</v>
      </c>
      <c r="S82" s="13">
        <f t="shared" si="69"/>
        <v>0.47241398495245435</v>
      </c>
      <c r="T82" s="2">
        <f t="shared" si="70"/>
        <v>0.01</v>
      </c>
      <c r="U82" s="14">
        <f t="shared" si="71"/>
        <v>4.7241398495245432E-3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2.6324139849524544E-2</v>
      </c>
      <c r="AR82" s="8">
        <f t="shared" si="75"/>
        <v>10.950000000000001</v>
      </c>
      <c r="AS82" s="1">
        <f t="shared" si="76"/>
        <v>0.18</v>
      </c>
      <c r="AT82" s="1">
        <f t="shared" si="77"/>
        <v>0</v>
      </c>
      <c r="AU82" s="1">
        <f t="shared" si="78"/>
        <v>0</v>
      </c>
    </row>
    <row r="83" spans="1:48" x14ac:dyDescent="0.15">
      <c r="C83" s="7">
        <v>10</v>
      </c>
      <c r="D83" s="7">
        <v>10.2260146477097</v>
      </c>
      <c r="E83" s="9">
        <f t="shared" si="79"/>
        <v>14.2560087423333</v>
      </c>
      <c r="F83" s="7" t="s">
        <v>83</v>
      </c>
      <c r="G83" s="1">
        <v>11</v>
      </c>
      <c r="H83" s="8">
        <f t="shared" si="61"/>
        <v>10.2260146477097</v>
      </c>
      <c r="I83" s="8">
        <f t="shared" si="62"/>
        <v>283.37601464770967</v>
      </c>
      <c r="J83" s="8">
        <f t="shared" si="63"/>
        <v>6.3075416043704799E-2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0.43209516533180936</v>
      </c>
      <c r="O83" s="8">
        <f t="shared" si="80"/>
        <v>0.1322418508069374</v>
      </c>
      <c r="P83" s="8">
        <f t="shared" si="66"/>
        <v>8.3412097580371162E-3</v>
      </c>
      <c r="Q83" s="12">
        <f t="shared" si="67"/>
        <v>1.5014177564466808E-3</v>
      </c>
      <c r="R83" s="8">
        <f t="shared" si="68"/>
        <v>1.9710000000000002E-2</v>
      </c>
      <c r="S83" s="13">
        <f t="shared" si="69"/>
        <v>7.617543158024763E-2</v>
      </c>
      <c r="T83" s="2">
        <f t="shared" si="70"/>
        <v>0.01</v>
      </c>
      <c r="U83" s="14">
        <f t="shared" si="71"/>
        <v>7.617543158024763E-4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1.3361754315802476E-2</v>
      </c>
      <c r="AR83" s="8">
        <f t="shared" si="75"/>
        <v>10.950000000000001</v>
      </c>
      <c r="AS83" s="1">
        <f t="shared" si="76"/>
        <v>0.18</v>
      </c>
      <c r="AT83" s="1">
        <f t="shared" si="77"/>
        <v>0</v>
      </c>
      <c r="AU83" s="1">
        <f t="shared" si="78"/>
        <v>0</v>
      </c>
    </row>
    <row r="84" spans="1:48" x14ac:dyDescent="0.15">
      <c r="C84" s="7">
        <v>11</v>
      </c>
      <c r="D84" s="7">
        <v>7.2377031856666703</v>
      </c>
      <c r="E84" s="9">
        <f t="shared" si="79"/>
        <v>10.2260146477097</v>
      </c>
      <c r="F84" s="7" t="s">
        <v>85</v>
      </c>
      <c r="G84" s="1">
        <v>12</v>
      </c>
      <c r="H84" s="8">
        <f t="shared" si="61"/>
        <v>7.2377031856666703</v>
      </c>
      <c r="I84" s="8">
        <f t="shared" si="62"/>
        <v>280.38770318566662</v>
      </c>
      <c r="J84" s="8">
        <f t="shared" si="63"/>
        <v>4.3734184488838639E-2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0.23340064104890029</v>
      </c>
      <c r="P84" s="8">
        <f t="shared" si="66"/>
        <v>1.020758669544581E-2</v>
      </c>
      <c r="Q84" s="12">
        <f t="shared" si="67"/>
        <v>1.8373656051802456E-3</v>
      </c>
      <c r="R84" s="8">
        <f t="shared" si="68"/>
        <v>1.9710000000000002E-2</v>
      </c>
      <c r="S84" s="13">
        <f t="shared" si="69"/>
        <v>9.3219969821422902E-2</v>
      </c>
      <c r="T84" s="2">
        <f t="shared" si="70"/>
        <v>0.01</v>
      </c>
      <c r="U84" s="14">
        <f t="shared" si="71"/>
        <v>9.3219969821422904E-4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1.3532199698214229E-2</v>
      </c>
      <c r="AR84" s="8">
        <f t="shared" si="75"/>
        <v>10.950000000000001</v>
      </c>
      <c r="AS84" s="1">
        <f t="shared" si="76"/>
        <v>0.18</v>
      </c>
      <c r="AT84" s="1">
        <f t="shared" si="77"/>
        <v>0</v>
      </c>
      <c r="AU84" s="1">
        <f t="shared" si="78"/>
        <v>0</v>
      </c>
      <c r="AV84" s="1">
        <f>SUM(AU73:AU84)</f>
        <v>0</v>
      </c>
    </row>
    <row r="85" spans="1:48" x14ac:dyDescent="0.3">
      <c r="C85" s="7">
        <v>12</v>
      </c>
      <c r="D85" s="10">
        <v>4.6104063366128996</v>
      </c>
      <c r="E85" s="9">
        <f t="shared" si="79"/>
        <v>7.2377031856666703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3.7</v>
      </c>
      <c r="E89" s="7"/>
      <c r="F89" s="7"/>
      <c r="G89" s="1">
        <v>1</v>
      </c>
      <c r="H89" s="8">
        <f t="shared" ref="H89:H100" si="81">E90</f>
        <v>3.7</v>
      </c>
      <c r="I89" s="8">
        <f t="shared" ref="I89:I100" si="82">H89+273.15</f>
        <v>276.84999999999997</v>
      </c>
      <c r="J89" s="8">
        <f t="shared" ref="J89:J100" si="83">EXP(($C$15*(I89-$C$13))/($C$16*I89*$C$13))</f>
        <v>2.8061116177726088E-2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0.14887193812978577</v>
      </c>
      <c r="Q89" s="12">
        <f t="shared" ref="Q89:Q100" si="87">P89*$B$91</f>
        <v>6.6992372158403604E-2</v>
      </c>
      <c r="R89" s="8">
        <f t="shared" ref="R89:R100" si="88">L89*$B$91</f>
        <v>2.3873737500000001</v>
      </c>
      <c r="S89" s="13">
        <f t="shared" ref="S89:S100" si="89">Q89/R89</f>
        <v>2.8061116177726091E-2</v>
      </c>
      <c r="T89" s="2">
        <f t="shared" ref="T89:T100" si="90">$B$90/100</f>
        <v>0.51</v>
      </c>
      <c r="U89" s="14">
        <f t="shared" ref="U89:U100" si="91">S89*T89</f>
        <v>1.4311169250640307E-2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3.4651817529068055E-2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1077639.8333333333</v>
      </c>
      <c r="AN89" s="1">
        <f t="shared" ref="AN89:AN100" si="96">AM89*10000*AK89*AJ89</f>
        <v>3884520156.6107531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0.65720757248387096</v>
      </c>
      <c r="E90" s="9">
        <f t="shared" ref="E90:E101" si="97">D89</f>
        <v>3.7</v>
      </c>
      <c r="F90" s="7" t="s">
        <v>83</v>
      </c>
      <c r="G90" s="1">
        <v>2</v>
      </c>
      <c r="H90" s="8">
        <f t="shared" si="81"/>
        <v>0.65720757248387096</v>
      </c>
      <c r="I90" s="8">
        <f t="shared" si="82"/>
        <v>273.80720757248383</v>
      </c>
      <c r="J90" s="8">
        <f t="shared" si="83"/>
        <v>1.8983024598873129E-2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10.461678061870215</v>
      </c>
      <c r="P90" s="8">
        <f t="shared" si="86"/>
        <v>0.19859429199397366</v>
      </c>
      <c r="Q90" s="12">
        <f t="shared" si="87"/>
        <v>8.9367431397288144E-2</v>
      </c>
      <c r="R90" s="8">
        <f t="shared" si="88"/>
        <v>2.3873737500000001</v>
      </c>
      <c r="S90" s="13">
        <f t="shared" si="89"/>
        <v>3.7433364339072649E-2</v>
      </c>
      <c r="T90" s="2">
        <f t="shared" si="90"/>
        <v>0.51</v>
      </c>
      <c r="U90" s="14">
        <f t="shared" si="91"/>
        <v>1.9091015812927051E-2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3.6092941267597503E-2</v>
      </c>
      <c r="AK90" s="8">
        <f t="shared" si="93"/>
        <v>10.4025</v>
      </c>
      <c r="AL90" s="1">
        <f t="shared" si="94"/>
        <v>0.45</v>
      </c>
      <c r="AM90" s="17">
        <f t="shared" si="95"/>
        <v>1077639.8333333333</v>
      </c>
      <c r="AN90" s="1">
        <f t="shared" si="96"/>
        <v>4046072265.8411531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0.15844391714285699</v>
      </c>
      <c r="E91" s="9">
        <f t="shared" si="97"/>
        <v>0.65720757248387096</v>
      </c>
      <c r="F91" s="7" t="s">
        <v>83</v>
      </c>
      <c r="G91" s="1">
        <v>3</v>
      </c>
      <c r="H91" s="8">
        <f t="shared" si="81"/>
        <v>0.15844391714285699</v>
      </c>
      <c r="I91" s="8">
        <f t="shared" si="82"/>
        <v>273.30844391714282</v>
      </c>
      <c r="J91" s="8">
        <f t="shared" si="83"/>
        <v>1.7790238860403974E-2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15.568358769876241</v>
      </c>
      <c r="P91" s="8">
        <f t="shared" si="86"/>
        <v>0.27696482118056331</v>
      </c>
      <c r="Q91" s="12">
        <f t="shared" si="87"/>
        <v>0.12463416953125349</v>
      </c>
      <c r="R91" s="8">
        <f t="shared" si="88"/>
        <v>2.3873737500000001</v>
      </c>
      <c r="S91" s="13">
        <f t="shared" si="89"/>
        <v>5.2205554128779995E-2</v>
      </c>
      <c r="T91" s="2">
        <f t="shared" si="90"/>
        <v>0.51</v>
      </c>
      <c r="U91" s="14">
        <f t="shared" si="91"/>
        <v>2.6624832605677797E-2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3.836438703061186E-2</v>
      </c>
      <c r="AK91" s="8">
        <f t="shared" si="93"/>
        <v>10.4025</v>
      </c>
      <c r="AL91" s="1">
        <f t="shared" si="94"/>
        <v>0.45</v>
      </c>
      <c r="AM91" s="17">
        <f t="shared" si="95"/>
        <v>1077639.8333333333</v>
      </c>
      <c r="AN91" s="1">
        <f t="shared" si="96"/>
        <v>4300704705.9339619</v>
      </c>
    </row>
    <row r="92" spans="1:48" x14ac:dyDescent="0.15">
      <c r="C92" s="7">
        <v>3</v>
      </c>
      <c r="D92" s="7">
        <v>3.06492891512903</v>
      </c>
      <c r="E92" s="9">
        <f t="shared" si="97"/>
        <v>0.15844391714285699</v>
      </c>
      <c r="F92" s="7" t="s">
        <v>83</v>
      </c>
      <c r="G92" s="1">
        <v>4</v>
      </c>
      <c r="H92" s="8">
        <f t="shared" si="81"/>
        <v>3.06492891512903</v>
      </c>
      <c r="I92" s="8">
        <f t="shared" si="82"/>
        <v>276.21492891512901</v>
      </c>
      <c r="J92" s="8">
        <f t="shared" si="83"/>
        <v>2.5881346298897333E-2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20.59666894869568</v>
      </c>
      <c r="P92" s="8">
        <f t="shared" si="86"/>
        <v>0.53306952166493859</v>
      </c>
      <c r="Q92" s="12">
        <f t="shared" si="87"/>
        <v>0.23988128474922238</v>
      </c>
      <c r="R92" s="8">
        <f t="shared" si="88"/>
        <v>2.3873737500000001</v>
      </c>
      <c r="S92" s="13">
        <f t="shared" si="89"/>
        <v>0.10047914983953492</v>
      </c>
      <c r="T92" s="2">
        <f t="shared" si="90"/>
        <v>0.51</v>
      </c>
      <c r="U92" s="14">
        <f t="shared" si="91"/>
        <v>5.1244366418162809E-2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4.5787176475076088E-2</v>
      </c>
      <c r="AK92" s="8">
        <f t="shared" si="93"/>
        <v>10.4025</v>
      </c>
      <c r="AL92" s="1">
        <f t="shared" si="94"/>
        <v>0.45</v>
      </c>
      <c r="AM92" s="17">
        <f t="shared" si="95"/>
        <v>1077639.8333333333</v>
      </c>
      <c r="AN92" s="1">
        <f t="shared" si="96"/>
        <v>5132810415.5727453</v>
      </c>
    </row>
    <row r="93" spans="1:48" x14ac:dyDescent="0.15">
      <c r="C93" s="7">
        <v>4</v>
      </c>
      <c r="D93" s="7">
        <v>9.4681682324333298</v>
      </c>
      <c r="E93" s="9">
        <f t="shared" si="97"/>
        <v>3.06492891512903</v>
      </c>
      <c r="F93" s="7" t="s">
        <v>83</v>
      </c>
      <c r="G93" s="1">
        <v>5</v>
      </c>
      <c r="H93" s="8">
        <f t="shared" si="81"/>
        <v>9.4681682324333298</v>
      </c>
      <c r="I93" s="8">
        <f t="shared" si="82"/>
        <v>282.61816823243333</v>
      </c>
      <c r="J93" s="8">
        <f t="shared" si="83"/>
        <v>5.7523533785165684E-2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19.060419455679206</v>
      </c>
      <c r="O93" s="8">
        <f t="shared" si="98"/>
        <v>6.3084549713515372</v>
      </c>
      <c r="P93" s="8">
        <f t="shared" si="86"/>
        <v>0.36288462267673655</v>
      </c>
      <c r="Q93" s="12">
        <f t="shared" si="87"/>
        <v>0.16329808020453146</v>
      </c>
      <c r="R93" s="8">
        <f t="shared" si="88"/>
        <v>2.3873737500000001</v>
      </c>
      <c r="S93" s="13">
        <f t="shared" si="89"/>
        <v>6.8400718657701351E-2</v>
      </c>
      <c r="T93" s="2">
        <f t="shared" si="90"/>
        <v>0.51</v>
      </c>
      <c r="U93" s="14">
        <f t="shared" si="91"/>
        <v>3.4884366515427687E-2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3.3428636504401449E-2</v>
      </c>
      <c r="AK93" s="8">
        <f t="shared" si="93"/>
        <v>10.4025</v>
      </c>
      <c r="AL93" s="1">
        <f t="shared" si="94"/>
        <v>0.45</v>
      </c>
      <c r="AM93" s="17">
        <f t="shared" si="95"/>
        <v>1077639.8333333333</v>
      </c>
      <c r="AN93" s="1">
        <f t="shared" si="96"/>
        <v>3747399748.9578094</v>
      </c>
    </row>
    <row r="94" spans="1:48" x14ac:dyDescent="0.15">
      <c r="C94" s="7">
        <v>5</v>
      </c>
      <c r="D94" s="7">
        <v>11.247644028741901</v>
      </c>
      <c r="E94" s="9">
        <f t="shared" si="97"/>
        <v>9.4681682324333298</v>
      </c>
      <c r="F94" s="7" t="s">
        <v>85</v>
      </c>
      <c r="G94" s="1">
        <v>6</v>
      </c>
      <c r="H94" s="8">
        <f t="shared" si="81"/>
        <v>11.247644028741901</v>
      </c>
      <c r="I94" s="8">
        <f t="shared" si="82"/>
        <v>284.39764402874187</v>
      </c>
      <c r="J94" s="8">
        <f t="shared" si="83"/>
        <v>7.1361670634182042E-2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11.250845348674801</v>
      </c>
      <c r="P94" s="8">
        <f t="shared" si="86"/>
        <v>0.80287912012825013</v>
      </c>
      <c r="Q94" s="12">
        <f t="shared" si="87"/>
        <v>0.36129560405771255</v>
      </c>
      <c r="R94" s="8">
        <f t="shared" si="88"/>
        <v>2.3873737500000001</v>
      </c>
      <c r="S94" s="13">
        <f t="shared" si="89"/>
        <v>0.1513360042840852</v>
      </c>
      <c r="T94" s="2">
        <f t="shared" si="90"/>
        <v>0.51</v>
      </c>
      <c r="U94" s="14">
        <f t="shared" si="91"/>
        <v>7.7181362184883445E-2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4.9399180698742363E-2</v>
      </c>
      <c r="AK94" s="8">
        <f t="shared" si="93"/>
        <v>10.4025</v>
      </c>
      <c r="AL94" s="1">
        <f t="shared" si="94"/>
        <v>0.45</v>
      </c>
      <c r="AM94" s="17">
        <f t="shared" si="95"/>
        <v>1077639.8333333333</v>
      </c>
      <c r="AN94" s="1">
        <f t="shared" si="96"/>
        <v>5537721448.0409517</v>
      </c>
    </row>
    <row r="95" spans="1:48" x14ac:dyDescent="0.15">
      <c r="C95" s="7">
        <v>6</v>
      </c>
      <c r="D95" s="7">
        <v>14.980411665666701</v>
      </c>
      <c r="E95" s="9">
        <f t="shared" si="97"/>
        <v>11.247644028741901</v>
      </c>
      <c r="F95" s="7" t="s">
        <v>83</v>
      </c>
      <c r="G95" s="1">
        <v>7</v>
      </c>
      <c r="H95" s="8">
        <f t="shared" si="81"/>
        <v>14.980411665666701</v>
      </c>
      <c r="I95" s="8">
        <f t="shared" si="82"/>
        <v>288.13041166566666</v>
      </c>
      <c r="J95" s="8">
        <f t="shared" si="83"/>
        <v>0.11119658923595674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15.753241228546553</v>
      </c>
      <c r="P95" s="8">
        <f t="shared" si="86"/>
        <v>1.7517066940256296</v>
      </c>
      <c r="Q95" s="12">
        <f t="shared" si="87"/>
        <v>0.78826801231153332</v>
      </c>
      <c r="R95" s="8">
        <f t="shared" si="88"/>
        <v>2.3873737500000001</v>
      </c>
      <c r="S95" s="13">
        <f t="shared" si="89"/>
        <v>0.33018207237619718</v>
      </c>
      <c r="T95" s="2">
        <f t="shared" si="90"/>
        <v>0.51</v>
      </c>
      <c r="U95" s="14">
        <f t="shared" si="91"/>
        <v>0.16839285691186057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9.7225446358925965E-2</v>
      </c>
      <c r="AK95" s="8">
        <f t="shared" si="93"/>
        <v>10.4025</v>
      </c>
      <c r="AL95" s="1">
        <f t="shared" si="94"/>
        <v>0.45</v>
      </c>
      <c r="AM95" s="17">
        <f t="shared" si="95"/>
        <v>1077639.8333333333</v>
      </c>
      <c r="AN95" s="1">
        <f t="shared" si="96"/>
        <v>10899116786.584408</v>
      </c>
    </row>
    <row r="96" spans="1:48" x14ac:dyDescent="0.15">
      <c r="C96" s="7">
        <v>7</v>
      </c>
      <c r="D96" s="7">
        <v>16.483806499032301</v>
      </c>
      <c r="E96" s="9">
        <f t="shared" si="97"/>
        <v>14.980411665666701</v>
      </c>
      <c r="F96" s="7" t="s">
        <v>83</v>
      </c>
      <c r="G96" s="1">
        <v>8</v>
      </c>
      <c r="H96" s="8">
        <f t="shared" si="81"/>
        <v>16.483806499032301</v>
      </c>
      <c r="I96" s="8">
        <f t="shared" si="82"/>
        <v>289.63380649903229</v>
      </c>
      <c r="J96" s="8">
        <f t="shared" si="83"/>
        <v>0.1325166292004826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19.306809534520923</v>
      </c>
      <c r="P96" s="8">
        <f t="shared" si="86"/>
        <v>2.5584733201304513</v>
      </c>
      <c r="Q96" s="12">
        <f t="shared" si="87"/>
        <v>1.151312994058703</v>
      </c>
      <c r="R96" s="8">
        <f t="shared" si="88"/>
        <v>2.3873737500000001</v>
      </c>
      <c r="S96" s="13">
        <f t="shared" si="89"/>
        <v>0.48225083904801375</v>
      </c>
      <c r="T96" s="2">
        <f t="shared" si="90"/>
        <v>0.51</v>
      </c>
      <c r="U96" s="14">
        <f t="shared" si="91"/>
        <v>0.24594792791448702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0.12060830026621784</v>
      </c>
      <c r="AK96" s="8">
        <f t="shared" si="93"/>
        <v>10.4025</v>
      </c>
      <c r="AL96" s="1">
        <f t="shared" si="94"/>
        <v>0.45</v>
      </c>
      <c r="AM96" s="17">
        <f t="shared" si="95"/>
        <v>1077639.8333333333</v>
      </c>
      <c r="AN96" s="1">
        <f t="shared" si="96"/>
        <v>13520369401.855312</v>
      </c>
    </row>
    <row r="97" spans="1:50" x14ac:dyDescent="0.15">
      <c r="C97" s="7">
        <v>8</v>
      </c>
      <c r="D97" s="7">
        <v>16.1636474693548</v>
      </c>
      <c r="E97" s="9">
        <f t="shared" si="97"/>
        <v>16.483806499032301</v>
      </c>
      <c r="F97" s="7" t="s">
        <v>83</v>
      </c>
      <c r="G97" s="1">
        <v>9</v>
      </c>
      <c r="H97" s="8">
        <f t="shared" si="81"/>
        <v>16.1636474693548</v>
      </c>
      <c r="I97" s="8">
        <f t="shared" si="82"/>
        <v>289.31364746935481</v>
      </c>
      <c r="J97" s="8">
        <f t="shared" si="83"/>
        <v>0.12767735184395665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22.053611214390472</v>
      </c>
      <c r="P97" s="8">
        <f t="shared" si="86"/>
        <v>2.8157466784495604</v>
      </c>
      <c r="Q97" s="12">
        <f t="shared" si="87"/>
        <v>1.2670860053023023</v>
      </c>
      <c r="R97" s="8">
        <f t="shared" si="88"/>
        <v>2.3873737500000001</v>
      </c>
      <c r="S97" s="13">
        <f t="shared" si="89"/>
        <v>0.53074471699385251</v>
      </c>
      <c r="T97" s="2">
        <f t="shared" si="90"/>
        <v>0.51</v>
      </c>
      <c r="U97" s="14">
        <f t="shared" si="91"/>
        <v>0.27067980566686478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0.12806496140855972</v>
      </c>
      <c r="AK97" s="8">
        <f t="shared" si="93"/>
        <v>10.4025</v>
      </c>
      <c r="AL97" s="1">
        <f t="shared" si="94"/>
        <v>0.45</v>
      </c>
      <c r="AM97" s="17">
        <f t="shared" si="95"/>
        <v>1077639.8333333333</v>
      </c>
      <c r="AN97" s="1">
        <f t="shared" si="96"/>
        <v>14356272179.080349</v>
      </c>
    </row>
    <row r="98" spans="1:50" x14ac:dyDescent="0.15">
      <c r="C98" s="7">
        <v>9</v>
      </c>
      <c r="D98" s="7">
        <v>14.2560087423333</v>
      </c>
      <c r="E98" s="9">
        <f t="shared" si="97"/>
        <v>16.1636474693548</v>
      </c>
      <c r="F98" s="7" t="s">
        <v>83</v>
      </c>
      <c r="G98" s="1">
        <v>10</v>
      </c>
      <c r="H98" s="8">
        <f t="shared" si="81"/>
        <v>14.2560087423333</v>
      </c>
      <c r="I98" s="8">
        <f t="shared" si="82"/>
        <v>287.40600874233326</v>
      </c>
      <c r="J98" s="8">
        <f t="shared" si="83"/>
        <v>0.10211758362651337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24.543139535940913</v>
      </c>
      <c r="P98" s="8">
        <f t="shared" si="86"/>
        <v>2.5062861040186326</v>
      </c>
      <c r="Q98" s="12">
        <f t="shared" si="87"/>
        <v>1.1278287468083847</v>
      </c>
      <c r="R98" s="8">
        <f t="shared" si="88"/>
        <v>2.3873737500000001</v>
      </c>
      <c r="S98" s="13">
        <f t="shared" si="89"/>
        <v>0.47241398495245446</v>
      </c>
      <c r="T98" s="2">
        <f t="shared" si="90"/>
        <v>0.51</v>
      </c>
      <c r="U98" s="14">
        <f t="shared" si="91"/>
        <v>0.24093113232575178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0.11588973639621417</v>
      </c>
      <c r="AK98" s="8">
        <f t="shared" si="93"/>
        <v>10.4025</v>
      </c>
      <c r="AL98" s="1">
        <f t="shared" si="94"/>
        <v>0.45</v>
      </c>
      <c r="AM98" s="17">
        <f t="shared" si="95"/>
        <v>1077639.8333333333</v>
      </c>
      <c r="AN98" s="1">
        <f t="shared" si="96"/>
        <v>12991411391.271631</v>
      </c>
    </row>
    <row r="99" spans="1:50" x14ac:dyDescent="0.15">
      <c r="C99" s="7">
        <v>10</v>
      </c>
      <c r="D99" s="7">
        <v>10.2260146477097</v>
      </c>
      <c r="E99" s="9">
        <f t="shared" si="97"/>
        <v>14.2560087423333</v>
      </c>
      <c r="F99" s="7" t="s">
        <v>83</v>
      </c>
      <c r="G99" s="1">
        <v>11</v>
      </c>
      <c r="H99" s="8">
        <f t="shared" si="81"/>
        <v>10.2260146477097</v>
      </c>
      <c r="I99" s="8">
        <f t="shared" si="82"/>
        <v>283.37601464770967</v>
      </c>
      <c r="J99" s="8">
        <f t="shared" si="83"/>
        <v>6.3075416043704799E-2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20.935010760326168</v>
      </c>
      <c r="O99" s="8">
        <f t="shared" si="98"/>
        <v>6.4071176715961116</v>
      </c>
      <c r="P99" s="8">
        <f t="shared" si="86"/>
        <v>0.40413161277689791</v>
      </c>
      <c r="Q99" s="12">
        <f t="shared" si="87"/>
        <v>0.18185922574960406</v>
      </c>
      <c r="R99" s="8">
        <f t="shared" si="88"/>
        <v>2.3873737500000001</v>
      </c>
      <c r="S99" s="13">
        <f t="shared" si="89"/>
        <v>7.617543158024756E-2</v>
      </c>
      <c r="T99" s="2">
        <f t="shared" si="90"/>
        <v>0.51</v>
      </c>
      <c r="U99" s="14">
        <f t="shared" si="91"/>
        <v>3.8849470105926258E-2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4.2050115236936768E-2</v>
      </c>
      <c r="AK99" s="8">
        <f t="shared" si="93"/>
        <v>10.4025</v>
      </c>
      <c r="AL99" s="1">
        <f t="shared" si="94"/>
        <v>0.45</v>
      </c>
      <c r="AM99" s="17">
        <f t="shared" si="95"/>
        <v>1077639.8333333333</v>
      </c>
      <c r="AN99" s="1">
        <f t="shared" si="96"/>
        <v>4713880306.2397089</v>
      </c>
    </row>
    <row r="100" spans="1:50" x14ac:dyDescent="0.15">
      <c r="C100" s="7">
        <v>11</v>
      </c>
      <c r="D100" s="7">
        <v>7.2377031856666703</v>
      </c>
      <c r="E100" s="9">
        <f t="shared" si="97"/>
        <v>10.2260146477097</v>
      </c>
      <c r="F100" s="7" t="s">
        <v>85</v>
      </c>
      <c r="G100" s="1">
        <v>12</v>
      </c>
      <c r="H100" s="8">
        <f t="shared" si="81"/>
        <v>7.2377031856666703</v>
      </c>
      <c r="I100" s="8">
        <f t="shared" si="82"/>
        <v>280.38770318566662</v>
      </c>
      <c r="J100" s="8">
        <f t="shared" si="83"/>
        <v>4.3734184488838639E-2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11.308261058819214</v>
      </c>
      <c r="P100" s="8">
        <f t="shared" si="86"/>
        <v>0.4945575753943493</v>
      </c>
      <c r="Q100" s="12">
        <f t="shared" si="87"/>
        <v>0.22255090892745719</v>
      </c>
      <c r="R100" s="8">
        <f t="shared" si="88"/>
        <v>2.3873737500000001</v>
      </c>
      <c r="S100" s="13">
        <f t="shared" si="89"/>
        <v>9.3219969821422888E-2</v>
      </c>
      <c r="T100" s="2">
        <f t="shared" si="90"/>
        <v>0.51</v>
      </c>
      <c r="U100" s="14">
        <f t="shared" si="91"/>
        <v>4.7542184608925675E-2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4.4670968659591095E-2</v>
      </c>
      <c r="AK100" s="8">
        <f t="shared" si="93"/>
        <v>10.4025</v>
      </c>
      <c r="AL100" s="1">
        <f t="shared" si="94"/>
        <v>0.45</v>
      </c>
      <c r="AM100" s="17">
        <f t="shared" si="95"/>
        <v>1077639.8333333333</v>
      </c>
      <c r="AN100" s="1">
        <f t="shared" si="96"/>
        <v>5007681863.3811998</v>
      </c>
      <c r="AO100" s="1">
        <f>SUM(AN89:AN100)</f>
        <v>88137960669.369995</v>
      </c>
    </row>
    <row r="101" spans="1:50" x14ac:dyDescent="0.3">
      <c r="C101" s="7">
        <v>12</v>
      </c>
      <c r="D101" s="10">
        <v>4.6104063366128996</v>
      </c>
      <c r="E101" s="9">
        <f t="shared" si="97"/>
        <v>7.2377031856666703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3.7</v>
      </c>
      <c r="E105" s="7"/>
      <c r="F105" s="7"/>
      <c r="G105" s="1">
        <v>1</v>
      </c>
      <c r="H105" s="8">
        <f t="shared" ref="H105:H116" si="99">E106</f>
        <v>3.7</v>
      </c>
      <c r="I105" s="8">
        <f t="shared" ref="I105:I116" si="100">H105+273.15</f>
        <v>276.84999999999997</v>
      </c>
      <c r="J105" s="8">
        <f t="shared" ref="J105:J116" si="101">EXP(($C$15*(I105-$C$13))/($C$16*I105*$C$13))</f>
        <v>2.8061116177726088E-2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1.8180522406452827E-2</v>
      </c>
      <c r="Q105" s="12">
        <f t="shared" ref="Q105:Q116" si="105">P105*$B$107</f>
        <v>5.4541567219358478E-3</v>
      </c>
      <c r="R105" s="8">
        <f t="shared" ref="R105:R116" si="106">L105*$B$107</f>
        <v>0.19436706250000002</v>
      </c>
      <c r="S105" s="13">
        <f t="shared" ref="S105:S116" si="107">Q105/R105</f>
        <v>2.8061116177726084E-2</v>
      </c>
      <c r="T105" s="2">
        <f t="shared" ref="T105:T116" si="108">$B$106/100</f>
        <v>0.01</v>
      </c>
      <c r="U105" s="14">
        <f t="shared" ref="U105:U116" si="109">S105*T105</f>
        <v>2.8061116177726086E-4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5.770611161777261E-3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5123</v>
      </c>
      <c r="AX105" s="1">
        <f t="shared" ref="AX105:AX116" si="116">AW105*10000*AV105*0.67*AU105*AT105</f>
        <v>3849848.5157253798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0.65720757248387096</v>
      </c>
      <c r="E106" s="9">
        <f t="shared" ref="E106:E117" si="117">D105</f>
        <v>3.7</v>
      </c>
      <c r="F106" s="7" t="s">
        <v>83</v>
      </c>
      <c r="G106" s="1">
        <v>2</v>
      </c>
      <c r="H106" s="8">
        <f t="shared" si="99"/>
        <v>0.65720757248387096</v>
      </c>
      <c r="I106" s="8">
        <f t="shared" si="100"/>
        <v>273.80720757248383</v>
      </c>
      <c r="J106" s="8">
        <f t="shared" si="101"/>
        <v>1.8983024598873129E-2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1.277599894260214</v>
      </c>
      <c r="P106" s="8">
        <f t="shared" si="104"/>
        <v>2.4252710220259353E-2</v>
      </c>
      <c r="Q106" s="12">
        <f t="shared" si="105"/>
        <v>7.2758130660778055E-3</v>
      </c>
      <c r="R106" s="8">
        <f t="shared" si="106"/>
        <v>0.19436706250000002</v>
      </c>
      <c r="S106" s="13">
        <f t="shared" si="107"/>
        <v>3.7433364339072649E-2</v>
      </c>
      <c r="T106" s="2">
        <f t="shared" si="108"/>
        <v>0.01</v>
      </c>
      <c r="U106" s="14">
        <f t="shared" si="109"/>
        <v>3.7433364339072651E-4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5.8643336433907263E-3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5123</v>
      </c>
      <c r="AX106" s="1">
        <f t="shared" si="116"/>
        <v>3912375.2302473425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0.15844391714285699</v>
      </c>
      <c r="E107" s="9">
        <f t="shared" si="117"/>
        <v>0.65720757248387096</v>
      </c>
      <c r="F107" s="7" t="s">
        <v>83</v>
      </c>
      <c r="G107" s="1">
        <v>3</v>
      </c>
      <c r="H107" s="8">
        <f t="shared" si="99"/>
        <v>0.15844391714285699</v>
      </c>
      <c r="I107" s="8">
        <f t="shared" si="100"/>
        <v>273.30844391714282</v>
      </c>
      <c r="J107" s="8">
        <f t="shared" si="101"/>
        <v>1.7790238860403974E-2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1.9012373923732879</v>
      </c>
      <c r="P107" s="8">
        <f t="shared" si="104"/>
        <v>3.3823467340652384E-2</v>
      </c>
      <c r="Q107" s="12">
        <f t="shared" si="105"/>
        <v>1.0147040202195715E-2</v>
      </c>
      <c r="R107" s="8">
        <f t="shared" si="106"/>
        <v>0.19436706250000002</v>
      </c>
      <c r="S107" s="13">
        <f t="shared" si="107"/>
        <v>5.2205554128779988E-2</v>
      </c>
      <c r="T107" s="2">
        <f t="shared" si="108"/>
        <v>0.01</v>
      </c>
      <c r="U107" s="14">
        <f t="shared" si="109"/>
        <v>5.2205554128779985E-4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6.0120555412877998E-3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5123</v>
      </c>
      <c r="AX107" s="1">
        <f t="shared" si="116"/>
        <v>4010927.517590167</v>
      </c>
    </row>
    <row r="108" spans="1:50" x14ac:dyDescent="0.15">
      <c r="C108" s="7">
        <v>3</v>
      </c>
      <c r="D108" s="7">
        <v>3.06492891512903</v>
      </c>
      <c r="E108" s="9">
        <f t="shared" si="117"/>
        <v>0.15844391714285699</v>
      </c>
      <c r="F108" s="7" t="s">
        <v>83</v>
      </c>
      <c r="G108" s="1">
        <v>4</v>
      </c>
      <c r="H108" s="8">
        <f t="shared" si="99"/>
        <v>3.06492891512903</v>
      </c>
      <c r="I108" s="8">
        <f t="shared" si="100"/>
        <v>276.21492891512901</v>
      </c>
      <c r="J108" s="8">
        <f t="shared" si="101"/>
        <v>2.5881346298897333E-2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2.5153041333659689</v>
      </c>
      <c r="P108" s="8">
        <f t="shared" si="104"/>
        <v>6.5099457322692483E-2</v>
      </c>
      <c r="Q108" s="12">
        <f t="shared" si="105"/>
        <v>1.9529837196807745E-2</v>
      </c>
      <c r="R108" s="8">
        <f t="shared" si="106"/>
        <v>0.19436706250000002</v>
      </c>
      <c r="S108" s="13">
        <f t="shared" si="107"/>
        <v>0.10047914983953489</v>
      </c>
      <c r="T108" s="2">
        <f t="shared" si="108"/>
        <v>0.01</v>
      </c>
      <c r="U108" s="14">
        <f t="shared" si="109"/>
        <v>1.004791498395349E-3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6.4947914983953491E-3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5123</v>
      </c>
      <c r="AX108" s="1">
        <f t="shared" si="116"/>
        <v>4332983.5799129298</v>
      </c>
    </row>
    <row r="109" spans="1:50" x14ac:dyDescent="0.15">
      <c r="C109" s="7">
        <v>4</v>
      </c>
      <c r="D109" s="7">
        <v>9.4681682324333298</v>
      </c>
      <c r="E109" s="9">
        <f t="shared" si="117"/>
        <v>3.06492891512903</v>
      </c>
      <c r="F109" s="7" t="s">
        <v>83</v>
      </c>
      <c r="G109" s="1">
        <v>5</v>
      </c>
      <c r="H109" s="8">
        <f t="shared" si="99"/>
        <v>9.4681682324333298</v>
      </c>
      <c r="I109" s="8">
        <f t="shared" si="100"/>
        <v>282.61816823243333</v>
      </c>
      <c r="J109" s="8">
        <f t="shared" si="101"/>
        <v>5.7523533785165684E-2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2.3276944422411123</v>
      </c>
      <c r="O109" s="8">
        <f t="shared" si="118"/>
        <v>0.77040044213549752</v>
      </c>
      <c r="P109" s="8">
        <f t="shared" si="104"/>
        <v>4.431615586128787E-2</v>
      </c>
      <c r="Q109" s="12">
        <f t="shared" si="105"/>
        <v>1.3294846758386361E-2</v>
      </c>
      <c r="R109" s="8">
        <f t="shared" si="106"/>
        <v>0.19436706250000002</v>
      </c>
      <c r="S109" s="13">
        <f t="shared" si="107"/>
        <v>6.8400718657701379E-2</v>
      </c>
      <c r="T109" s="2">
        <f t="shared" si="108"/>
        <v>0.01</v>
      </c>
      <c r="U109" s="14">
        <f t="shared" si="109"/>
        <v>6.8400718657701375E-4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6.1740071865770138E-3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5123</v>
      </c>
      <c r="AX109" s="1">
        <f t="shared" si="116"/>
        <v>4118973.1446055109</v>
      </c>
    </row>
    <row r="110" spans="1:50" x14ac:dyDescent="0.15">
      <c r="C110" s="7">
        <v>5</v>
      </c>
      <c r="D110" s="7">
        <v>11.247644028741901</v>
      </c>
      <c r="E110" s="9">
        <f t="shared" si="117"/>
        <v>9.4681682324333298</v>
      </c>
      <c r="F110" s="7" t="s">
        <v>85</v>
      </c>
      <c r="G110" s="1">
        <v>6</v>
      </c>
      <c r="H110" s="8">
        <f t="shared" si="99"/>
        <v>11.247644028741901</v>
      </c>
      <c r="I110" s="8">
        <f t="shared" si="100"/>
        <v>284.39764402874187</v>
      </c>
      <c r="J110" s="8">
        <f t="shared" si="101"/>
        <v>7.1361670634182042E-2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1.3739744946075432</v>
      </c>
      <c r="P110" s="8">
        <f t="shared" si="104"/>
        <v>9.8049115343950222E-2</v>
      </c>
      <c r="Q110" s="12">
        <f t="shared" si="105"/>
        <v>2.9414734603185066E-2</v>
      </c>
      <c r="R110" s="8">
        <f t="shared" si="106"/>
        <v>0.19436706250000002</v>
      </c>
      <c r="S110" s="13">
        <f t="shared" si="107"/>
        <v>0.15133600428408522</v>
      </c>
      <c r="T110" s="2">
        <f t="shared" si="108"/>
        <v>0.01</v>
      </c>
      <c r="U110" s="14">
        <f t="shared" si="109"/>
        <v>1.5133600428408522E-3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7.0033600428408525E-3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5123</v>
      </c>
      <c r="AX110" s="1">
        <f t="shared" si="116"/>
        <v>4672273.7869791659</v>
      </c>
    </row>
    <row r="111" spans="1:50" x14ac:dyDescent="0.15">
      <c r="C111" s="7">
        <v>6</v>
      </c>
      <c r="D111" s="7">
        <v>14.980411665666701</v>
      </c>
      <c r="E111" s="9">
        <f t="shared" si="117"/>
        <v>11.247644028741901</v>
      </c>
      <c r="F111" s="7" t="s">
        <v>83</v>
      </c>
      <c r="G111" s="1">
        <v>7</v>
      </c>
      <c r="H111" s="8">
        <f t="shared" si="99"/>
        <v>14.980411665666701</v>
      </c>
      <c r="I111" s="8">
        <f t="shared" si="100"/>
        <v>288.13041166566666</v>
      </c>
      <c r="J111" s="8">
        <f t="shared" si="101"/>
        <v>0.11119658923595674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1.9238155875969263</v>
      </c>
      <c r="P111" s="8">
        <f t="shared" si="104"/>
        <v>0.21392173165974615</v>
      </c>
      <c r="Q111" s="12">
        <f t="shared" si="105"/>
        <v>6.4176519497923842E-2</v>
      </c>
      <c r="R111" s="8">
        <f t="shared" si="106"/>
        <v>0.19436706250000002</v>
      </c>
      <c r="S111" s="13">
        <f t="shared" si="107"/>
        <v>0.33018207237619718</v>
      </c>
      <c r="T111" s="2">
        <f t="shared" si="108"/>
        <v>0.01</v>
      </c>
      <c r="U111" s="14">
        <f t="shared" si="109"/>
        <v>3.3018207237619718E-3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1.3251820723761971E-2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5123</v>
      </c>
      <c r="AX111" s="1">
        <f t="shared" si="116"/>
        <v>8840918.3904051557</v>
      </c>
    </row>
    <row r="112" spans="1:50" x14ac:dyDescent="0.15">
      <c r="C112" s="7">
        <v>7</v>
      </c>
      <c r="D112" s="7">
        <v>16.483806499032301</v>
      </c>
      <c r="E112" s="9">
        <f t="shared" si="117"/>
        <v>14.980411665666701</v>
      </c>
      <c r="F112" s="7" t="s">
        <v>83</v>
      </c>
      <c r="G112" s="1">
        <v>8</v>
      </c>
      <c r="H112" s="8">
        <f t="shared" si="99"/>
        <v>16.483806499032301</v>
      </c>
      <c r="I112" s="8">
        <f t="shared" si="100"/>
        <v>289.63380649903229</v>
      </c>
      <c r="J112" s="8">
        <f t="shared" si="101"/>
        <v>0.1325166292004826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2.3577840642705135</v>
      </c>
      <c r="P112" s="8">
        <f t="shared" si="104"/>
        <v>0.31244559657974247</v>
      </c>
      <c r="Q112" s="12">
        <f t="shared" si="105"/>
        <v>9.3733678973922735E-2</v>
      </c>
      <c r="R112" s="8">
        <f t="shared" si="106"/>
        <v>0.19436706250000002</v>
      </c>
      <c r="S112" s="13">
        <f t="shared" si="107"/>
        <v>0.48225083904801375</v>
      </c>
      <c r="T112" s="2">
        <f t="shared" si="108"/>
        <v>0.01</v>
      </c>
      <c r="U112" s="14">
        <f t="shared" si="109"/>
        <v>4.8225083904801375E-3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1.4772508390480138E-2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5123</v>
      </c>
      <c r="AX112" s="1">
        <f t="shared" si="116"/>
        <v>9855441.2879752908</v>
      </c>
    </row>
    <row r="113" spans="1:53" x14ac:dyDescent="0.15">
      <c r="C113" s="7">
        <v>8</v>
      </c>
      <c r="D113" s="7">
        <v>16.1636474693548</v>
      </c>
      <c r="E113" s="9">
        <f t="shared" si="117"/>
        <v>16.483806499032301</v>
      </c>
      <c r="F113" s="7" t="s">
        <v>83</v>
      </c>
      <c r="G113" s="1">
        <v>9</v>
      </c>
      <c r="H113" s="8">
        <f t="shared" si="99"/>
        <v>16.1636474693548</v>
      </c>
      <c r="I113" s="8">
        <f t="shared" si="100"/>
        <v>289.31364746935481</v>
      </c>
      <c r="J113" s="8">
        <f t="shared" si="101"/>
        <v>0.12767735184395665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2.6932286760241047</v>
      </c>
      <c r="P113" s="8">
        <f t="shared" si="104"/>
        <v>0.34386430526496314</v>
      </c>
      <c r="Q113" s="12">
        <f t="shared" si="105"/>
        <v>0.10315929157948894</v>
      </c>
      <c r="R113" s="8">
        <f t="shared" si="106"/>
        <v>0.19436706250000002</v>
      </c>
      <c r="S113" s="13">
        <f t="shared" si="107"/>
        <v>0.53074471699385251</v>
      </c>
      <c r="T113" s="2">
        <f t="shared" si="108"/>
        <v>0.01</v>
      </c>
      <c r="U113" s="14">
        <f t="shared" si="109"/>
        <v>5.3074471699385249E-3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1.5257447169938525E-2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5123</v>
      </c>
      <c r="AX113" s="1">
        <f t="shared" si="116"/>
        <v>10178966.957610006</v>
      </c>
    </row>
    <row r="114" spans="1:53" x14ac:dyDescent="0.15">
      <c r="C114" s="7">
        <v>9</v>
      </c>
      <c r="D114" s="7">
        <v>14.2560087423333</v>
      </c>
      <c r="E114" s="9">
        <f t="shared" si="117"/>
        <v>16.1636474693548</v>
      </c>
      <c r="F114" s="7" t="s">
        <v>83</v>
      </c>
      <c r="G114" s="1">
        <v>10</v>
      </c>
      <c r="H114" s="8">
        <f t="shared" si="99"/>
        <v>14.2560087423333</v>
      </c>
      <c r="I114" s="8">
        <f t="shared" si="100"/>
        <v>287.40600874233326</v>
      </c>
      <c r="J114" s="8">
        <f t="shared" si="101"/>
        <v>0.10211758362651337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2.9972545790924752</v>
      </c>
      <c r="P114" s="8">
        <f t="shared" si="104"/>
        <v>0.30607239513042594</v>
      </c>
      <c r="Q114" s="12">
        <f t="shared" si="105"/>
        <v>9.1821718539127781E-2</v>
      </c>
      <c r="R114" s="8">
        <f t="shared" si="106"/>
        <v>0.19436706250000002</v>
      </c>
      <c r="S114" s="13">
        <f t="shared" si="107"/>
        <v>0.47241398495245446</v>
      </c>
      <c r="T114" s="2">
        <f t="shared" si="108"/>
        <v>0.01</v>
      </c>
      <c r="U114" s="14">
        <f t="shared" si="109"/>
        <v>4.7241398495245449E-3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1.4674139849524544E-2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5123</v>
      </c>
      <c r="AX114" s="1">
        <f t="shared" si="116"/>
        <v>9789814.966815345</v>
      </c>
    </row>
    <row r="115" spans="1:53" x14ac:dyDescent="0.15">
      <c r="C115" s="7">
        <v>10</v>
      </c>
      <c r="D115" s="7">
        <v>10.2260146477097</v>
      </c>
      <c r="E115" s="9">
        <f t="shared" si="117"/>
        <v>14.2560087423333</v>
      </c>
      <c r="F115" s="7" t="s">
        <v>83</v>
      </c>
      <c r="G115" s="1">
        <v>11</v>
      </c>
      <c r="H115" s="8">
        <f t="shared" si="99"/>
        <v>10.2260146477097</v>
      </c>
      <c r="I115" s="8">
        <f t="shared" si="100"/>
        <v>283.37601464770967</v>
      </c>
      <c r="J115" s="8">
        <f t="shared" si="101"/>
        <v>6.3075416043704799E-2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2.5566230747639467</v>
      </c>
      <c r="O115" s="8">
        <f t="shared" si="118"/>
        <v>0.78244931753143598</v>
      </c>
      <c r="P115" s="8">
        <f t="shared" si="104"/>
        <v>4.9353316236408207E-2</v>
      </c>
      <c r="Q115" s="12">
        <f t="shared" si="105"/>
        <v>1.4805994870922462E-2</v>
      </c>
      <c r="R115" s="8">
        <f t="shared" si="106"/>
        <v>0.19436706250000002</v>
      </c>
      <c r="S115" s="13">
        <f t="shared" si="107"/>
        <v>7.6175431580247602E-2</v>
      </c>
      <c r="T115" s="2">
        <f t="shared" si="108"/>
        <v>0.01</v>
      </c>
      <c r="U115" s="14">
        <f t="shared" si="109"/>
        <v>7.6175431580247609E-4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6.2517543158024762E-3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5123</v>
      </c>
      <c r="AX115" s="1">
        <f t="shared" si="116"/>
        <v>4170841.9435350113</v>
      </c>
    </row>
    <row r="116" spans="1:53" x14ac:dyDescent="0.15">
      <c r="C116" s="7">
        <v>11</v>
      </c>
      <c r="D116" s="7">
        <v>7.2377031856666703</v>
      </c>
      <c r="E116" s="9">
        <f t="shared" si="117"/>
        <v>10.2260146477097</v>
      </c>
      <c r="F116" s="7" t="s">
        <v>85</v>
      </c>
      <c r="G116" s="1">
        <v>12</v>
      </c>
      <c r="H116" s="8">
        <f t="shared" si="99"/>
        <v>7.2377031856666703</v>
      </c>
      <c r="I116" s="8">
        <f t="shared" si="100"/>
        <v>280.38770318566662</v>
      </c>
      <c r="J116" s="8">
        <f t="shared" si="101"/>
        <v>4.3734184488838639E-2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1.3809862096283614</v>
      </c>
      <c r="P116" s="8">
        <f t="shared" si="104"/>
        <v>6.0396305668428747E-2</v>
      </c>
      <c r="Q116" s="12">
        <f t="shared" si="105"/>
        <v>1.8118891700528623E-2</v>
      </c>
      <c r="R116" s="8">
        <f t="shared" si="106"/>
        <v>0.19436706250000002</v>
      </c>
      <c r="S116" s="13">
        <f t="shared" si="107"/>
        <v>9.3219969821422916E-2</v>
      </c>
      <c r="T116" s="2">
        <f t="shared" si="108"/>
        <v>0.01</v>
      </c>
      <c r="U116" s="14">
        <f t="shared" si="109"/>
        <v>9.3219969821422915E-4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6.4221996982142295E-3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5123</v>
      </c>
      <c r="AX116" s="1">
        <f t="shared" si="116"/>
        <v>4284554.1456040964</v>
      </c>
      <c r="AY116" s="1">
        <f>SUM(AX105:AX116)</f>
        <v>72017919.467005402</v>
      </c>
    </row>
    <row r="117" spans="1:53" x14ac:dyDescent="0.3">
      <c r="C117" s="7">
        <v>12</v>
      </c>
      <c r="D117" s="10">
        <v>4.6104063366128996</v>
      </c>
      <c r="E117" s="9">
        <f t="shared" si="117"/>
        <v>7.2377031856666703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3.7</v>
      </c>
      <c r="E121" s="7"/>
      <c r="F121" s="7"/>
      <c r="G121" s="1">
        <v>1</v>
      </c>
      <c r="H121" s="8">
        <f t="shared" ref="H121:H132" si="119">E122</f>
        <v>3.7</v>
      </c>
      <c r="I121" s="8">
        <f t="shared" ref="I121:I132" si="120">H121+273.15</f>
        <v>276.84999999999997</v>
      </c>
      <c r="J121" s="8">
        <f t="shared" ref="J121:J132" si="121">EXP(($C$15*(I121-$C$13))/($C$16*I121*$C$13))</f>
        <v>2.8061116177726088E-2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7.9889997757986182E-3</v>
      </c>
      <c r="Q121" s="12">
        <f t="shared" ref="Q121:Q132" si="125">P121*$B$123</f>
        <v>2.636369926013544E-3</v>
      </c>
      <c r="R121" s="8">
        <f t="shared" ref="R121:R132" si="126">L121*$B$123</f>
        <v>9.3951000000000007E-2</v>
      </c>
      <c r="S121" s="13">
        <f t="shared" ref="S121:S132" si="127">Q121/R121</f>
        <v>2.8061116177726088E-2</v>
      </c>
      <c r="T121" s="2">
        <f t="shared" ref="T121:T132" si="128">$B$122/100</f>
        <v>0.01</v>
      </c>
      <c r="U121" s="14">
        <f t="shared" ref="U121:U132" si="129">S121*T121</f>
        <v>2.8061116177726086E-4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5.770611161777261E-3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0.65720757248387096</v>
      </c>
      <c r="E122" s="9">
        <f t="shared" ref="E122:E133" si="139">D121</f>
        <v>3.7</v>
      </c>
      <c r="F122" s="7" t="s">
        <v>83</v>
      </c>
      <c r="G122" s="1">
        <v>2</v>
      </c>
      <c r="H122" s="8">
        <f t="shared" si="119"/>
        <v>0.65720757248387096</v>
      </c>
      <c r="I122" s="8">
        <f t="shared" si="120"/>
        <v>273.80720757248383</v>
      </c>
      <c r="J122" s="8">
        <f t="shared" si="121"/>
        <v>1.8983024598873129E-2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0.56141100022420143</v>
      </c>
      <c r="P122" s="8">
        <f t="shared" si="124"/>
        <v>1.0657278827333984E-2</v>
      </c>
      <c r="Q122" s="12">
        <f t="shared" si="125"/>
        <v>3.5169020130202148E-3</v>
      </c>
      <c r="R122" s="8">
        <f t="shared" si="126"/>
        <v>9.3951000000000007E-2</v>
      </c>
      <c r="S122" s="13">
        <f t="shared" si="127"/>
        <v>3.7433364339072649E-2</v>
      </c>
      <c r="T122" s="2">
        <f t="shared" si="128"/>
        <v>0.01</v>
      </c>
      <c r="U122" s="14">
        <f t="shared" si="129"/>
        <v>3.7433364339072651E-4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5.8643336433907263E-3</v>
      </c>
      <c r="AU122" s="8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0.15844391714285699</v>
      </c>
      <c r="E123" s="9">
        <f t="shared" si="139"/>
        <v>0.65720757248387096</v>
      </c>
      <c r="F123" s="7" t="s">
        <v>83</v>
      </c>
      <c r="G123" s="1">
        <v>3</v>
      </c>
      <c r="H123" s="8">
        <f t="shared" si="119"/>
        <v>0.15844391714285699</v>
      </c>
      <c r="I123" s="8">
        <f t="shared" si="120"/>
        <v>273.30844391714282</v>
      </c>
      <c r="J123" s="8">
        <f t="shared" si="121"/>
        <v>1.7790238860403974E-2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0.83545372139686735</v>
      </c>
      <c r="P123" s="8">
        <f t="shared" si="124"/>
        <v>1.4862921260463664E-2</v>
      </c>
      <c r="Q123" s="12">
        <f t="shared" si="125"/>
        <v>4.9047640159530096E-3</v>
      </c>
      <c r="R123" s="8">
        <f t="shared" si="126"/>
        <v>9.3951000000000007E-2</v>
      </c>
      <c r="S123" s="13">
        <f t="shared" si="127"/>
        <v>5.2205554128779995E-2</v>
      </c>
      <c r="T123" s="2">
        <f t="shared" si="128"/>
        <v>0.01</v>
      </c>
      <c r="U123" s="14">
        <f t="shared" si="129"/>
        <v>5.2205554128779996E-4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6.0120555412877998E-3</v>
      </c>
      <c r="AU123" s="8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7">
        <v>3.06492891512903</v>
      </c>
      <c r="E124" s="9">
        <f t="shared" si="139"/>
        <v>0.15844391714285699</v>
      </c>
      <c r="F124" s="7" t="s">
        <v>83</v>
      </c>
      <c r="G124" s="1">
        <v>4</v>
      </c>
      <c r="H124" s="8">
        <f t="shared" si="119"/>
        <v>3.06492891512903</v>
      </c>
      <c r="I124" s="8">
        <f t="shared" si="120"/>
        <v>276.21492891512901</v>
      </c>
      <c r="J124" s="8">
        <f t="shared" si="121"/>
        <v>2.5881346298897333E-2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1.1052908001364037</v>
      </c>
      <c r="P124" s="8">
        <f t="shared" si="124"/>
        <v>2.8606413959315583E-2</v>
      </c>
      <c r="Q124" s="12">
        <f t="shared" si="125"/>
        <v>9.4401166065741435E-3</v>
      </c>
      <c r="R124" s="8">
        <f t="shared" si="126"/>
        <v>9.3951000000000007E-2</v>
      </c>
      <c r="S124" s="13">
        <f t="shared" si="127"/>
        <v>0.10047914983953489</v>
      </c>
      <c r="T124" s="2">
        <f t="shared" si="128"/>
        <v>0.01</v>
      </c>
      <c r="U124" s="14">
        <f t="shared" si="129"/>
        <v>1.004791498395349E-3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6.4947914983953491E-3</v>
      </c>
      <c r="AU124" s="8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7">
        <v>9.4681682324333298</v>
      </c>
      <c r="E125" s="9">
        <f t="shared" si="139"/>
        <v>3.06492891512903</v>
      </c>
      <c r="F125" s="7" t="s">
        <v>83</v>
      </c>
      <c r="G125" s="1">
        <v>5</v>
      </c>
      <c r="H125" s="8">
        <f t="shared" si="119"/>
        <v>9.4681682324333298</v>
      </c>
      <c r="I125" s="8">
        <f t="shared" si="120"/>
        <v>282.61816823243333</v>
      </c>
      <c r="J125" s="8">
        <f t="shared" si="121"/>
        <v>5.7523533785165684E-2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1.0228501668682337</v>
      </c>
      <c r="O125" s="8">
        <f t="shared" si="140"/>
        <v>0.3385342193088543</v>
      </c>
      <c r="P125" s="8">
        <f t="shared" si="124"/>
        <v>1.947368460184757E-2</v>
      </c>
      <c r="Q125" s="12">
        <f t="shared" si="125"/>
        <v>6.426315918609698E-3</v>
      </c>
      <c r="R125" s="8">
        <f t="shared" si="126"/>
        <v>9.3951000000000007E-2</v>
      </c>
      <c r="S125" s="13">
        <f t="shared" si="127"/>
        <v>6.8400718657701323E-2</v>
      </c>
      <c r="T125" s="2">
        <f t="shared" si="128"/>
        <v>0.01</v>
      </c>
      <c r="U125" s="14">
        <f t="shared" si="129"/>
        <v>6.8400718657701321E-4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6.174007186577013E-3</v>
      </c>
      <c r="AU125" s="8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7">
        <v>11.247644028741901</v>
      </c>
      <c r="E126" s="9">
        <f t="shared" si="139"/>
        <v>9.4681682324333298</v>
      </c>
      <c r="F126" s="7" t="s">
        <v>85</v>
      </c>
      <c r="G126" s="1">
        <v>6</v>
      </c>
      <c r="H126" s="8">
        <f t="shared" si="119"/>
        <v>11.247644028741901</v>
      </c>
      <c r="I126" s="8">
        <f t="shared" si="120"/>
        <v>284.39764402874187</v>
      </c>
      <c r="J126" s="8">
        <f t="shared" si="121"/>
        <v>7.1361670634182042E-2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0.60376053470700664</v>
      </c>
      <c r="P126" s="8">
        <f t="shared" si="124"/>
        <v>4.3085360419679045E-2</v>
      </c>
      <c r="Q126" s="12">
        <f t="shared" si="125"/>
        <v>1.4218168938494086E-2</v>
      </c>
      <c r="R126" s="8">
        <f t="shared" si="126"/>
        <v>9.3951000000000007E-2</v>
      </c>
      <c r="S126" s="13">
        <f t="shared" si="127"/>
        <v>0.15133600428408517</v>
      </c>
      <c r="T126" s="2">
        <f t="shared" si="128"/>
        <v>0.01</v>
      </c>
      <c r="U126" s="14">
        <f t="shared" si="129"/>
        <v>1.5133600428408518E-3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7.0033600428408517E-3</v>
      </c>
      <c r="AU126" s="8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7">
        <v>14.980411665666701</v>
      </c>
      <c r="E127" s="9">
        <f t="shared" si="139"/>
        <v>11.247644028741901</v>
      </c>
      <c r="F127" s="7" t="s">
        <v>83</v>
      </c>
      <c r="G127" s="1">
        <v>7</v>
      </c>
      <c r="H127" s="8">
        <f t="shared" si="119"/>
        <v>14.980411665666701</v>
      </c>
      <c r="I127" s="8">
        <f t="shared" si="120"/>
        <v>288.13041166566666</v>
      </c>
      <c r="J127" s="8">
        <f t="shared" si="121"/>
        <v>0.11119658923595674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0.84537517428732767</v>
      </c>
      <c r="P127" s="8">
        <f t="shared" si="124"/>
        <v>9.4002836005503312E-2</v>
      </c>
      <c r="Q127" s="12">
        <f t="shared" si="125"/>
        <v>3.1020935881816095E-2</v>
      </c>
      <c r="R127" s="8">
        <f t="shared" si="126"/>
        <v>9.3951000000000007E-2</v>
      </c>
      <c r="S127" s="13">
        <f t="shared" si="127"/>
        <v>0.33018207237619707</v>
      </c>
      <c r="T127" s="2">
        <f t="shared" si="128"/>
        <v>0.01</v>
      </c>
      <c r="U127" s="14">
        <f t="shared" si="129"/>
        <v>3.3018207237619709E-3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1.3251820723761971E-2</v>
      </c>
      <c r="AU127" s="8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7">
        <v>16.483806499032301</v>
      </c>
      <c r="E128" s="9">
        <f t="shared" si="139"/>
        <v>14.980411665666701</v>
      </c>
      <c r="F128" s="7" t="s">
        <v>83</v>
      </c>
      <c r="G128" s="1">
        <v>8</v>
      </c>
      <c r="H128" s="8">
        <f t="shared" si="119"/>
        <v>16.483806499032301</v>
      </c>
      <c r="I128" s="8">
        <f t="shared" si="120"/>
        <v>289.63380649903229</v>
      </c>
      <c r="J128" s="8">
        <f t="shared" si="121"/>
        <v>0.1325166292004826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1.0360723382818242</v>
      </c>
      <c r="P128" s="8">
        <f t="shared" si="124"/>
        <v>0.13729681387696946</v>
      </c>
      <c r="Q128" s="12">
        <f t="shared" si="125"/>
        <v>4.5307948579399925E-2</v>
      </c>
      <c r="R128" s="8">
        <f t="shared" si="126"/>
        <v>9.3951000000000007E-2</v>
      </c>
      <c r="S128" s="13">
        <f t="shared" si="127"/>
        <v>0.48225083904801358</v>
      </c>
      <c r="T128" s="2">
        <f t="shared" si="128"/>
        <v>0.01</v>
      </c>
      <c r="U128" s="14">
        <f t="shared" si="129"/>
        <v>4.8225083904801357E-3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1.4772508390480135E-2</v>
      </c>
      <c r="AU128" s="8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7">
        <v>16.1636474693548</v>
      </c>
      <c r="E129" s="9">
        <f t="shared" si="139"/>
        <v>16.483806499032301</v>
      </c>
      <c r="F129" s="7" t="s">
        <v>83</v>
      </c>
      <c r="G129" s="1">
        <v>9</v>
      </c>
      <c r="H129" s="8">
        <f t="shared" si="119"/>
        <v>16.1636474693548</v>
      </c>
      <c r="I129" s="8">
        <f t="shared" si="120"/>
        <v>289.31364746935481</v>
      </c>
      <c r="J129" s="8">
        <f t="shared" si="121"/>
        <v>0.12767735184395665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1.1834755244048547</v>
      </c>
      <c r="P129" s="8">
        <f t="shared" si="124"/>
        <v>0.15110302092814973</v>
      </c>
      <c r="Q129" s="12">
        <f t="shared" si="125"/>
        <v>4.9863996906289412E-2</v>
      </c>
      <c r="R129" s="8">
        <f t="shared" si="126"/>
        <v>9.3951000000000007E-2</v>
      </c>
      <c r="S129" s="13">
        <f t="shared" si="127"/>
        <v>0.53074471699385217</v>
      </c>
      <c r="T129" s="2">
        <f t="shared" si="128"/>
        <v>0.01</v>
      </c>
      <c r="U129" s="14">
        <f t="shared" si="129"/>
        <v>5.3074471699385214E-3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1.5257447169938522E-2</v>
      </c>
      <c r="AU129" s="8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7">
        <v>14.2560087423333</v>
      </c>
      <c r="E130" s="9">
        <f t="shared" si="139"/>
        <v>16.1636474693548</v>
      </c>
      <c r="F130" s="7" t="s">
        <v>83</v>
      </c>
      <c r="G130" s="1">
        <v>10</v>
      </c>
      <c r="H130" s="8">
        <f t="shared" si="119"/>
        <v>14.2560087423333</v>
      </c>
      <c r="I130" s="8">
        <f t="shared" si="120"/>
        <v>287.40600874233326</v>
      </c>
      <c r="J130" s="8">
        <f t="shared" si="121"/>
        <v>0.10211758362651337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1.317072503476705</v>
      </c>
      <c r="P130" s="8">
        <f t="shared" si="124"/>
        <v>0.13449626151596375</v>
      </c>
      <c r="Q130" s="12">
        <f t="shared" si="125"/>
        <v>4.4383766300268038E-2</v>
      </c>
      <c r="R130" s="8">
        <f t="shared" si="126"/>
        <v>9.3951000000000007E-2</v>
      </c>
      <c r="S130" s="13">
        <f t="shared" si="127"/>
        <v>0.47241398495245429</v>
      </c>
      <c r="T130" s="2">
        <f t="shared" si="128"/>
        <v>0.01</v>
      </c>
      <c r="U130" s="14">
        <f t="shared" si="129"/>
        <v>4.7241398495245432E-3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1.4674139849524544E-2</v>
      </c>
      <c r="AU130" s="8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7">
        <v>10.2260146477097</v>
      </c>
      <c r="E131" s="9">
        <f t="shared" si="139"/>
        <v>14.2560087423333</v>
      </c>
      <c r="F131" s="7" t="s">
        <v>83</v>
      </c>
      <c r="G131" s="1">
        <v>11</v>
      </c>
      <c r="H131" s="8">
        <f t="shared" si="119"/>
        <v>10.2260146477097</v>
      </c>
      <c r="I131" s="8">
        <f t="shared" si="120"/>
        <v>283.37601464770967</v>
      </c>
      <c r="J131" s="8">
        <f t="shared" si="121"/>
        <v>6.3075416043704799E-2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1.1234474298627042</v>
      </c>
      <c r="O131" s="8">
        <f t="shared" si="140"/>
        <v>0.34382881209803706</v>
      </c>
      <c r="P131" s="8">
        <f t="shared" si="124"/>
        <v>2.1687145370896489E-2</v>
      </c>
      <c r="Q131" s="12">
        <f t="shared" si="125"/>
        <v>7.1567579723958415E-3</v>
      </c>
      <c r="R131" s="8">
        <f t="shared" si="126"/>
        <v>9.3951000000000007E-2</v>
      </c>
      <c r="S131" s="13">
        <f t="shared" si="127"/>
        <v>7.6175431580247588E-2</v>
      </c>
      <c r="T131" s="2">
        <f t="shared" si="128"/>
        <v>0.01</v>
      </c>
      <c r="U131" s="14">
        <f t="shared" si="129"/>
        <v>7.6175431580247587E-4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6.2517543158024762E-3</v>
      </c>
      <c r="AU131" s="8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7">
        <v>7.2377031856666703</v>
      </c>
      <c r="E132" s="9">
        <f t="shared" si="139"/>
        <v>10.2260146477097</v>
      </c>
      <c r="F132" s="7" t="s">
        <v>85</v>
      </c>
      <c r="G132" s="1">
        <v>12</v>
      </c>
      <c r="H132" s="8">
        <f t="shared" si="119"/>
        <v>7.2377031856666703</v>
      </c>
      <c r="I132" s="8">
        <f t="shared" si="120"/>
        <v>280.38770318566662</v>
      </c>
      <c r="J132" s="8">
        <f t="shared" si="121"/>
        <v>4.3734184488838639E-2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0.60684166672714057</v>
      </c>
      <c r="P132" s="8">
        <f t="shared" si="124"/>
        <v>2.6539725408159097E-2</v>
      </c>
      <c r="Q132" s="12">
        <f t="shared" si="125"/>
        <v>8.7581093846925018E-3</v>
      </c>
      <c r="R132" s="8">
        <f t="shared" si="126"/>
        <v>9.3951000000000007E-2</v>
      </c>
      <c r="S132" s="13">
        <f t="shared" si="127"/>
        <v>9.3219969821422888E-2</v>
      </c>
      <c r="T132" s="2">
        <f t="shared" si="128"/>
        <v>0.01</v>
      </c>
      <c r="U132" s="14">
        <f t="shared" si="129"/>
        <v>9.3219969821422893E-4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6.4221996982142286E-3</v>
      </c>
      <c r="AU132" s="8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3">
      <c r="C133" s="7">
        <v>12</v>
      </c>
      <c r="D133" s="10">
        <v>4.6104063366128996</v>
      </c>
      <c r="E133" s="9">
        <f t="shared" si="139"/>
        <v>7.2377031856666703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3.7</v>
      </c>
      <c r="E136" s="7"/>
      <c r="F136" s="7"/>
      <c r="G136" s="1">
        <v>1</v>
      </c>
      <c r="H136" s="8">
        <f t="shared" ref="H136:H147" si="141">E137</f>
        <v>3.7</v>
      </c>
      <c r="I136" s="8">
        <f t="shared" ref="I136:I147" si="142">H136+273.15</f>
        <v>276.84999999999997</v>
      </c>
      <c r="J136" s="8">
        <f t="shared" ref="J136:J147" si="143">EXP(($C$15*(I136-$C$13))/($C$16*I136*$C$13))</f>
        <v>2.8061116177726088E-2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2.1299731774044286E-2</v>
      </c>
      <c r="Q136" s="12">
        <f t="shared" ref="Q136:Q147" si="147">P136*$B$138</f>
        <v>5.5379302612515143E-3</v>
      </c>
      <c r="R136" s="8">
        <f t="shared" ref="R136:R147" si="148">L136*$B$138</f>
        <v>0.19735245833333334</v>
      </c>
      <c r="S136" s="13">
        <f t="shared" ref="S136:S147" si="149">Q136/R136</f>
        <v>2.8061116177726091E-2</v>
      </c>
      <c r="T136" s="2">
        <f t="shared" ref="T136:T147" si="150">$B$137/100</f>
        <v>0.01</v>
      </c>
      <c r="U136" s="14">
        <f t="shared" ref="U136:U147" si="151">S136*T136</f>
        <v>2.8061116177726091E-4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5.770611161777261E-3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0.65720757248387096</v>
      </c>
      <c r="E137" s="9">
        <f t="shared" ref="E137:E148" si="159">D136</f>
        <v>3.7</v>
      </c>
      <c r="F137" s="7" t="s">
        <v>83</v>
      </c>
      <c r="G137" s="1">
        <v>2</v>
      </c>
      <c r="H137" s="8">
        <f t="shared" si="141"/>
        <v>0.65720757248387096</v>
      </c>
      <c r="I137" s="8">
        <f t="shared" si="142"/>
        <v>273.80720757248383</v>
      </c>
      <c r="J137" s="8">
        <f t="shared" si="143"/>
        <v>1.8983024598873129E-2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1.4967961015592892</v>
      </c>
      <c r="P137" s="8">
        <f t="shared" si="146"/>
        <v>2.8413717215397389E-2</v>
      </c>
      <c r="Q137" s="12">
        <f t="shared" si="147"/>
        <v>7.3875664760033218E-3</v>
      </c>
      <c r="R137" s="8">
        <f t="shared" si="148"/>
        <v>0.19735245833333334</v>
      </c>
      <c r="S137" s="13">
        <f t="shared" si="149"/>
        <v>3.7433364339072649E-2</v>
      </c>
      <c r="T137" s="2">
        <f t="shared" si="150"/>
        <v>0.01</v>
      </c>
      <c r="U137" s="14">
        <f t="shared" si="151"/>
        <v>3.7433364339072651E-4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5.8643336433907263E-3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0.15844391714285699</v>
      </c>
      <c r="E138" s="9">
        <f t="shared" si="159"/>
        <v>0.65720757248387096</v>
      </c>
      <c r="F138" s="7" t="s">
        <v>83</v>
      </c>
      <c r="G138" s="1">
        <v>3</v>
      </c>
      <c r="H138" s="8">
        <f t="shared" si="141"/>
        <v>0.15844391714285699</v>
      </c>
      <c r="I138" s="8">
        <f t="shared" si="142"/>
        <v>273.30844391714282</v>
      </c>
      <c r="J138" s="8">
        <f t="shared" si="143"/>
        <v>1.7790238860403974E-2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2.2274303010105587</v>
      </c>
      <c r="P138" s="8">
        <f t="shared" si="146"/>
        <v>3.9626517099879362E-2</v>
      </c>
      <c r="Q138" s="12">
        <f t="shared" si="147"/>
        <v>1.0302894445968635E-2</v>
      </c>
      <c r="R138" s="8">
        <f t="shared" si="148"/>
        <v>0.19735245833333334</v>
      </c>
      <c r="S138" s="13">
        <f t="shared" si="149"/>
        <v>5.2205554128780009E-2</v>
      </c>
      <c r="T138" s="2">
        <f t="shared" si="150"/>
        <v>0.01</v>
      </c>
      <c r="U138" s="14">
        <f t="shared" si="151"/>
        <v>5.2205554128780007E-4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6.0120555412877998E-3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3.06492891512903</v>
      </c>
      <c r="E139" s="9">
        <f t="shared" si="159"/>
        <v>0.15844391714285699</v>
      </c>
      <c r="F139" s="7" t="s">
        <v>83</v>
      </c>
      <c r="G139" s="1">
        <v>4</v>
      </c>
      <c r="H139" s="8">
        <f t="shared" si="141"/>
        <v>3.06492891512903</v>
      </c>
      <c r="I139" s="8">
        <f t="shared" si="142"/>
        <v>276.21492891512901</v>
      </c>
      <c r="J139" s="8">
        <f t="shared" si="143"/>
        <v>2.5881346298897333E-2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2.946851700577346</v>
      </c>
      <c r="P139" s="8">
        <f t="shared" si="146"/>
        <v>7.6268489354136812E-2</v>
      </c>
      <c r="Q139" s="12">
        <f t="shared" si="147"/>
        <v>1.9829807232075572E-2</v>
      </c>
      <c r="R139" s="8">
        <f t="shared" si="148"/>
        <v>0.19735245833333334</v>
      </c>
      <c r="S139" s="13">
        <f t="shared" si="149"/>
        <v>0.10047914983953492</v>
      </c>
      <c r="T139" s="2">
        <f t="shared" si="150"/>
        <v>0.01</v>
      </c>
      <c r="U139" s="14">
        <f t="shared" si="151"/>
        <v>1.0047914983953492E-3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6.4947914983953491E-3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9.4681682324333298</v>
      </c>
      <c r="E140" s="9">
        <f t="shared" si="159"/>
        <v>3.06492891512903</v>
      </c>
      <c r="F140" s="7" t="s">
        <v>83</v>
      </c>
      <c r="G140" s="1">
        <v>5</v>
      </c>
      <c r="H140" s="8">
        <f t="shared" si="141"/>
        <v>9.4681682324333298</v>
      </c>
      <c r="I140" s="8">
        <f t="shared" si="142"/>
        <v>282.61816823243333</v>
      </c>
      <c r="J140" s="8">
        <f t="shared" si="143"/>
        <v>5.7523533785165684E-2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3.6296311278898759</v>
      </c>
      <c r="P140" s="8">
        <f t="shared" si="146"/>
        <v>0.20878920881286231</v>
      </c>
      <c r="Q140" s="12">
        <f t="shared" si="147"/>
        <v>5.4285194291344201E-2</v>
      </c>
      <c r="R140" s="8">
        <f t="shared" si="148"/>
        <v>0.19735245833333334</v>
      </c>
      <c r="S140" s="13">
        <f t="shared" si="149"/>
        <v>0.27506723123587912</v>
      </c>
      <c r="T140" s="2">
        <f t="shared" si="150"/>
        <v>0.01</v>
      </c>
      <c r="U140" s="14">
        <f t="shared" si="151"/>
        <v>2.7506723123587912E-3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8.2406723123587926E-3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11.247644028741901</v>
      </c>
      <c r="E141" s="9">
        <f t="shared" si="159"/>
        <v>9.4681682324333298</v>
      </c>
      <c r="F141" s="7" t="s">
        <v>85</v>
      </c>
      <c r="G141" s="1">
        <v>6</v>
      </c>
      <c r="H141" s="8">
        <f t="shared" si="141"/>
        <v>11.247644028741901</v>
      </c>
      <c r="I141" s="8">
        <f t="shared" si="142"/>
        <v>284.39764402874187</v>
      </c>
      <c r="J141" s="8">
        <f t="shared" si="143"/>
        <v>7.1361670634182042E-2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4.1798898357436798</v>
      </c>
      <c r="P141" s="8">
        <f t="shared" si="146"/>
        <v>0.29828392174550578</v>
      </c>
      <c r="Q141" s="12">
        <f t="shared" si="147"/>
        <v>7.7553819653831499E-2</v>
      </c>
      <c r="R141" s="8">
        <f t="shared" si="148"/>
        <v>0.19735245833333334</v>
      </c>
      <c r="S141" s="13">
        <f t="shared" si="149"/>
        <v>0.39297113554491991</v>
      </c>
      <c r="T141" s="2">
        <f t="shared" si="150"/>
        <v>0.01</v>
      </c>
      <c r="U141" s="14">
        <f t="shared" si="151"/>
        <v>3.9297113554491994E-3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9.4197113554491986E-3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14.980411665666701</v>
      </c>
      <c r="E142" s="9">
        <f t="shared" si="159"/>
        <v>11.247644028741901</v>
      </c>
      <c r="F142" s="7" t="s">
        <v>83</v>
      </c>
      <c r="G142" s="1">
        <v>7</v>
      </c>
      <c r="H142" s="8">
        <f t="shared" si="141"/>
        <v>14.980411665666701</v>
      </c>
      <c r="I142" s="8">
        <f t="shared" si="142"/>
        <v>288.13041166566666</v>
      </c>
      <c r="J142" s="8">
        <f t="shared" si="143"/>
        <v>0.11119658923595674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4.6406538306648404</v>
      </c>
      <c r="P142" s="8">
        <f t="shared" si="146"/>
        <v>0.5160248777947074</v>
      </c>
      <c r="Q142" s="12">
        <f t="shared" si="147"/>
        <v>0.13416646822662393</v>
      </c>
      <c r="R142" s="8">
        <f t="shared" si="148"/>
        <v>0.19735245833333334</v>
      </c>
      <c r="S142" s="13">
        <f t="shared" si="149"/>
        <v>0.67983175562988596</v>
      </c>
      <c r="T142" s="2">
        <f t="shared" si="150"/>
        <v>0.01</v>
      </c>
      <c r="U142" s="14">
        <f t="shared" si="151"/>
        <v>6.7983175562988593E-3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1.674831755629886E-2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16.483806499032301</v>
      </c>
      <c r="E143" s="9">
        <f t="shared" si="159"/>
        <v>14.980411665666701</v>
      </c>
      <c r="F143" s="7" t="s">
        <v>83</v>
      </c>
      <c r="G143" s="1">
        <v>8</v>
      </c>
      <c r="H143" s="8">
        <f t="shared" si="141"/>
        <v>16.483806499032301</v>
      </c>
      <c r="I143" s="8">
        <f t="shared" si="142"/>
        <v>289.63380649903229</v>
      </c>
      <c r="J143" s="8">
        <f t="shared" si="143"/>
        <v>0.1325166292004826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4.8836768695367994</v>
      </c>
      <c r="P143" s="8">
        <f t="shared" si="146"/>
        <v>0.64716839685538163</v>
      </c>
      <c r="Q143" s="12">
        <f t="shared" si="147"/>
        <v>0.16826378318239923</v>
      </c>
      <c r="R143" s="8">
        <f t="shared" si="148"/>
        <v>0.19735245833333334</v>
      </c>
      <c r="S143" s="13">
        <f t="shared" si="149"/>
        <v>0.8526054582922773</v>
      </c>
      <c r="T143" s="2">
        <f t="shared" si="150"/>
        <v>0.01</v>
      </c>
      <c r="U143" s="14">
        <f t="shared" si="151"/>
        <v>8.5260545829227725E-3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1.8476054582922771E-2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16.1636474693548</v>
      </c>
      <c r="E144" s="9">
        <f t="shared" si="159"/>
        <v>16.483806499032301</v>
      </c>
      <c r="F144" s="7" t="s">
        <v>83</v>
      </c>
      <c r="G144" s="1">
        <v>9</v>
      </c>
      <c r="H144" s="8">
        <f t="shared" si="141"/>
        <v>16.1636474693548</v>
      </c>
      <c r="I144" s="8">
        <f t="shared" si="142"/>
        <v>289.31364746935481</v>
      </c>
      <c r="J144" s="8">
        <f t="shared" si="143"/>
        <v>0.12767735184395665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4.995556389348085</v>
      </c>
      <c r="P144" s="8">
        <f t="shared" si="146"/>
        <v>0.63781941077912119</v>
      </c>
      <c r="Q144" s="12">
        <f t="shared" si="147"/>
        <v>0.16583304680257152</v>
      </c>
      <c r="R144" s="8">
        <f t="shared" si="148"/>
        <v>0.19735245833333334</v>
      </c>
      <c r="S144" s="13">
        <f t="shared" si="149"/>
        <v>0.84028873115162961</v>
      </c>
      <c r="T144" s="2">
        <f t="shared" si="150"/>
        <v>0.01</v>
      </c>
      <c r="U144" s="14">
        <f t="shared" si="151"/>
        <v>8.4028873115162966E-3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1.8352887311516297E-2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14.2560087423333</v>
      </c>
      <c r="E145" s="9">
        <f t="shared" si="159"/>
        <v>16.1636474693548</v>
      </c>
      <c r="F145" s="7" t="s">
        <v>83</v>
      </c>
      <c r="G145" s="1">
        <v>10</v>
      </c>
      <c r="H145" s="8">
        <f t="shared" si="141"/>
        <v>14.2560087423333</v>
      </c>
      <c r="I145" s="8">
        <f t="shared" si="142"/>
        <v>287.40600874233326</v>
      </c>
      <c r="J145" s="8">
        <f t="shared" si="143"/>
        <v>0.10211758362651337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5.1167848952356305</v>
      </c>
      <c r="P145" s="8">
        <f t="shared" si="146"/>
        <v>0.52251370943810493</v>
      </c>
      <c r="Q145" s="12">
        <f t="shared" si="147"/>
        <v>0.13585356445390728</v>
      </c>
      <c r="R145" s="8">
        <f t="shared" si="148"/>
        <v>0.19735245833333334</v>
      </c>
      <c r="S145" s="13">
        <f t="shared" si="149"/>
        <v>0.68838040124358191</v>
      </c>
      <c r="T145" s="2">
        <f t="shared" si="150"/>
        <v>0.01</v>
      </c>
      <c r="U145" s="14">
        <f t="shared" si="151"/>
        <v>6.8838040124358192E-3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1.6833804012435821E-2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10.2260146477097</v>
      </c>
      <c r="E146" s="9">
        <f t="shared" si="159"/>
        <v>14.2560087423333</v>
      </c>
      <c r="F146" s="7" t="s">
        <v>83</v>
      </c>
      <c r="G146" s="1">
        <v>11</v>
      </c>
      <c r="H146" s="8">
        <f t="shared" si="141"/>
        <v>10.2260146477097</v>
      </c>
      <c r="I146" s="8">
        <f t="shared" si="142"/>
        <v>283.37601464770967</v>
      </c>
      <c r="J146" s="8">
        <f t="shared" si="143"/>
        <v>6.3075416043704799E-2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5.3533191024641926</v>
      </c>
      <c r="P146" s="8">
        <f t="shared" si="146"/>
        <v>0.33766282960264132</v>
      </c>
      <c r="Q146" s="12">
        <f t="shared" si="147"/>
        <v>8.7792335696686749E-2</v>
      </c>
      <c r="R146" s="8">
        <f t="shared" si="148"/>
        <v>0.19735245833333334</v>
      </c>
      <c r="S146" s="13">
        <f t="shared" si="149"/>
        <v>0.44485047938142858</v>
      </c>
      <c r="T146" s="2">
        <f t="shared" si="150"/>
        <v>0.01</v>
      </c>
      <c r="U146" s="14">
        <f t="shared" si="151"/>
        <v>4.4485047938142858E-3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9.9385047938142859E-3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7.2377031856666703</v>
      </c>
      <c r="E147" s="9">
        <f t="shared" si="159"/>
        <v>10.2260146477097</v>
      </c>
      <c r="F147" s="7" t="s">
        <v>85</v>
      </c>
      <c r="G147" s="1">
        <v>12</v>
      </c>
      <c r="H147" s="8">
        <f t="shared" si="141"/>
        <v>7.2377031856666703</v>
      </c>
      <c r="I147" s="8">
        <f t="shared" si="142"/>
        <v>280.38770318566662</v>
      </c>
      <c r="J147" s="8">
        <f t="shared" si="143"/>
        <v>4.3734184488838639E-2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5.7747041895282178</v>
      </c>
      <c r="P147" s="8">
        <f t="shared" si="146"/>
        <v>0.25255197839329646</v>
      </c>
      <c r="Q147" s="12">
        <f t="shared" si="147"/>
        <v>6.5663514382257079E-2</v>
      </c>
      <c r="R147" s="8">
        <f t="shared" si="148"/>
        <v>0.19735245833333334</v>
      </c>
      <c r="S147" s="13">
        <f t="shared" si="149"/>
        <v>0.33272204935673882</v>
      </c>
      <c r="T147" s="2">
        <f t="shared" si="150"/>
        <v>0.01</v>
      </c>
      <c r="U147" s="14">
        <f t="shared" si="151"/>
        <v>3.3272204935673884E-3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8.817220493567389E-3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4.6104063366128996</v>
      </c>
      <c r="E148" s="9">
        <f t="shared" si="159"/>
        <v>7.2377031856666703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5923200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2692898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17002700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25634900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250000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>
        <v>142000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>
        <v>110000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46026650.863948151</v>
      </c>
      <c r="J13" s="6" t="s">
        <v>37</v>
      </c>
      <c r="K13" s="6">
        <f>I13/(10000*1000)</f>
        <v>4.6026650863948149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6.5</v>
      </c>
      <c r="E26" s="7"/>
      <c r="F26" s="7"/>
      <c r="G26" s="1">
        <v>1</v>
      </c>
      <c r="H26" s="8">
        <f t="shared" ref="H26:H37" si="0">E27</f>
        <v>6.5</v>
      </c>
      <c r="I26" s="8">
        <f t="shared" ref="I26:I37" si="1">H26+273.15</f>
        <v>279.64999999999998</v>
      </c>
      <c r="J26" s="8">
        <f t="shared" ref="J26:J37" si="2">EXP(($C$15*(I26-$C$13))/($C$16*I26*$C$13))</f>
        <v>3.9905897093393559E-2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1.6174695787947373</v>
      </c>
      <c r="Q26" s="12">
        <f t="shared" ref="Q26:Q37" si="6">P26*$B$28</f>
        <v>0.16174695787947374</v>
      </c>
      <c r="R26" s="8">
        <f t="shared" ref="R26:R37" si="7">L26*$B$28</f>
        <v>4.0532094166666672</v>
      </c>
      <c r="S26" s="13">
        <f t="shared" ref="S26:S37" si="8">Q26/R26</f>
        <v>3.9905897093393553E-2</v>
      </c>
      <c r="T26" s="2">
        <f t="shared" ref="T26:T37" si="9">$B$27/100</f>
        <v>0.34</v>
      </c>
      <c r="U26" s="14">
        <f t="shared" ref="U26:U37" si="10">S26*T26</f>
        <v>1.3568005011753809E-2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2.6468005011753809E-2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6.1974142477741898</v>
      </c>
      <c r="E27" s="9">
        <f t="shared" ref="E27:E38" si="18">D26</f>
        <v>6.5</v>
      </c>
      <c r="F27" s="7" t="s">
        <v>83</v>
      </c>
      <c r="G27" s="1">
        <v>2</v>
      </c>
      <c r="H27" s="8">
        <f t="shared" si="0"/>
        <v>6.1974142477741898</v>
      </c>
      <c r="I27" s="8">
        <f t="shared" si="1"/>
        <v>279.34741424777417</v>
      </c>
      <c r="J27" s="8">
        <f t="shared" si="2"/>
        <v>3.8428905428565668E-2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79.446718754538594</v>
      </c>
      <c r="P27" s="8">
        <f t="shared" si="5"/>
        <v>3.053050441628018</v>
      </c>
      <c r="Q27" s="12">
        <f t="shared" si="6"/>
        <v>0.3053050441628018</v>
      </c>
      <c r="R27" s="8">
        <f t="shared" si="7"/>
        <v>4.0532094166666672</v>
      </c>
      <c r="S27" s="13">
        <f t="shared" si="8"/>
        <v>7.5324270911687224E-2</v>
      </c>
      <c r="T27" s="2">
        <f t="shared" si="9"/>
        <v>0.34</v>
      </c>
      <c r="U27" s="14">
        <f t="shared" si="10"/>
        <v>2.5610252109973659E-2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3.8510252109973657E-2</v>
      </c>
      <c r="AR27" s="8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7.5938365642500001</v>
      </c>
      <c r="E28" s="9">
        <f t="shared" si="18"/>
        <v>6.1974142477741898</v>
      </c>
      <c r="F28" s="7" t="s">
        <v>83</v>
      </c>
      <c r="G28" s="1">
        <v>3</v>
      </c>
      <c r="H28" s="8">
        <f t="shared" si="0"/>
        <v>7.5938365642500001</v>
      </c>
      <c r="I28" s="8">
        <f t="shared" si="1"/>
        <v>280.74383656424999</v>
      </c>
      <c r="J28" s="8">
        <f t="shared" si="2"/>
        <v>4.5703798057441479E-2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116.92576247957724</v>
      </c>
      <c r="P28" s="8">
        <f t="shared" si="5"/>
        <v>5.3439514360789664</v>
      </c>
      <c r="Q28" s="12">
        <f t="shared" si="6"/>
        <v>0.53439514360789664</v>
      </c>
      <c r="R28" s="8">
        <f t="shared" si="7"/>
        <v>4.0532094166666672</v>
      </c>
      <c r="S28" s="13">
        <f t="shared" si="8"/>
        <v>0.13184493784369516</v>
      </c>
      <c r="T28" s="2">
        <f t="shared" si="9"/>
        <v>0.34</v>
      </c>
      <c r="U28" s="14">
        <f t="shared" si="10"/>
        <v>4.4827278866856363E-2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5.7727278866856364E-2</v>
      </c>
      <c r="AR28" s="8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7">
        <v>9.2716090571612906</v>
      </c>
      <c r="E29" s="9">
        <f t="shared" si="18"/>
        <v>7.5938365642500001</v>
      </c>
      <c r="F29" s="7" t="s">
        <v>83</v>
      </c>
      <c r="G29" s="1">
        <v>4</v>
      </c>
      <c r="H29" s="8">
        <f t="shared" si="0"/>
        <v>9.2716090571612906</v>
      </c>
      <c r="I29" s="8">
        <f t="shared" si="1"/>
        <v>282.42160905716128</v>
      </c>
      <c r="J29" s="8">
        <f t="shared" si="2"/>
        <v>5.6160645328985473E-2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152.11390521016494</v>
      </c>
      <c r="P29" s="8">
        <f t="shared" si="5"/>
        <v>8.5428150801149894</v>
      </c>
      <c r="Q29" s="12">
        <f t="shared" si="6"/>
        <v>0.85428150801149894</v>
      </c>
      <c r="R29" s="8">
        <f t="shared" si="7"/>
        <v>4.0532094166666672</v>
      </c>
      <c r="S29" s="13">
        <f t="shared" si="8"/>
        <v>0.21076668392674722</v>
      </c>
      <c r="T29" s="2">
        <f t="shared" si="9"/>
        <v>0.34</v>
      </c>
      <c r="U29" s="14">
        <f t="shared" si="10"/>
        <v>7.1660672535094061E-2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8.4560672535094056E-2</v>
      </c>
      <c r="AR29" s="8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7">
        <v>14.695461129</v>
      </c>
      <c r="E30" s="9">
        <f t="shared" si="18"/>
        <v>9.2716090571612906</v>
      </c>
      <c r="F30" s="7" t="s">
        <v>83</v>
      </c>
      <c r="G30" s="1">
        <v>5</v>
      </c>
      <c r="H30" s="8">
        <f t="shared" si="0"/>
        <v>14.695461129</v>
      </c>
      <c r="I30" s="8">
        <f t="shared" si="1"/>
        <v>287.845461129</v>
      </c>
      <c r="J30" s="8">
        <f t="shared" si="2"/>
        <v>0.10753824793121686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136.39253562354745</v>
      </c>
      <c r="O30" s="8">
        <f t="shared" si="19"/>
        <v>47.710648673169175</v>
      </c>
      <c r="P30" s="8">
        <f t="shared" si="5"/>
        <v>5.1307195659744496</v>
      </c>
      <c r="Q30" s="12">
        <f t="shared" si="6"/>
        <v>0.51307195659744498</v>
      </c>
      <c r="R30" s="8">
        <f t="shared" si="7"/>
        <v>4.0532094166666672</v>
      </c>
      <c r="S30" s="13">
        <f t="shared" si="8"/>
        <v>0.12658412232235264</v>
      </c>
      <c r="T30" s="2">
        <f t="shared" si="9"/>
        <v>0.34</v>
      </c>
      <c r="U30" s="14">
        <f t="shared" si="10"/>
        <v>4.3038601589599899E-2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5.5938601589599901E-2</v>
      </c>
      <c r="AR30" s="8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7">
        <v>17.1372763483871</v>
      </c>
      <c r="E31" s="9">
        <f t="shared" si="18"/>
        <v>14.695461129</v>
      </c>
      <c r="F31" s="7" t="s">
        <v>85</v>
      </c>
      <c r="G31" s="1">
        <v>6</v>
      </c>
      <c r="H31" s="8">
        <f t="shared" si="0"/>
        <v>17.1372763483871</v>
      </c>
      <c r="I31" s="8">
        <f t="shared" si="1"/>
        <v>290.28727634838708</v>
      </c>
      <c r="J31" s="8">
        <f t="shared" si="2"/>
        <v>0.14293431208100035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83.112023273861396</v>
      </c>
      <c r="P31" s="8">
        <f t="shared" si="5"/>
        <v>11.87955987230947</v>
      </c>
      <c r="Q31" s="12">
        <f t="shared" si="6"/>
        <v>1.1879559872309471</v>
      </c>
      <c r="R31" s="8">
        <f t="shared" si="7"/>
        <v>4.0532094166666672</v>
      </c>
      <c r="S31" s="13">
        <f t="shared" si="8"/>
        <v>0.29309020707050321</v>
      </c>
      <c r="T31" s="2">
        <f t="shared" si="9"/>
        <v>0.34</v>
      </c>
      <c r="U31" s="14">
        <f t="shared" si="10"/>
        <v>9.9650670403971103E-2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0.12530067040397111</v>
      </c>
      <c r="AR31" s="8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7">
        <v>20.001863665999998</v>
      </c>
      <c r="E32" s="9">
        <f t="shared" si="18"/>
        <v>17.1372763483871</v>
      </c>
      <c r="F32" s="7" t="s">
        <v>83</v>
      </c>
      <c r="G32" s="1">
        <v>7</v>
      </c>
      <c r="H32" s="8">
        <f t="shared" si="0"/>
        <v>20.001863665999998</v>
      </c>
      <c r="I32" s="8">
        <f t="shared" si="1"/>
        <v>293.151863666</v>
      </c>
      <c r="J32" s="8">
        <f t="shared" si="2"/>
        <v>0.1983724031496126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111.76455756821859</v>
      </c>
      <c r="P32" s="8">
        <f t="shared" si="5"/>
        <v>22.171003871760746</v>
      </c>
      <c r="Q32" s="12">
        <f t="shared" si="6"/>
        <v>2.2171003871760746</v>
      </c>
      <c r="R32" s="8">
        <f t="shared" si="7"/>
        <v>4.0532094166666672</v>
      </c>
      <c r="S32" s="13">
        <f t="shared" si="8"/>
        <v>0.54699872601189292</v>
      </c>
      <c r="T32" s="2">
        <f t="shared" si="9"/>
        <v>0.34</v>
      </c>
      <c r="U32" s="14">
        <f t="shared" si="10"/>
        <v>0.1859795668440436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0.2116295668440436</v>
      </c>
      <c r="AR32" s="8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7">
        <v>21.839261960322599</v>
      </c>
      <c r="E33" s="9">
        <f t="shared" si="18"/>
        <v>20.001863665999998</v>
      </c>
      <c r="F33" s="7" t="s">
        <v>83</v>
      </c>
      <c r="G33" s="1">
        <v>8</v>
      </c>
      <c r="H33" s="8">
        <f t="shared" si="0"/>
        <v>21.839261960322599</v>
      </c>
      <c r="I33" s="8">
        <f t="shared" si="1"/>
        <v>294.98926196032255</v>
      </c>
      <c r="J33" s="8">
        <f t="shared" si="2"/>
        <v>0.24396551846138279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130.1256478631245</v>
      </c>
      <c r="P33" s="8">
        <f t="shared" si="5"/>
        <v>31.746171146050497</v>
      </c>
      <c r="Q33" s="12">
        <f t="shared" si="6"/>
        <v>3.1746171146050499</v>
      </c>
      <c r="R33" s="8">
        <f t="shared" si="7"/>
        <v>4.0532094166666672</v>
      </c>
      <c r="S33" s="13">
        <f t="shared" si="8"/>
        <v>0.78323540391254542</v>
      </c>
      <c r="T33" s="2">
        <f t="shared" si="9"/>
        <v>0.34</v>
      </c>
      <c r="U33" s="14">
        <f t="shared" si="10"/>
        <v>0.26630003733026547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0.29195003733026548</v>
      </c>
      <c r="AR33" s="8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7">
        <v>23.111949873871001</v>
      </c>
      <c r="E34" s="9">
        <f t="shared" si="18"/>
        <v>21.839261960322599</v>
      </c>
      <c r="F34" s="7" t="s">
        <v>83</v>
      </c>
      <c r="G34" s="1">
        <v>9</v>
      </c>
      <c r="H34" s="8">
        <f t="shared" si="0"/>
        <v>23.111949873871001</v>
      </c>
      <c r="I34" s="8">
        <f t="shared" si="1"/>
        <v>296.261949873871</v>
      </c>
      <c r="J34" s="8">
        <f t="shared" si="2"/>
        <v>0.2811308337789874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138.91157088374067</v>
      </c>
      <c r="P34" s="8">
        <f t="shared" si="5"/>
        <v>39.052325744094922</v>
      </c>
      <c r="Q34" s="12">
        <f t="shared" si="6"/>
        <v>3.9052325744094922</v>
      </c>
      <c r="R34" s="8">
        <f t="shared" si="7"/>
        <v>4.0532094166666672</v>
      </c>
      <c r="S34" s="13">
        <f t="shared" si="8"/>
        <v>0.9634914392410372</v>
      </c>
      <c r="T34" s="2">
        <f t="shared" si="9"/>
        <v>0.34</v>
      </c>
      <c r="U34" s="14">
        <f t="shared" si="10"/>
        <v>0.32758708934195269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0.35323708934195269</v>
      </c>
      <c r="AR34" s="8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7">
        <v>20.537843829</v>
      </c>
      <c r="E35" s="9">
        <f t="shared" si="18"/>
        <v>23.111949873871001</v>
      </c>
      <c r="F35" s="7" t="s">
        <v>83</v>
      </c>
      <c r="G35" s="1">
        <v>10</v>
      </c>
      <c r="H35" s="8">
        <f t="shared" si="0"/>
        <v>20.537843829</v>
      </c>
      <c r="I35" s="8">
        <f t="shared" si="1"/>
        <v>293.68784382899997</v>
      </c>
      <c r="J35" s="8">
        <f t="shared" si="2"/>
        <v>0.21076881925087951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140.3913393063124</v>
      </c>
      <c r="P35" s="8">
        <f t="shared" si="5"/>
        <v>29.590116818641054</v>
      </c>
      <c r="Q35" s="12">
        <f t="shared" si="6"/>
        <v>2.9590116818641055</v>
      </c>
      <c r="R35" s="8">
        <f t="shared" si="7"/>
        <v>4.0532094166666672</v>
      </c>
      <c r="S35" s="13">
        <f t="shared" si="8"/>
        <v>0.73004164790912218</v>
      </c>
      <c r="T35" s="2">
        <f t="shared" si="9"/>
        <v>0.34</v>
      </c>
      <c r="U35" s="14">
        <f t="shared" si="10"/>
        <v>0.24821416028910157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0.27386416028910154</v>
      </c>
      <c r="AR35" s="8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7">
        <v>16.076553144838702</v>
      </c>
      <c r="E36" s="9">
        <f t="shared" si="18"/>
        <v>20.537843829</v>
      </c>
      <c r="F36" s="7" t="s">
        <v>83</v>
      </c>
      <c r="G36" s="1">
        <v>11</v>
      </c>
      <c r="H36" s="8">
        <f t="shared" si="0"/>
        <v>16.076553144838702</v>
      </c>
      <c r="I36" s="8">
        <f t="shared" si="1"/>
        <v>289.2265531448387</v>
      </c>
      <c r="J36" s="8">
        <f t="shared" si="2"/>
        <v>0.12638995155386057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105.2611613632878</v>
      </c>
      <c r="O36" s="8">
        <f t="shared" si="19"/>
        <v>46.072155291050208</v>
      </c>
      <c r="P36" s="8">
        <f t="shared" si="5"/>
        <v>5.8230574752177766</v>
      </c>
      <c r="Q36" s="12">
        <f t="shared" si="6"/>
        <v>0.58230574752177766</v>
      </c>
      <c r="R36" s="8">
        <f t="shared" si="7"/>
        <v>4.0532094166666672</v>
      </c>
      <c r="S36" s="13">
        <f t="shared" si="8"/>
        <v>0.14366534951965598</v>
      </c>
      <c r="T36" s="2">
        <f t="shared" si="9"/>
        <v>0.34</v>
      </c>
      <c r="U36" s="14">
        <f t="shared" si="10"/>
        <v>4.8846218836683039E-2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6.1746218836683041E-2</v>
      </c>
      <c r="AR36" s="8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7">
        <v>10.8092099944667</v>
      </c>
      <c r="E37" s="9">
        <f t="shared" si="18"/>
        <v>16.076553144838702</v>
      </c>
      <c r="F37" s="7" t="s">
        <v>85</v>
      </c>
      <c r="G37" s="1">
        <v>12</v>
      </c>
      <c r="H37" s="8">
        <f t="shared" si="0"/>
        <v>10.8092099944667</v>
      </c>
      <c r="I37" s="8">
        <f t="shared" si="1"/>
        <v>283.95920999446668</v>
      </c>
      <c r="J37" s="8">
        <f t="shared" si="2"/>
        <v>6.7687367768400897E-2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80.781191982499095</v>
      </c>
      <c r="P37" s="8">
        <f t="shared" si="5"/>
        <v>5.4678662504892142</v>
      </c>
      <c r="Q37" s="12">
        <f t="shared" si="6"/>
        <v>0.54678662504892139</v>
      </c>
      <c r="R37" s="8">
        <f t="shared" si="7"/>
        <v>4.0532094166666672</v>
      </c>
      <c r="S37" s="13">
        <f t="shared" si="8"/>
        <v>0.1349021402152458</v>
      </c>
      <c r="T37" s="2">
        <f t="shared" si="9"/>
        <v>0.34</v>
      </c>
      <c r="U37" s="14">
        <f t="shared" si="10"/>
        <v>4.5866727673183574E-2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5.8766727673183576E-2</v>
      </c>
      <c r="AR37" s="8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3">
      <c r="C38" s="7">
        <v>12</v>
      </c>
      <c r="D38" s="10">
        <v>7.0363132419354804</v>
      </c>
      <c r="E38" s="9">
        <f t="shared" si="18"/>
        <v>10.8092099944667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6.5</v>
      </c>
      <c r="E42" s="7"/>
      <c r="F42" s="7"/>
      <c r="G42" s="1">
        <v>1</v>
      </c>
      <c r="H42" s="8">
        <f t="shared" ref="H42:H53" si="20">E43</f>
        <v>6.5</v>
      </c>
      <c r="I42" s="8">
        <f t="shared" ref="I42:I53" si="21">H42+273.15</f>
        <v>279.64999999999998</v>
      </c>
      <c r="J42" s="8">
        <f t="shared" ref="J42:J53" si="22">EXP(($C$15*(I42-$C$13))/($C$16*I42*$C$13))</f>
        <v>3.9905897093393559E-2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2.3487114558030449</v>
      </c>
      <c r="Q42" s="12">
        <f t="shared" ref="Q42:Q53" si="26">P42*$B$44</f>
        <v>0.56369074939273078</v>
      </c>
      <c r="R42" s="8">
        <f t="shared" ref="R42:R53" si="27">L42*$B$44</f>
        <v>14.125500000000001</v>
      </c>
      <c r="S42" s="13">
        <f t="shared" ref="S42:S53" si="28">Q42/R42</f>
        <v>3.9905897093393559E-2</v>
      </c>
      <c r="T42" s="2">
        <f t="shared" ref="T42:T53" si="29">$B$43/100</f>
        <v>0.43</v>
      </c>
      <c r="U42" s="14">
        <f t="shared" ref="U42:U53" si="30">S42*T42</f>
        <v>1.715953575015923E-2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2.5579535750159227E-2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493600</v>
      </c>
      <c r="AU42" s="1">
        <f t="shared" ref="AU42:AU53" si="38">AT42*10000*AS42*0.67*AR42*AQ42</f>
        <v>2778932421.771687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6.1974142477741898</v>
      </c>
      <c r="E43" s="9">
        <f t="shared" ref="E43:E54" si="39">D42</f>
        <v>6.5</v>
      </c>
      <c r="F43" s="7" t="s">
        <v>83</v>
      </c>
      <c r="G43" s="1">
        <v>2</v>
      </c>
      <c r="H43" s="8">
        <f t="shared" si="20"/>
        <v>6.1974142477741898</v>
      </c>
      <c r="I43" s="8">
        <f t="shared" si="21"/>
        <v>279.34741424777417</v>
      </c>
      <c r="J43" s="8">
        <f t="shared" si="22"/>
        <v>3.8428905428565668E-2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115.36378854419696</v>
      </c>
      <c r="P43" s="8">
        <f t="shared" si="25"/>
        <v>4.4333041198459924</v>
      </c>
      <c r="Q43" s="12">
        <f t="shared" si="26"/>
        <v>1.0639929887630382</v>
      </c>
      <c r="R43" s="8">
        <f t="shared" si="27"/>
        <v>14.125500000000001</v>
      </c>
      <c r="S43" s="13">
        <f t="shared" si="28"/>
        <v>7.5324270911687238E-2</v>
      </c>
      <c r="T43" s="2">
        <f t="shared" si="29"/>
        <v>0.43</v>
      </c>
      <c r="U43" s="14">
        <f t="shared" si="30"/>
        <v>3.2389436492025511E-2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4.0809436492025508E-2</v>
      </c>
      <c r="AR43" s="8">
        <f t="shared" si="35"/>
        <v>136.875</v>
      </c>
      <c r="AS43" s="1">
        <f t="shared" si="36"/>
        <v>0.24</v>
      </c>
      <c r="AT43" s="1">
        <f t="shared" si="37"/>
        <v>493600</v>
      </c>
      <c r="AU43" s="1">
        <f t="shared" si="38"/>
        <v>4433491963.6380177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7.5938365642500001</v>
      </c>
      <c r="E44" s="9">
        <f t="shared" si="39"/>
        <v>6.1974142477741898</v>
      </c>
      <c r="F44" s="7" t="s">
        <v>83</v>
      </c>
      <c r="G44" s="1">
        <v>3</v>
      </c>
      <c r="H44" s="8">
        <f t="shared" si="20"/>
        <v>7.5938365642500001</v>
      </c>
      <c r="I44" s="8">
        <f t="shared" si="21"/>
        <v>280.74383656424999</v>
      </c>
      <c r="J44" s="8">
        <f t="shared" si="22"/>
        <v>4.5703798057441479E-2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169.78673442435098</v>
      </c>
      <c r="P44" s="8">
        <f t="shared" si="25"/>
        <v>7.7598986229629849</v>
      </c>
      <c r="Q44" s="12">
        <f t="shared" si="26"/>
        <v>1.8623756695111162</v>
      </c>
      <c r="R44" s="8">
        <f t="shared" si="27"/>
        <v>14.125500000000001</v>
      </c>
      <c r="S44" s="13">
        <f t="shared" si="28"/>
        <v>0.13184493784369516</v>
      </c>
      <c r="T44" s="2">
        <f t="shared" si="29"/>
        <v>0.43</v>
      </c>
      <c r="U44" s="14">
        <f t="shared" si="30"/>
        <v>5.669332327278892E-2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6.5113323272788931E-2</v>
      </c>
      <c r="AR44" s="8">
        <f t="shared" si="35"/>
        <v>136.875</v>
      </c>
      <c r="AS44" s="1">
        <f t="shared" si="36"/>
        <v>0.24</v>
      </c>
      <c r="AT44" s="1">
        <f t="shared" si="37"/>
        <v>493600</v>
      </c>
      <c r="AU44" s="1">
        <f t="shared" si="38"/>
        <v>7073839294.7936029</v>
      </c>
    </row>
    <row r="45" spans="1:48" x14ac:dyDescent="0.15">
      <c r="C45" s="7">
        <v>3</v>
      </c>
      <c r="D45" s="7">
        <v>9.2716090571612906</v>
      </c>
      <c r="E45" s="9">
        <f t="shared" si="39"/>
        <v>7.5938365642500001</v>
      </c>
      <c r="F45" s="7" t="s">
        <v>83</v>
      </c>
      <c r="G45" s="1">
        <v>4</v>
      </c>
      <c r="H45" s="8">
        <f t="shared" si="20"/>
        <v>9.2716090571612906</v>
      </c>
      <c r="I45" s="8">
        <f t="shared" si="21"/>
        <v>282.42160905716128</v>
      </c>
      <c r="J45" s="8">
        <f t="shared" si="22"/>
        <v>5.6160645328985473E-2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220.88308580138798</v>
      </c>
      <c r="P45" s="8">
        <f t="shared" si="25"/>
        <v>12.404936640863617</v>
      </c>
      <c r="Q45" s="12">
        <f t="shared" si="26"/>
        <v>2.9771847938072682</v>
      </c>
      <c r="R45" s="8">
        <f t="shared" si="27"/>
        <v>14.125500000000001</v>
      </c>
      <c r="S45" s="13">
        <f t="shared" si="28"/>
        <v>0.21076668392674724</v>
      </c>
      <c r="T45" s="2">
        <f t="shared" si="29"/>
        <v>0.43</v>
      </c>
      <c r="U45" s="14">
        <f t="shared" si="30"/>
        <v>9.0629674088501311E-2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9.9049674088501322E-2</v>
      </c>
      <c r="AR45" s="8">
        <f t="shared" si="35"/>
        <v>136.875</v>
      </c>
      <c r="AS45" s="1">
        <f t="shared" si="36"/>
        <v>0.24</v>
      </c>
      <c r="AT45" s="1">
        <f t="shared" si="37"/>
        <v>493600</v>
      </c>
      <c r="AU45" s="1">
        <f t="shared" si="38"/>
        <v>10760646845.935894</v>
      </c>
    </row>
    <row r="46" spans="1:48" x14ac:dyDescent="0.15">
      <c r="C46" s="7">
        <v>4</v>
      </c>
      <c r="D46" s="7">
        <v>14.695461129</v>
      </c>
      <c r="E46" s="9">
        <f t="shared" si="39"/>
        <v>9.2716090571612906</v>
      </c>
      <c r="F46" s="7" t="s">
        <v>83</v>
      </c>
      <c r="G46" s="1">
        <v>5</v>
      </c>
      <c r="H46" s="8">
        <f t="shared" si="20"/>
        <v>14.695461129</v>
      </c>
      <c r="I46" s="8">
        <f t="shared" si="21"/>
        <v>287.845461129</v>
      </c>
      <c r="J46" s="8">
        <f t="shared" si="22"/>
        <v>0.10753824793121686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198.05424170249816</v>
      </c>
      <c r="O46" s="8">
        <f t="shared" si="40"/>
        <v>69.280157458026196</v>
      </c>
      <c r="P46" s="8">
        <f t="shared" si="25"/>
        <v>7.4502667494349639</v>
      </c>
      <c r="Q46" s="12">
        <f t="shared" si="26"/>
        <v>1.7880640198643913</v>
      </c>
      <c r="R46" s="8">
        <f t="shared" si="27"/>
        <v>14.125500000000001</v>
      </c>
      <c r="S46" s="13">
        <f t="shared" si="28"/>
        <v>0.12658412232235258</v>
      </c>
      <c r="T46" s="2">
        <f t="shared" si="29"/>
        <v>0.43</v>
      </c>
      <c r="U46" s="14">
        <f t="shared" si="30"/>
        <v>5.4431172598611612E-2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6.2851172598611615E-2</v>
      </c>
      <c r="AR46" s="8">
        <f t="shared" si="35"/>
        <v>136.875</v>
      </c>
      <c r="AS46" s="1">
        <f t="shared" si="36"/>
        <v>0.24</v>
      </c>
      <c r="AT46" s="1">
        <f t="shared" si="37"/>
        <v>493600</v>
      </c>
      <c r="AU46" s="1">
        <f t="shared" si="38"/>
        <v>6828081752.0139265</v>
      </c>
    </row>
    <row r="47" spans="1:48" x14ac:dyDescent="0.15">
      <c r="C47" s="7">
        <v>5</v>
      </c>
      <c r="D47" s="7">
        <v>17.1372763483871</v>
      </c>
      <c r="E47" s="9">
        <f t="shared" si="39"/>
        <v>14.695461129</v>
      </c>
      <c r="F47" s="7" t="s">
        <v>85</v>
      </c>
      <c r="G47" s="1">
        <v>6</v>
      </c>
      <c r="H47" s="8">
        <f t="shared" si="20"/>
        <v>17.1372763483871</v>
      </c>
      <c r="I47" s="8">
        <f t="shared" si="21"/>
        <v>290.28727634838708</v>
      </c>
      <c r="J47" s="8">
        <f t="shared" si="22"/>
        <v>0.14293431208100035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120.68614070859125</v>
      </c>
      <c r="P47" s="8">
        <f t="shared" si="25"/>
        <v>17.250190499893304</v>
      </c>
      <c r="Q47" s="12">
        <f t="shared" si="26"/>
        <v>4.1400457199743927</v>
      </c>
      <c r="R47" s="8">
        <f t="shared" si="27"/>
        <v>14.125500000000001</v>
      </c>
      <c r="S47" s="13">
        <f t="shared" si="28"/>
        <v>0.29309020707050315</v>
      </c>
      <c r="T47" s="2">
        <f t="shared" si="29"/>
        <v>0.43</v>
      </c>
      <c r="U47" s="14">
        <f t="shared" si="30"/>
        <v>0.12602878904031636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0.14154878904031634</v>
      </c>
      <c r="AR47" s="8">
        <f t="shared" si="35"/>
        <v>136.875</v>
      </c>
      <c r="AS47" s="1">
        <f t="shared" si="36"/>
        <v>0.24</v>
      </c>
      <c r="AT47" s="1">
        <f t="shared" si="37"/>
        <v>493600</v>
      </c>
      <c r="AU47" s="1">
        <f t="shared" si="38"/>
        <v>15377703605.281712</v>
      </c>
    </row>
    <row r="48" spans="1:48" x14ac:dyDescent="0.15">
      <c r="C48" s="7">
        <v>6</v>
      </c>
      <c r="D48" s="7">
        <v>20.001863665999998</v>
      </c>
      <c r="E48" s="9">
        <f t="shared" si="39"/>
        <v>17.1372763483871</v>
      </c>
      <c r="F48" s="7" t="s">
        <v>83</v>
      </c>
      <c r="G48" s="1">
        <v>7</v>
      </c>
      <c r="H48" s="8">
        <f t="shared" si="20"/>
        <v>20.001863665999998</v>
      </c>
      <c r="I48" s="8">
        <f t="shared" si="21"/>
        <v>293.151863666</v>
      </c>
      <c r="J48" s="8">
        <f t="shared" si="22"/>
        <v>0.1983724031496126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162.29220020869795</v>
      </c>
      <c r="P48" s="8">
        <f t="shared" si="25"/>
        <v>32.194293767837472</v>
      </c>
      <c r="Q48" s="12">
        <f t="shared" si="26"/>
        <v>7.7266305042809931</v>
      </c>
      <c r="R48" s="8">
        <f t="shared" si="27"/>
        <v>14.125500000000001</v>
      </c>
      <c r="S48" s="13">
        <f t="shared" si="28"/>
        <v>0.54699872601189292</v>
      </c>
      <c r="T48" s="2">
        <f t="shared" si="29"/>
        <v>0.43</v>
      </c>
      <c r="U48" s="14">
        <f t="shared" si="30"/>
        <v>0.23520945218511397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0.25080945218511397</v>
      </c>
      <c r="AR48" s="8">
        <f t="shared" si="35"/>
        <v>136.875</v>
      </c>
      <c r="AS48" s="1">
        <f t="shared" si="36"/>
        <v>0.24</v>
      </c>
      <c r="AT48" s="1">
        <f t="shared" si="37"/>
        <v>493600</v>
      </c>
      <c r="AU48" s="1">
        <f t="shared" si="38"/>
        <v>27247660988.517761</v>
      </c>
    </row>
    <row r="49" spans="1:48" x14ac:dyDescent="0.15">
      <c r="C49" s="7">
        <v>7</v>
      </c>
      <c r="D49" s="7">
        <v>21.839261960322599</v>
      </c>
      <c r="E49" s="9">
        <f t="shared" si="39"/>
        <v>20.001863665999998</v>
      </c>
      <c r="F49" s="7" t="s">
        <v>83</v>
      </c>
      <c r="G49" s="1">
        <v>8</v>
      </c>
      <c r="H49" s="8">
        <f t="shared" si="20"/>
        <v>21.839261960322599</v>
      </c>
      <c r="I49" s="8">
        <f t="shared" si="21"/>
        <v>294.98926196032255</v>
      </c>
      <c r="J49" s="8">
        <f t="shared" si="22"/>
        <v>0.24396551846138279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188.95415644086049</v>
      </c>
      <c r="P49" s="8">
        <f t="shared" si="25"/>
        <v>46.098298741527763</v>
      </c>
      <c r="Q49" s="12">
        <f t="shared" si="26"/>
        <v>11.063591697966663</v>
      </c>
      <c r="R49" s="8">
        <f t="shared" si="27"/>
        <v>14.125500000000001</v>
      </c>
      <c r="S49" s="13">
        <f t="shared" si="28"/>
        <v>0.78323540391254554</v>
      </c>
      <c r="T49" s="2">
        <f t="shared" si="29"/>
        <v>0.43</v>
      </c>
      <c r="U49" s="14">
        <f t="shared" si="30"/>
        <v>0.33679122368239456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0.35239122368239456</v>
      </c>
      <c r="AR49" s="8">
        <f t="shared" si="35"/>
        <v>136.875</v>
      </c>
      <c r="AS49" s="1">
        <f t="shared" si="36"/>
        <v>0.24</v>
      </c>
      <c r="AT49" s="1">
        <f t="shared" si="37"/>
        <v>493600</v>
      </c>
      <c r="AU49" s="1">
        <f t="shared" si="38"/>
        <v>38283392091.379501</v>
      </c>
    </row>
    <row r="50" spans="1:48" x14ac:dyDescent="0.15">
      <c r="C50" s="7">
        <v>8</v>
      </c>
      <c r="D50" s="7">
        <v>23.111949873871001</v>
      </c>
      <c r="E50" s="9">
        <f t="shared" si="39"/>
        <v>21.839261960322599</v>
      </c>
      <c r="F50" s="7" t="s">
        <v>83</v>
      </c>
      <c r="G50" s="1">
        <v>9</v>
      </c>
      <c r="H50" s="8">
        <f t="shared" si="20"/>
        <v>23.111949873871001</v>
      </c>
      <c r="I50" s="8">
        <f t="shared" si="21"/>
        <v>296.261949873871</v>
      </c>
      <c r="J50" s="8">
        <f t="shared" si="22"/>
        <v>0.2811308337789874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201.71210769933273</v>
      </c>
      <c r="P50" s="8">
        <f t="shared" si="25"/>
        <v>56.707493020830313</v>
      </c>
      <c r="Q50" s="12">
        <f t="shared" si="26"/>
        <v>13.609798324999275</v>
      </c>
      <c r="R50" s="8">
        <f t="shared" si="27"/>
        <v>14.125500000000001</v>
      </c>
      <c r="S50" s="13">
        <f t="shared" si="28"/>
        <v>0.96349143924103742</v>
      </c>
      <c r="T50" s="2">
        <f t="shared" si="29"/>
        <v>0.43</v>
      </c>
      <c r="U50" s="14">
        <f t="shared" si="30"/>
        <v>0.41430131887364607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0.42990131887364608</v>
      </c>
      <c r="AR50" s="8">
        <f t="shared" si="35"/>
        <v>136.875</v>
      </c>
      <c r="AS50" s="1">
        <f t="shared" si="36"/>
        <v>0.24</v>
      </c>
      <c r="AT50" s="1">
        <f t="shared" si="37"/>
        <v>493600</v>
      </c>
      <c r="AU50" s="1">
        <f t="shared" si="38"/>
        <v>46704002951.771599</v>
      </c>
    </row>
    <row r="51" spans="1:48" x14ac:dyDescent="0.15">
      <c r="C51" s="7">
        <v>9</v>
      </c>
      <c r="D51" s="7">
        <v>20.537843829</v>
      </c>
      <c r="E51" s="9">
        <f t="shared" si="39"/>
        <v>23.111949873871001</v>
      </c>
      <c r="F51" s="7" t="s">
        <v>83</v>
      </c>
      <c r="G51" s="1">
        <v>10</v>
      </c>
      <c r="H51" s="8">
        <f t="shared" si="20"/>
        <v>20.537843829</v>
      </c>
      <c r="I51" s="8">
        <f t="shared" si="21"/>
        <v>293.68784382899997</v>
      </c>
      <c r="J51" s="8">
        <f t="shared" si="22"/>
        <v>0.21076881925087951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203.86086467850242</v>
      </c>
      <c r="P51" s="8">
        <f t="shared" si="25"/>
        <v>42.967513739751283</v>
      </c>
      <c r="Q51" s="12">
        <f t="shared" si="26"/>
        <v>10.312203297540307</v>
      </c>
      <c r="R51" s="8">
        <f t="shared" si="27"/>
        <v>14.125500000000001</v>
      </c>
      <c r="S51" s="13">
        <f t="shared" si="28"/>
        <v>0.73004164790912229</v>
      </c>
      <c r="T51" s="2">
        <f t="shared" si="29"/>
        <v>0.43</v>
      </c>
      <c r="U51" s="14">
        <f t="shared" si="30"/>
        <v>0.31391790860092256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0.32951790860092256</v>
      </c>
      <c r="AR51" s="8">
        <f t="shared" si="35"/>
        <v>136.875</v>
      </c>
      <c r="AS51" s="1">
        <f t="shared" si="36"/>
        <v>0.24</v>
      </c>
      <c r="AT51" s="1">
        <f t="shared" si="37"/>
        <v>493600</v>
      </c>
      <c r="AU51" s="1">
        <f t="shared" si="38"/>
        <v>35798460484.561501</v>
      </c>
    </row>
    <row r="52" spans="1:48" x14ac:dyDescent="0.15">
      <c r="C52" s="7">
        <v>10</v>
      </c>
      <c r="D52" s="7">
        <v>16.076553144838702</v>
      </c>
      <c r="E52" s="9">
        <f t="shared" si="39"/>
        <v>20.537843829</v>
      </c>
      <c r="F52" s="7" t="s">
        <v>83</v>
      </c>
      <c r="G52" s="1">
        <v>11</v>
      </c>
      <c r="H52" s="8">
        <f t="shared" si="20"/>
        <v>16.076553144838702</v>
      </c>
      <c r="I52" s="8">
        <f t="shared" si="21"/>
        <v>289.2265531448387</v>
      </c>
      <c r="J52" s="8">
        <f t="shared" si="22"/>
        <v>0.12638995155386057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152.84868339181358</v>
      </c>
      <c r="O52" s="8">
        <f t="shared" si="40"/>
        <v>66.900917546937563</v>
      </c>
      <c r="P52" s="8">
        <f t="shared" si="25"/>
        <v>8.4556037276662597</v>
      </c>
      <c r="Q52" s="12">
        <f t="shared" si="26"/>
        <v>2.0293448946399022</v>
      </c>
      <c r="R52" s="8">
        <f t="shared" si="27"/>
        <v>14.125500000000001</v>
      </c>
      <c r="S52" s="13">
        <f t="shared" si="28"/>
        <v>0.14366534951965609</v>
      </c>
      <c r="T52" s="2">
        <f t="shared" si="29"/>
        <v>0.43</v>
      </c>
      <c r="U52" s="14">
        <f t="shared" si="30"/>
        <v>6.1776100293452117E-2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7.0196100293452121E-2</v>
      </c>
      <c r="AR52" s="8">
        <f t="shared" si="35"/>
        <v>136.875</v>
      </c>
      <c r="AS52" s="1">
        <f t="shared" si="36"/>
        <v>0.24</v>
      </c>
      <c r="AT52" s="1">
        <f t="shared" si="37"/>
        <v>493600</v>
      </c>
      <c r="AU52" s="1">
        <f t="shared" si="38"/>
        <v>7626026558.6015129</v>
      </c>
    </row>
    <row r="53" spans="1:48" x14ac:dyDescent="0.15">
      <c r="C53" s="7">
        <v>11</v>
      </c>
      <c r="D53" s="7">
        <v>10.8092099944667</v>
      </c>
      <c r="E53" s="9">
        <f t="shared" si="39"/>
        <v>16.076553144838702</v>
      </c>
      <c r="F53" s="7" t="s">
        <v>85</v>
      </c>
      <c r="G53" s="1">
        <v>12</v>
      </c>
      <c r="H53" s="8">
        <f t="shared" si="20"/>
        <v>10.8092099944667</v>
      </c>
      <c r="I53" s="8">
        <f t="shared" si="21"/>
        <v>283.95920999446668</v>
      </c>
      <c r="J53" s="8">
        <f t="shared" si="22"/>
        <v>6.7687367768400897E-2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117.30156381927131</v>
      </c>
      <c r="P53" s="8">
        <f t="shared" si="25"/>
        <v>7.9398340900435658</v>
      </c>
      <c r="Q53" s="12">
        <f t="shared" si="26"/>
        <v>1.9055601816104557</v>
      </c>
      <c r="R53" s="8">
        <f t="shared" si="27"/>
        <v>14.125500000000001</v>
      </c>
      <c r="S53" s="13">
        <f t="shared" si="28"/>
        <v>0.13490214021524588</v>
      </c>
      <c r="T53" s="2">
        <f t="shared" si="29"/>
        <v>0.43</v>
      </c>
      <c r="U53" s="14">
        <f t="shared" si="30"/>
        <v>5.8007920292555727E-2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6.6427920292555731E-2</v>
      </c>
      <c r="AR53" s="8">
        <f t="shared" si="35"/>
        <v>136.875</v>
      </c>
      <c r="AS53" s="1">
        <f t="shared" si="36"/>
        <v>0.24</v>
      </c>
      <c r="AT53" s="1">
        <f t="shared" si="37"/>
        <v>493600</v>
      </c>
      <c r="AU53" s="1">
        <f t="shared" si="38"/>
        <v>7216655658.4475708</v>
      </c>
      <c r="AV53" s="1">
        <f>SUM(AU42:AU53)</f>
        <v>210128894616.71426</v>
      </c>
    </row>
    <row r="54" spans="1:48" x14ac:dyDescent="0.3">
      <c r="C54" s="7">
        <v>12</v>
      </c>
      <c r="D54" s="10">
        <v>7.0363132419354804</v>
      </c>
      <c r="E54" s="9">
        <f t="shared" si="39"/>
        <v>10.8092099944667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6.5</v>
      </c>
      <c r="E58" s="7"/>
      <c r="F58" s="7"/>
      <c r="G58" s="1">
        <v>1</v>
      </c>
      <c r="H58" s="8">
        <f t="shared" ref="H58:H69" si="41">E59</f>
        <v>6.5</v>
      </c>
      <c r="I58" s="8">
        <f t="shared" ref="I58:I69" si="42">H58+273.15</f>
        <v>279.64999999999998</v>
      </c>
      <c r="J58" s="8">
        <f t="shared" ref="J58:J69" si="43">EXP(($C$15*(I58-$C$13))/($C$16*I58*$C$13))</f>
        <v>3.9905897093393559E-2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3.9812783333508977E-3</v>
      </c>
      <c r="Q58" s="12">
        <f t="shared" ref="Q58:Q69" si="47">P58*$B$60</f>
        <v>7.5644288333667059E-4</v>
      </c>
      <c r="R58" s="8">
        <f t="shared" ref="R58:R69" si="48">L58*$B$60</f>
        <v>1.8955666666666669E-2</v>
      </c>
      <c r="S58" s="13">
        <f t="shared" ref="S58:S69" si="49">Q58/R58</f>
        <v>3.9905897093393559E-2</v>
      </c>
      <c r="T58" s="2">
        <f t="shared" ref="T58:T69" si="50">$B$59/100</f>
        <v>0.01</v>
      </c>
      <c r="U58" s="14">
        <f t="shared" ref="U58:U69" si="51">S58*T58</f>
        <v>3.9905897093393561E-4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1.2399058970933937E-2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1416891.6666666667</v>
      </c>
      <c r="AU58" s="1">
        <f t="shared" ref="AU58:AU69" si="58">AT58*10000*AS58*0.67*AR58*AQ58</f>
        <v>223120378.17298391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6.1974142477741898</v>
      </c>
      <c r="E59" s="9">
        <f t="shared" ref="E59:E70" si="59">D58</f>
        <v>6.5</v>
      </c>
      <c r="F59" s="7" t="s">
        <v>83</v>
      </c>
      <c r="G59" s="1">
        <v>2</v>
      </c>
      <c r="H59" s="8">
        <f t="shared" si="41"/>
        <v>6.1974142477741898</v>
      </c>
      <c r="I59" s="8">
        <f t="shared" si="42"/>
        <v>279.34741424777417</v>
      </c>
      <c r="J59" s="8">
        <f t="shared" si="43"/>
        <v>3.8428905428565668E-2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0.19555205499998243</v>
      </c>
      <c r="P59" s="8">
        <f t="shared" si="46"/>
        <v>7.5148514279559974E-3</v>
      </c>
      <c r="Q59" s="12">
        <f t="shared" si="47"/>
        <v>1.4278217713116395E-3</v>
      </c>
      <c r="R59" s="8">
        <f t="shared" si="48"/>
        <v>1.8955666666666669E-2</v>
      </c>
      <c r="S59" s="13">
        <f t="shared" si="49"/>
        <v>7.5324270911687238E-2</v>
      </c>
      <c r="T59" s="2">
        <f t="shared" si="50"/>
        <v>0.01</v>
      </c>
      <c r="U59" s="14">
        <f t="shared" si="51"/>
        <v>7.5324270911687242E-4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1.2753242709116873E-2</v>
      </c>
      <c r="AR59" s="8">
        <f t="shared" si="55"/>
        <v>9.9766666666666666</v>
      </c>
      <c r="AS59" s="1">
        <f t="shared" si="56"/>
        <v>0.19</v>
      </c>
      <c r="AT59" s="1">
        <f t="shared" si="57"/>
        <v>1416891.6666666667</v>
      </c>
      <c r="AU59" s="1">
        <f t="shared" si="58"/>
        <v>229493894.88835326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7.5938365642500001</v>
      </c>
      <c r="E60" s="9">
        <f t="shared" si="59"/>
        <v>6.1974142477741898</v>
      </c>
      <c r="F60" s="7" t="s">
        <v>83</v>
      </c>
      <c r="G60" s="1">
        <v>3</v>
      </c>
      <c r="H60" s="8">
        <f t="shared" si="41"/>
        <v>7.5938365642500001</v>
      </c>
      <c r="I60" s="8">
        <f t="shared" si="42"/>
        <v>280.74383656424999</v>
      </c>
      <c r="J60" s="8">
        <f t="shared" si="43"/>
        <v>4.5703798057441479E-2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0.28780387023869308</v>
      </c>
      <c r="P60" s="8">
        <f t="shared" si="46"/>
        <v>1.315372996553932E-2</v>
      </c>
      <c r="Q60" s="12">
        <f t="shared" si="47"/>
        <v>2.499208693452471E-3</v>
      </c>
      <c r="R60" s="8">
        <f t="shared" si="48"/>
        <v>1.8955666666666669E-2</v>
      </c>
      <c r="S60" s="13">
        <f t="shared" si="49"/>
        <v>0.13184493784369514</v>
      </c>
      <c r="T60" s="2">
        <f t="shared" si="50"/>
        <v>0.01</v>
      </c>
      <c r="U60" s="14">
        <f t="shared" si="51"/>
        <v>1.3184493784369514E-3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1.3318449378436951E-2</v>
      </c>
      <c r="AR60" s="8">
        <f t="shared" si="55"/>
        <v>9.9766666666666666</v>
      </c>
      <c r="AS60" s="1">
        <f t="shared" si="56"/>
        <v>0.19</v>
      </c>
      <c r="AT60" s="1">
        <f t="shared" si="57"/>
        <v>1416891.6666666667</v>
      </c>
      <c r="AU60" s="1">
        <f t="shared" si="58"/>
        <v>239664757.5401251</v>
      </c>
    </row>
    <row r="61" spans="1:48" x14ac:dyDescent="0.15">
      <c r="C61" s="7">
        <v>3</v>
      </c>
      <c r="D61" s="7">
        <v>9.2716090571612906</v>
      </c>
      <c r="E61" s="9">
        <f t="shared" si="59"/>
        <v>7.5938365642500001</v>
      </c>
      <c r="F61" s="7" t="s">
        <v>83</v>
      </c>
      <c r="G61" s="1">
        <v>4</v>
      </c>
      <c r="H61" s="8">
        <f t="shared" si="41"/>
        <v>9.2716090571612906</v>
      </c>
      <c r="I61" s="8">
        <f t="shared" si="42"/>
        <v>282.42160905716128</v>
      </c>
      <c r="J61" s="8">
        <f t="shared" si="43"/>
        <v>5.6160645328985473E-2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0.37441680693982043</v>
      </c>
      <c r="P61" s="8">
        <f t="shared" si="46"/>
        <v>2.1027489499758481E-2</v>
      </c>
      <c r="Q61" s="12">
        <f t="shared" si="47"/>
        <v>3.9952230049541118E-3</v>
      </c>
      <c r="R61" s="8">
        <f t="shared" si="48"/>
        <v>1.8955666666666669E-2</v>
      </c>
      <c r="S61" s="13">
        <f t="shared" si="49"/>
        <v>0.21076668392674722</v>
      </c>
      <c r="T61" s="2">
        <f t="shared" si="50"/>
        <v>0.01</v>
      </c>
      <c r="U61" s="14">
        <f t="shared" si="51"/>
        <v>2.1076668392674722E-3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1.4107666839267473E-2</v>
      </c>
      <c r="AR61" s="8">
        <f t="shared" si="55"/>
        <v>9.9766666666666666</v>
      </c>
      <c r="AS61" s="1">
        <f t="shared" si="56"/>
        <v>0.19</v>
      </c>
      <c r="AT61" s="1">
        <f t="shared" si="57"/>
        <v>1416891.6666666667</v>
      </c>
      <c r="AU61" s="1">
        <f t="shared" si="58"/>
        <v>253866681.9550361</v>
      </c>
    </row>
    <row r="62" spans="1:48" x14ac:dyDescent="0.15">
      <c r="C62" s="7">
        <v>4</v>
      </c>
      <c r="D62" s="7">
        <v>14.695461129</v>
      </c>
      <c r="E62" s="9">
        <f t="shared" si="59"/>
        <v>9.2716090571612906</v>
      </c>
      <c r="F62" s="7" t="s">
        <v>83</v>
      </c>
      <c r="G62" s="1">
        <v>5</v>
      </c>
      <c r="H62" s="8">
        <f t="shared" si="41"/>
        <v>14.695461129</v>
      </c>
      <c r="I62" s="8">
        <f t="shared" si="42"/>
        <v>287.845461129</v>
      </c>
      <c r="J62" s="8">
        <f t="shared" si="43"/>
        <v>0.10753824793121686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0.33571985156805889</v>
      </c>
      <c r="O62" s="8">
        <f t="shared" si="60"/>
        <v>0.11743613253866975</v>
      </c>
      <c r="P62" s="8">
        <f t="shared" si="46"/>
        <v>1.2628875937026711E-2</v>
      </c>
      <c r="Q62" s="12">
        <f t="shared" si="47"/>
        <v>2.399486428035075E-3</v>
      </c>
      <c r="R62" s="8">
        <f t="shared" si="48"/>
        <v>1.8955666666666669E-2</v>
      </c>
      <c r="S62" s="13">
        <f t="shared" si="49"/>
        <v>0.12658412232235258</v>
      </c>
      <c r="T62" s="2">
        <f t="shared" si="50"/>
        <v>0.01</v>
      </c>
      <c r="U62" s="14">
        <f t="shared" si="51"/>
        <v>1.2658412232235258E-3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1.3265841223223527E-2</v>
      </c>
      <c r="AR62" s="8">
        <f t="shared" si="55"/>
        <v>9.9766666666666666</v>
      </c>
      <c r="AS62" s="1">
        <f t="shared" si="56"/>
        <v>0.19</v>
      </c>
      <c r="AT62" s="1">
        <f t="shared" si="57"/>
        <v>1416891.6666666667</v>
      </c>
      <c r="AU62" s="1">
        <f t="shared" si="58"/>
        <v>238718076.70622322</v>
      </c>
    </row>
    <row r="63" spans="1:48" x14ac:dyDescent="0.15">
      <c r="C63" s="7">
        <v>5</v>
      </c>
      <c r="D63" s="7">
        <v>17.1372763483871</v>
      </c>
      <c r="E63" s="9">
        <f t="shared" si="59"/>
        <v>14.695461129</v>
      </c>
      <c r="F63" s="7" t="s">
        <v>85</v>
      </c>
      <c r="G63" s="1">
        <v>6</v>
      </c>
      <c r="H63" s="8">
        <f t="shared" si="41"/>
        <v>17.1372763483871</v>
      </c>
      <c r="I63" s="8">
        <f t="shared" si="42"/>
        <v>290.28727634838708</v>
      </c>
      <c r="J63" s="8">
        <f t="shared" si="43"/>
        <v>0.14293431208100035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0.2045739232683097</v>
      </c>
      <c r="P63" s="8">
        <f t="shared" si="46"/>
        <v>2.9240632992067198E-2</v>
      </c>
      <c r="Q63" s="12">
        <f t="shared" si="47"/>
        <v>5.5557202684927681E-3</v>
      </c>
      <c r="R63" s="8">
        <f t="shared" si="48"/>
        <v>1.8955666666666669E-2</v>
      </c>
      <c r="S63" s="13">
        <f t="shared" si="49"/>
        <v>0.29309020707050315</v>
      </c>
      <c r="T63" s="2">
        <f t="shared" si="50"/>
        <v>0.01</v>
      </c>
      <c r="U63" s="14">
        <f t="shared" si="51"/>
        <v>2.9309020707050317E-3</v>
      </c>
      <c r="V63" s="13"/>
      <c r="W63" s="2"/>
      <c r="X63" s="14"/>
      <c r="Y63" s="2">
        <v>0.04</v>
      </c>
      <c r="Z63" s="2">
        <v>0.21</v>
      </c>
      <c r="AA63" s="2">
        <f t="shared" si="52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3"/>
        <v>1.17E-2</v>
      </c>
      <c r="AQ63" s="1">
        <f t="shared" si="54"/>
        <v>2.3030902070705031E-2</v>
      </c>
      <c r="AR63" s="8">
        <f t="shared" si="55"/>
        <v>9.9766666666666666</v>
      </c>
      <c r="AS63" s="1">
        <f t="shared" si="56"/>
        <v>0.19</v>
      </c>
      <c r="AT63" s="1">
        <f t="shared" si="57"/>
        <v>1416891.6666666667</v>
      </c>
      <c r="AU63" s="1">
        <f t="shared" si="58"/>
        <v>414439804.80509031</v>
      </c>
    </row>
    <row r="64" spans="1:48" x14ac:dyDescent="0.15">
      <c r="C64" s="7">
        <v>6</v>
      </c>
      <c r="D64" s="7">
        <v>20.001863665999998</v>
      </c>
      <c r="E64" s="9">
        <f t="shared" si="59"/>
        <v>17.1372763483871</v>
      </c>
      <c r="F64" s="7" t="s">
        <v>83</v>
      </c>
      <c r="G64" s="1">
        <v>7</v>
      </c>
      <c r="H64" s="8">
        <f t="shared" si="41"/>
        <v>20.001863665999998</v>
      </c>
      <c r="I64" s="8">
        <f t="shared" si="42"/>
        <v>293.151863666</v>
      </c>
      <c r="J64" s="8">
        <f t="shared" si="43"/>
        <v>0.1983724031496126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0.27509995694290917</v>
      </c>
      <c r="P64" s="8">
        <f t="shared" si="46"/>
        <v>5.4572239565119848E-2</v>
      </c>
      <c r="Q64" s="12">
        <f t="shared" si="47"/>
        <v>1.0368725517372772E-2</v>
      </c>
      <c r="R64" s="8">
        <f t="shared" si="48"/>
        <v>1.8955666666666669E-2</v>
      </c>
      <c r="S64" s="13">
        <f t="shared" si="49"/>
        <v>0.54699872601189281</v>
      </c>
      <c r="T64" s="2">
        <f t="shared" si="50"/>
        <v>0.01</v>
      </c>
      <c r="U64" s="14">
        <f t="shared" si="51"/>
        <v>5.4699872601189281E-3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2.5569987260118929E-2</v>
      </c>
      <c r="AR64" s="8">
        <f t="shared" si="55"/>
        <v>9.9766666666666666</v>
      </c>
      <c r="AS64" s="1">
        <f t="shared" si="56"/>
        <v>0.19</v>
      </c>
      <c r="AT64" s="1">
        <f t="shared" si="57"/>
        <v>1416891.6666666667</v>
      </c>
      <c r="AU64" s="1">
        <f t="shared" si="58"/>
        <v>460130501.89778906</v>
      </c>
    </row>
    <row r="65" spans="1:48" x14ac:dyDescent="0.15">
      <c r="C65" s="7">
        <v>7</v>
      </c>
      <c r="D65" s="7">
        <v>21.839261960322599</v>
      </c>
      <c r="E65" s="9">
        <f t="shared" si="59"/>
        <v>20.001863665999998</v>
      </c>
      <c r="F65" s="7" t="s">
        <v>83</v>
      </c>
      <c r="G65" s="1">
        <v>8</v>
      </c>
      <c r="H65" s="8">
        <f t="shared" si="41"/>
        <v>21.839261960322599</v>
      </c>
      <c r="I65" s="8">
        <f t="shared" si="42"/>
        <v>294.98926196032255</v>
      </c>
      <c r="J65" s="8">
        <f t="shared" si="43"/>
        <v>0.24396551846138279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0.32029438404445598</v>
      </c>
      <c r="P65" s="8">
        <f t="shared" si="46"/>
        <v>7.814078546367495E-2</v>
      </c>
      <c r="Q65" s="12">
        <f t="shared" si="47"/>
        <v>1.484674923809824E-2</v>
      </c>
      <c r="R65" s="8">
        <f t="shared" si="48"/>
        <v>1.8955666666666669E-2</v>
      </c>
      <c r="S65" s="13">
        <f t="shared" si="49"/>
        <v>0.78323540391254531</v>
      </c>
      <c r="T65" s="2">
        <f t="shared" si="50"/>
        <v>0.01</v>
      </c>
      <c r="U65" s="14">
        <f t="shared" si="51"/>
        <v>7.8323540391254526E-3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2.7932354039125452E-2</v>
      </c>
      <c r="AR65" s="8">
        <f t="shared" si="55"/>
        <v>9.9766666666666666</v>
      </c>
      <c r="AS65" s="1">
        <f t="shared" si="56"/>
        <v>0.19</v>
      </c>
      <c r="AT65" s="1">
        <f t="shared" si="57"/>
        <v>1416891.6666666667</v>
      </c>
      <c r="AU65" s="1">
        <f t="shared" si="58"/>
        <v>502641161.0011006</v>
      </c>
    </row>
    <row r="66" spans="1:48" x14ac:dyDescent="0.15">
      <c r="C66" s="7">
        <v>8</v>
      </c>
      <c r="D66" s="7">
        <v>23.111949873871001</v>
      </c>
      <c r="E66" s="9">
        <f t="shared" si="59"/>
        <v>21.839261960322599</v>
      </c>
      <c r="F66" s="7" t="s">
        <v>83</v>
      </c>
      <c r="G66" s="1">
        <v>9</v>
      </c>
      <c r="H66" s="8">
        <f t="shared" si="41"/>
        <v>23.111949873871001</v>
      </c>
      <c r="I66" s="8">
        <f t="shared" si="42"/>
        <v>296.261949873871</v>
      </c>
      <c r="J66" s="8">
        <f t="shared" si="43"/>
        <v>0.2811308337789874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0.34192026524744767</v>
      </c>
      <c r="P66" s="8">
        <f t="shared" si="46"/>
        <v>9.6124329254947488E-2</v>
      </c>
      <c r="Q66" s="12">
        <f t="shared" si="47"/>
        <v>1.8263622558440024E-2</v>
      </c>
      <c r="R66" s="8">
        <f t="shared" si="48"/>
        <v>1.8955666666666669E-2</v>
      </c>
      <c r="S66" s="13">
        <f t="shared" si="49"/>
        <v>0.9634914392410372</v>
      </c>
      <c r="T66" s="2">
        <f t="shared" si="50"/>
        <v>0.01</v>
      </c>
      <c r="U66" s="14">
        <f t="shared" si="51"/>
        <v>9.6349143924103729E-3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2.9734914392410373E-2</v>
      </c>
      <c r="AR66" s="8">
        <f t="shared" si="55"/>
        <v>9.9766666666666666</v>
      </c>
      <c r="AS66" s="1">
        <f t="shared" si="56"/>
        <v>0.19</v>
      </c>
      <c r="AT66" s="1">
        <f t="shared" si="57"/>
        <v>1416891.6666666667</v>
      </c>
      <c r="AU66" s="1">
        <f t="shared" si="58"/>
        <v>535078134.53654176</v>
      </c>
    </row>
    <row r="67" spans="1:48" x14ac:dyDescent="0.15">
      <c r="C67" s="7">
        <v>9</v>
      </c>
      <c r="D67" s="7">
        <v>20.537843829</v>
      </c>
      <c r="E67" s="9">
        <f t="shared" si="59"/>
        <v>23.111949873871001</v>
      </c>
      <c r="F67" s="7" t="s">
        <v>83</v>
      </c>
      <c r="G67" s="1">
        <v>10</v>
      </c>
      <c r="H67" s="8">
        <f t="shared" si="41"/>
        <v>20.537843829</v>
      </c>
      <c r="I67" s="8">
        <f t="shared" si="42"/>
        <v>293.68784382899997</v>
      </c>
      <c r="J67" s="8">
        <f t="shared" si="43"/>
        <v>0.21076881925087951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0.34556260265916683</v>
      </c>
      <c r="P67" s="8">
        <f t="shared" si="46"/>
        <v>7.2833821739733434E-2</v>
      </c>
      <c r="Q67" s="12">
        <f t="shared" si="47"/>
        <v>1.3838426130549353E-2</v>
      </c>
      <c r="R67" s="8">
        <f t="shared" si="48"/>
        <v>1.8955666666666669E-2</v>
      </c>
      <c r="S67" s="13">
        <f t="shared" si="49"/>
        <v>0.73004164790912229</v>
      </c>
      <c r="T67" s="2">
        <f t="shared" si="50"/>
        <v>0.01</v>
      </c>
      <c r="U67" s="14">
        <f t="shared" si="51"/>
        <v>7.300416479091223E-3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2.7400416479091222E-2</v>
      </c>
      <c r="AR67" s="8">
        <f t="shared" si="55"/>
        <v>9.9766666666666666</v>
      </c>
      <c r="AS67" s="1">
        <f t="shared" si="56"/>
        <v>0.19</v>
      </c>
      <c r="AT67" s="1">
        <f t="shared" si="57"/>
        <v>1416891.6666666667</v>
      </c>
      <c r="AU67" s="1">
        <f t="shared" si="58"/>
        <v>493068974.12486446</v>
      </c>
    </row>
    <row r="68" spans="1:48" x14ac:dyDescent="0.15">
      <c r="C68" s="7">
        <v>10</v>
      </c>
      <c r="D68" s="7">
        <v>16.076553144838702</v>
      </c>
      <c r="E68" s="9">
        <f t="shared" si="59"/>
        <v>20.537843829</v>
      </c>
      <c r="F68" s="7" t="s">
        <v>83</v>
      </c>
      <c r="G68" s="1">
        <v>11</v>
      </c>
      <c r="H68" s="8">
        <f t="shared" si="41"/>
        <v>16.076553144838702</v>
      </c>
      <c r="I68" s="8">
        <f t="shared" si="42"/>
        <v>289.2265531448387</v>
      </c>
      <c r="J68" s="8">
        <f t="shared" si="43"/>
        <v>0.12638995155386057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0.25909234187346175</v>
      </c>
      <c r="O68" s="8">
        <f t="shared" si="60"/>
        <v>0.11340310571263834</v>
      </c>
      <c r="P68" s="8">
        <f t="shared" si="46"/>
        <v>1.4333013037077688E-2</v>
      </c>
      <c r="Q68" s="12">
        <f t="shared" si="47"/>
        <v>2.723272477044761E-3</v>
      </c>
      <c r="R68" s="8">
        <f t="shared" si="48"/>
        <v>1.8955666666666669E-2</v>
      </c>
      <c r="S68" s="13">
        <f t="shared" si="49"/>
        <v>0.14366534951965607</v>
      </c>
      <c r="T68" s="2">
        <f t="shared" si="50"/>
        <v>0.01</v>
      </c>
      <c r="U68" s="14">
        <f t="shared" si="51"/>
        <v>1.4366534951965606E-3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1.3436653495196561E-2</v>
      </c>
      <c r="AR68" s="8">
        <f t="shared" si="55"/>
        <v>9.9766666666666666</v>
      </c>
      <c r="AS68" s="1">
        <f t="shared" si="56"/>
        <v>0.19</v>
      </c>
      <c r="AT68" s="1">
        <f t="shared" si="57"/>
        <v>1416891.6666666667</v>
      </c>
      <c r="AU68" s="1">
        <f t="shared" si="58"/>
        <v>241791834.06220901</v>
      </c>
    </row>
    <row r="69" spans="1:48" x14ac:dyDescent="0.15">
      <c r="C69" s="7">
        <v>11</v>
      </c>
      <c r="D69" s="7">
        <v>10.8092099944667</v>
      </c>
      <c r="E69" s="9">
        <f t="shared" si="59"/>
        <v>16.076553144838702</v>
      </c>
      <c r="F69" s="7" t="s">
        <v>85</v>
      </c>
      <c r="G69" s="1">
        <v>12</v>
      </c>
      <c r="H69" s="8">
        <f t="shared" si="41"/>
        <v>10.8092099944667</v>
      </c>
      <c r="I69" s="8">
        <f t="shared" si="42"/>
        <v>283.95920999446668</v>
      </c>
      <c r="J69" s="8">
        <f t="shared" si="43"/>
        <v>6.7687367768400897E-2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0.19883675934222733</v>
      </c>
      <c r="P69" s="8">
        <f t="shared" si="46"/>
        <v>1.3458736855474364E-2</v>
      </c>
      <c r="Q69" s="12">
        <f t="shared" si="47"/>
        <v>2.5571600025401293E-3</v>
      </c>
      <c r="R69" s="8">
        <f t="shared" si="48"/>
        <v>1.8955666666666669E-2</v>
      </c>
      <c r="S69" s="13">
        <f t="shared" si="49"/>
        <v>0.13490214021524588</v>
      </c>
      <c r="T69" s="2">
        <f t="shared" si="50"/>
        <v>0.01</v>
      </c>
      <c r="U69" s="14">
        <f t="shared" si="51"/>
        <v>1.3490214021524588E-3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1.334902140215246E-2</v>
      </c>
      <c r="AR69" s="8">
        <f t="shared" si="55"/>
        <v>9.9766666666666666</v>
      </c>
      <c r="AS69" s="1">
        <f t="shared" si="56"/>
        <v>0.19</v>
      </c>
      <c r="AT69" s="1">
        <f t="shared" si="57"/>
        <v>1416891.6666666667</v>
      </c>
      <c r="AU69" s="1">
        <f t="shared" si="58"/>
        <v>240214899.41048059</v>
      </c>
      <c r="AV69" s="1">
        <f>SUM(AU58:AU69)</f>
        <v>4072229099.1007977</v>
      </c>
    </row>
    <row r="70" spans="1:48" x14ac:dyDescent="0.3">
      <c r="C70" s="7">
        <v>12</v>
      </c>
      <c r="D70" s="10">
        <v>7.0363132419354804</v>
      </c>
      <c r="E70" s="9">
        <f t="shared" si="59"/>
        <v>10.8092099944667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6.5</v>
      </c>
      <c r="E73" s="7"/>
      <c r="F73" s="7"/>
      <c r="G73" s="1">
        <v>1</v>
      </c>
      <c r="H73" s="8">
        <f t="shared" ref="H73:H84" si="61">E74</f>
        <v>6.5</v>
      </c>
      <c r="I73" s="8">
        <f t="shared" ref="I73:I84" si="62">H73+273.15</f>
        <v>279.64999999999998</v>
      </c>
      <c r="J73" s="8">
        <f t="shared" ref="J73:J84" si="63">EXP(($C$15*(I73-$C$13))/($C$16*I73*$C$13))</f>
        <v>3.9905897093393559E-2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4.3696957317265949E-3</v>
      </c>
      <c r="Q73" s="12">
        <f t="shared" ref="Q73:Q84" si="67">P73*$B$75</f>
        <v>7.865452317107871E-4</v>
      </c>
      <c r="R73" s="8">
        <f t="shared" ref="R73:R84" si="68">L73*$B$75</f>
        <v>1.9710000000000002E-2</v>
      </c>
      <c r="S73" s="13">
        <f t="shared" ref="S73:S84" si="69">Q73/R73</f>
        <v>3.9905897093393559E-2</v>
      </c>
      <c r="T73" s="2">
        <f t="shared" ref="T73:T84" si="70">$B$74/100</f>
        <v>0.01</v>
      </c>
      <c r="U73" s="14">
        <f t="shared" ref="U73:U84" si="71">S73*T73</f>
        <v>3.9905897093393561E-4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1.2999058970933937E-2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224408.16666666666</v>
      </c>
      <c r="AU73" s="1">
        <f t="shared" ref="AU73:AU84" si="78">AT73*10000*AS73*0.67*AR73*AQ73</f>
        <v>38522281.336635798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6.1974142477741898</v>
      </c>
      <c r="E74" s="9">
        <f t="shared" ref="E74:E85" si="79">D73</f>
        <v>6.5</v>
      </c>
      <c r="F74" s="7" t="s">
        <v>83</v>
      </c>
      <c r="G74" s="1">
        <v>2</v>
      </c>
      <c r="H74" s="8">
        <f t="shared" si="61"/>
        <v>6.1974142477741898</v>
      </c>
      <c r="I74" s="8">
        <f t="shared" si="62"/>
        <v>279.34741424777417</v>
      </c>
      <c r="J74" s="8">
        <f t="shared" si="63"/>
        <v>3.8428905428565668E-2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0.21463030426827343</v>
      </c>
      <c r="P74" s="8">
        <f t="shared" si="66"/>
        <v>8.2480076648297537E-3</v>
      </c>
      <c r="Q74" s="12">
        <f t="shared" si="67"/>
        <v>1.4846413796693555E-3</v>
      </c>
      <c r="R74" s="8">
        <f t="shared" si="68"/>
        <v>1.9710000000000002E-2</v>
      </c>
      <c r="S74" s="13">
        <f t="shared" si="69"/>
        <v>7.5324270911687238E-2</v>
      </c>
      <c r="T74" s="2">
        <f t="shared" si="70"/>
        <v>0.01</v>
      </c>
      <c r="U74" s="14">
        <f t="shared" si="71"/>
        <v>7.5324270911687242E-4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1.3353242709116872E-2</v>
      </c>
      <c r="AR74" s="8">
        <f t="shared" si="75"/>
        <v>10.950000000000001</v>
      </c>
      <c r="AS74" s="1">
        <f t="shared" si="76"/>
        <v>0.18</v>
      </c>
      <c r="AT74" s="1">
        <f t="shared" si="77"/>
        <v>224408.16666666666</v>
      </c>
      <c r="AU74" s="1">
        <f t="shared" si="78"/>
        <v>39571893.130662777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7.5938365642500001</v>
      </c>
      <c r="E75" s="9">
        <f t="shared" si="79"/>
        <v>6.1974142477741898</v>
      </c>
      <c r="F75" s="7" t="s">
        <v>83</v>
      </c>
      <c r="G75" s="1">
        <v>3</v>
      </c>
      <c r="H75" s="8">
        <f t="shared" si="61"/>
        <v>7.5938365642500001</v>
      </c>
      <c r="I75" s="8">
        <f t="shared" si="62"/>
        <v>280.74383656424999</v>
      </c>
      <c r="J75" s="8">
        <f t="shared" si="63"/>
        <v>4.5703798057441479E-2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0.31588229660344369</v>
      </c>
      <c r="P75" s="8">
        <f t="shared" si="66"/>
        <v>1.4437020693884623E-2</v>
      </c>
      <c r="Q75" s="12">
        <f t="shared" si="67"/>
        <v>2.598663724899232E-3</v>
      </c>
      <c r="R75" s="8">
        <f t="shared" si="68"/>
        <v>1.9710000000000002E-2</v>
      </c>
      <c r="S75" s="13">
        <f t="shared" si="69"/>
        <v>0.13184493784369516</v>
      </c>
      <c r="T75" s="2">
        <f t="shared" si="70"/>
        <v>0.01</v>
      </c>
      <c r="U75" s="14">
        <f t="shared" si="71"/>
        <v>1.3184493784369517E-3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1.3918449378436951E-2</v>
      </c>
      <c r="AR75" s="8">
        <f t="shared" si="75"/>
        <v>10.950000000000001</v>
      </c>
      <c r="AS75" s="1">
        <f t="shared" si="76"/>
        <v>0.18</v>
      </c>
      <c r="AT75" s="1">
        <f t="shared" si="77"/>
        <v>224408.16666666666</v>
      </c>
      <c r="AU75" s="1">
        <f t="shared" si="78"/>
        <v>41246864.401858315</v>
      </c>
    </row>
    <row r="76" spans="1:48" x14ac:dyDescent="0.15">
      <c r="C76" s="7">
        <v>3</v>
      </c>
      <c r="D76" s="7">
        <v>9.2716090571612906</v>
      </c>
      <c r="E76" s="9">
        <f t="shared" si="79"/>
        <v>7.5938365642500001</v>
      </c>
      <c r="F76" s="7" t="s">
        <v>83</v>
      </c>
      <c r="G76" s="1">
        <v>4</v>
      </c>
      <c r="H76" s="8">
        <f t="shared" si="61"/>
        <v>9.2716090571612906</v>
      </c>
      <c r="I76" s="8">
        <f t="shared" si="62"/>
        <v>282.42160905716128</v>
      </c>
      <c r="J76" s="8">
        <f t="shared" si="63"/>
        <v>5.6160645328985473E-2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0.41094527590955909</v>
      </c>
      <c r="P76" s="8">
        <f t="shared" si="66"/>
        <v>2.3078951889978827E-2</v>
      </c>
      <c r="Q76" s="12">
        <f t="shared" si="67"/>
        <v>4.1542113401961886E-3</v>
      </c>
      <c r="R76" s="8">
        <f t="shared" si="68"/>
        <v>1.9710000000000002E-2</v>
      </c>
      <c r="S76" s="13">
        <f t="shared" si="69"/>
        <v>0.21076668392674724</v>
      </c>
      <c r="T76" s="2">
        <f t="shared" si="70"/>
        <v>0.01</v>
      </c>
      <c r="U76" s="14">
        <f t="shared" si="71"/>
        <v>2.1076668392674726E-3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1.4707666839267473E-2</v>
      </c>
      <c r="AR76" s="8">
        <f t="shared" si="75"/>
        <v>10.950000000000001</v>
      </c>
      <c r="AS76" s="1">
        <f t="shared" si="76"/>
        <v>0.18</v>
      </c>
      <c r="AT76" s="1">
        <f t="shared" si="77"/>
        <v>224408.16666666666</v>
      </c>
      <c r="AU76" s="1">
        <f t="shared" si="78"/>
        <v>43585684.244885333</v>
      </c>
    </row>
    <row r="77" spans="1:48" x14ac:dyDescent="0.15">
      <c r="C77" s="7">
        <v>4</v>
      </c>
      <c r="D77" s="7">
        <v>14.695461129</v>
      </c>
      <c r="E77" s="9">
        <f t="shared" si="79"/>
        <v>9.2716090571612906</v>
      </c>
      <c r="F77" s="7" t="s">
        <v>83</v>
      </c>
      <c r="G77" s="1">
        <v>5</v>
      </c>
      <c r="H77" s="8">
        <f t="shared" si="61"/>
        <v>14.695461129</v>
      </c>
      <c r="I77" s="8">
        <f t="shared" si="62"/>
        <v>287.845461129</v>
      </c>
      <c r="J77" s="8">
        <f t="shared" si="63"/>
        <v>0.10753824793121686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0.36847300781860126</v>
      </c>
      <c r="O77" s="8">
        <f t="shared" si="80"/>
        <v>0.12889331620097905</v>
      </c>
      <c r="P77" s="8">
        <f t="shared" si="66"/>
        <v>1.3860961394297615E-2</v>
      </c>
      <c r="Q77" s="12">
        <f t="shared" si="67"/>
        <v>2.4949730509735706E-3</v>
      </c>
      <c r="R77" s="8">
        <f t="shared" si="68"/>
        <v>1.9710000000000002E-2</v>
      </c>
      <c r="S77" s="13">
        <f t="shared" si="69"/>
        <v>0.12658412232235264</v>
      </c>
      <c r="T77" s="2">
        <f t="shared" si="70"/>
        <v>0.01</v>
      </c>
      <c r="U77" s="14">
        <f t="shared" si="71"/>
        <v>1.2658412232235264E-3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1.3865841223223527E-2</v>
      </c>
      <c r="AR77" s="8">
        <f t="shared" si="75"/>
        <v>10.950000000000001</v>
      </c>
      <c r="AS77" s="1">
        <f t="shared" si="76"/>
        <v>0.18</v>
      </c>
      <c r="AT77" s="1">
        <f t="shared" si="77"/>
        <v>224408.16666666666</v>
      </c>
      <c r="AU77" s="1">
        <f t="shared" si="78"/>
        <v>41090961.87381652</v>
      </c>
    </row>
    <row r="78" spans="1:48" x14ac:dyDescent="0.15">
      <c r="C78" s="7">
        <v>5</v>
      </c>
      <c r="D78" s="7">
        <v>17.1372763483871</v>
      </c>
      <c r="E78" s="9">
        <f t="shared" si="79"/>
        <v>14.695461129</v>
      </c>
      <c r="F78" s="7" t="s">
        <v>85</v>
      </c>
      <c r="G78" s="1">
        <v>6</v>
      </c>
      <c r="H78" s="8">
        <f t="shared" si="61"/>
        <v>17.1372763483871</v>
      </c>
      <c r="I78" s="8">
        <f t="shared" si="62"/>
        <v>290.28727634838708</v>
      </c>
      <c r="J78" s="8">
        <f t="shared" si="63"/>
        <v>0.14293431208100035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0.22453235480668143</v>
      </c>
      <c r="P78" s="8">
        <f t="shared" si="66"/>
        <v>3.2093377674220103E-2</v>
      </c>
      <c r="Q78" s="12">
        <f t="shared" si="67"/>
        <v>5.7768079813596187E-3</v>
      </c>
      <c r="R78" s="8">
        <f t="shared" si="68"/>
        <v>1.9710000000000002E-2</v>
      </c>
      <c r="S78" s="13">
        <f t="shared" si="69"/>
        <v>0.29309020707050321</v>
      </c>
      <c r="T78" s="2">
        <f t="shared" si="70"/>
        <v>0.01</v>
      </c>
      <c r="U78" s="14">
        <f t="shared" si="71"/>
        <v>2.9309020707050321E-3</v>
      </c>
      <c r="V78" s="13"/>
      <c r="W78" s="2"/>
      <c r="X78" s="14"/>
      <c r="Y78" s="2">
        <v>0.04</v>
      </c>
      <c r="Z78" s="2">
        <v>0.27</v>
      </c>
      <c r="AA78" s="2">
        <f t="shared" si="72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3"/>
        <v>1.0799999999999999E-2</v>
      </c>
      <c r="AQ78" s="1">
        <f t="shared" si="74"/>
        <v>2.4530902070705032E-2</v>
      </c>
      <c r="AR78" s="8">
        <f t="shared" si="75"/>
        <v>10.950000000000001</v>
      </c>
      <c r="AS78" s="1">
        <f t="shared" si="76"/>
        <v>0.18</v>
      </c>
      <c r="AT78" s="1">
        <f t="shared" si="77"/>
        <v>224408.16666666666</v>
      </c>
      <c r="AU78" s="1">
        <f t="shared" si="78"/>
        <v>72696516.964971274</v>
      </c>
    </row>
    <row r="79" spans="1:48" x14ac:dyDescent="0.15">
      <c r="C79" s="7">
        <v>6</v>
      </c>
      <c r="D79" s="7">
        <v>20.001863665999998</v>
      </c>
      <c r="E79" s="9">
        <f t="shared" si="79"/>
        <v>17.1372763483871</v>
      </c>
      <c r="F79" s="7" t="s">
        <v>83</v>
      </c>
      <c r="G79" s="1">
        <v>7</v>
      </c>
      <c r="H79" s="8">
        <f t="shared" si="61"/>
        <v>20.001863665999998</v>
      </c>
      <c r="I79" s="8">
        <f t="shared" si="62"/>
        <v>293.151863666</v>
      </c>
      <c r="J79" s="8">
        <f t="shared" si="63"/>
        <v>0.1983724031496126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0.30193897713246137</v>
      </c>
      <c r="P79" s="8">
        <f t="shared" si="66"/>
        <v>5.9896360498302291E-2</v>
      </c>
      <c r="Q79" s="12">
        <f t="shared" si="67"/>
        <v>1.0781344889694412E-2</v>
      </c>
      <c r="R79" s="8">
        <f t="shared" si="68"/>
        <v>1.9710000000000002E-2</v>
      </c>
      <c r="S79" s="13">
        <f t="shared" si="69"/>
        <v>0.54699872601189303</v>
      </c>
      <c r="T79" s="2">
        <f t="shared" si="70"/>
        <v>0.01</v>
      </c>
      <c r="U79" s="14">
        <f t="shared" si="71"/>
        <v>5.4699872601189307E-3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2.706998726011893E-2</v>
      </c>
      <c r="AR79" s="8">
        <f t="shared" si="75"/>
        <v>10.950000000000001</v>
      </c>
      <c r="AS79" s="1">
        <f t="shared" si="76"/>
        <v>0.18</v>
      </c>
      <c r="AT79" s="1">
        <f t="shared" si="77"/>
        <v>224408.16666666666</v>
      </c>
      <c r="AU79" s="1">
        <f t="shared" si="78"/>
        <v>80221011.947492301</v>
      </c>
    </row>
    <row r="80" spans="1:48" x14ac:dyDescent="0.15">
      <c r="C80" s="7">
        <v>7</v>
      </c>
      <c r="D80" s="7">
        <v>21.839261960322599</v>
      </c>
      <c r="E80" s="9">
        <f t="shared" si="79"/>
        <v>20.001863665999998</v>
      </c>
      <c r="F80" s="7" t="s">
        <v>83</v>
      </c>
      <c r="G80" s="1">
        <v>8</v>
      </c>
      <c r="H80" s="8">
        <f t="shared" si="61"/>
        <v>21.839261960322599</v>
      </c>
      <c r="I80" s="8">
        <f t="shared" si="62"/>
        <v>294.98926196032255</v>
      </c>
      <c r="J80" s="8">
        <f t="shared" si="63"/>
        <v>0.24396551846138279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0.35154261663415909</v>
      </c>
      <c r="P80" s="8">
        <f t="shared" si="66"/>
        <v>8.5764276728423752E-2</v>
      </c>
      <c r="Q80" s="12">
        <f t="shared" si="67"/>
        <v>1.5437569811116275E-2</v>
      </c>
      <c r="R80" s="8">
        <f t="shared" si="68"/>
        <v>1.9710000000000002E-2</v>
      </c>
      <c r="S80" s="13">
        <f t="shared" si="69"/>
        <v>0.78323540391254554</v>
      </c>
      <c r="T80" s="2">
        <f t="shared" si="70"/>
        <v>0.01</v>
      </c>
      <c r="U80" s="14">
        <f t="shared" si="71"/>
        <v>7.8323540391254561E-3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2.9432354039125457E-2</v>
      </c>
      <c r="AR80" s="8">
        <f t="shared" si="75"/>
        <v>10.950000000000001</v>
      </c>
      <c r="AS80" s="1">
        <f t="shared" si="76"/>
        <v>0.18</v>
      </c>
      <c r="AT80" s="1">
        <f t="shared" si="77"/>
        <v>224408.16666666666</v>
      </c>
      <c r="AU80" s="1">
        <f t="shared" si="78"/>
        <v>87221807.765458599</v>
      </c>
    </row>
    <row r="81" spans="1:48" x14ac:dyDescent="0.15">
      <c r="C81" s="7">
        <v>8</v>
      </c>
      <c r="D81" s="7">
        <v>23.111949873871001</v>
      </c>
      <c r="E81" s="9">
        <f t="shared" si="79"/>
        <v>21.839261960322599</v>
      </c>
      <c r="F81" s="7" t="s">
        <v>83</v>
      </c>
      <c r="G81" s="1">
        <v>9</v>
      </c>
      <c r="H81" s="8">
        <f t="shared" si="61"/>
        <v>23.111949873871001</v>
      </c>
      <c r="I81" s="8">
        <f t="shared" si="62"/>
        <v>296.261949873871</v>
      </c>
      <c r="J81" s="8">
        <f t="shared" si="63"/>
        <v>0.2811308337789874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0.37527833990573539</v>
      </c>
      <c r="P81" s="8">
        <f t="shared" si="66"/>
        <v>0.10550231259689363</v>
      </c>
      <c r="Q81" s="12">
        <f t="shared" si="67"/>
        <v>1.8990416267440854E-2</v>
      </c>
      <c r="R81" s="8">
        <f t="shared" si="68"/>
        <v>1.9710000000000002E-2</v>
      </c>
      <c r="S81" s="13">
        <f t="shared" si="69"/>
        <v>0.96349143924103764</v>
      </c>
      <c r="T81" s="2">
        <f t="shared" si="70"/>
        <v>0.01</v>
      </c>
      <c r="U81" s="14">
        <f t="shared" si="71"/>
        <v>9.6349143924103764E-3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3.1234914392410378E-2</v>
      </c>
      <c r="AR81" s="8">
        <f t="shared" si="75"/>
        <v>10.950000000000001</v>
      </c>
      <c r="AS81" s="1">
        <f t="shared" si="76"/>
        <v>0.18</v>
      </c>
      <c r="AT81" s="1">
        <f t="shared" si="77"/>
        <v>224408.16666666666</v>
      </c>
      <c r="AU81" s="1">
        <f t="shared" si="78"/>
        <v>92563635.755528748</v>
      </c>
    </row>
    <row r="82" spans="1:48" x14ac:dyDescent="0.15">
      <c r="C82" s="7">
        <v>9</v>
      </c>
      <c r="D82" s="7">
        <v>20.537843829</v>
      </c>
      <c r="E82" s="9">
        <f t="shared" si="79"/>
        <v>23.111949873871001</v>
      </c>
      <c r="F82" s="7" t="s">
        <v>83</v>
      </c>
      <c r="G82" s="1">
        <v>10</v>
      </c>
      <c r="H82" s="8">
        <f t="shared" si="61"/>
        <v>20.537843829</v>
      </c>
      <c r="I82" s="8">
        <f t="shared" si="62"/>
        <v>293.68784382899997</v>
      </c>
      <c r="J82" s="8">
        <f t="shared" si="63"/>
        <v>0.21076881925087951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0.37927602730884175</v>
      </c>
      <c r="P82" s="8">
        <f t="shared" si="66"/>
        <v>7.9939560446048913E-2</v>
      </c>
      <c r="Q82" s="12">
        <f t="shared" si="67"/>
        <v>1.4389120880288804E-2</v>
      </c>
      <c r="R82" s="8">
        <f t="shared" si="68"/>
        <v>1.9710000000000002E-2</v>
      </c>
      <c r="S82" s="13">
        <f t="shared" si="69"/>
        <v>0.7300416479091224</v>
      </c>
      <c r="T82" s="2">
        <f t="shared" si="70"/>
        <v>0.01</v>
      </c>
      <c r="U82" s="14">
        <f t="shared" si="71"/>
        <v>7.3004164790912238E-3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2.8900416479091223E-2</v>
      </c>
      <c r="AR82" s="8">
        <f t="shared" si="75"/>
        <v>10.950000000000001</v>
      </c>
      <c r="AS82" s="1">
        <f t="shared" si="76"/>
        <v>0.18</v>
      </c>
      <c r="AT82" s="1">
        <f t="shared" si="77"/>
        <v>224408.16666666666</v>
      </c>
      <c r="AU82" s="1">
        <f t="shared" si="78"/>
        <v>85645428.399307445</v>
      </c>
    </row>
    <row r="83" spans="1:48" x14ac:dyDescent="0.15">
      <c r="C83" s="7">
        <v>10</v>
      </c>
      <c r="D83" s="7">
        <v>16.076553144838702</v>
      </c>
      <c r="E83" s="9">
        <f t="shared" si="79"/>
        <v>20.537843829</v>
      </c>
      <c r="F83" s="7" t="s">
        <v>83</v>
      </c>
      <c r="G83" s="1">
        <v>11</v>
      </c>
      <c r="H83" s="8">
        <f t="shared" si="61"/>
        <v>16.076553144838702</v>
      </c>
      <c r="I83" s="8">
        <f t="shared" si="62"/>
        <v>289.2265531448387</v>
      </c>
      <c r="J83" s="8">
        <f t="shared" si="63"/>
        <v>0.12638995155386057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0.28436964351965316</v>
      </c>
      <c r="O83" s="8">
        <f t="shared" si="80"/>
        <v>0.12446682334313969</v>
      </c>
      <c r="P83" s="8">
        <f t="shared" si="66"/>
        <v>1.5731355772402346E-2</v>
      </c>
      <c r="Q83" s="12">
        <f t="shared" si="67"/>
        <v>2.8316440390324222E-3</v>
      </c>
      <c r="R83" s="8">
        <f t="shared" si="68"/>
        <v>1.9710000000000002E-2</v>
      </c>
      <c r="S83" s="13">
        <f t="shared" si="69"/>
        <v>0.14366534951965612</v>
      </c>
      <c r="T83" s="2">
        <f t="shared" si="70"/>
        <v>0.01</v>
      </c>
      <c r="U83" s="14">
        <f t="shared" si="71"/>
        <v>1.4366534951965612E-3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1.403665349519656E-2</v>
      </c>
      <c r="AR83" s="8">
        <f t="shared" si="75"/>
        <v>10.950000000000001</v>
      </c>
      <c r="AS83" s="1">
        <f t="shared" si="76"/>
        <v>0.18</v>
      </c>
      <c r="AT83" s="1">
        <f t="shared" si="77"/>
        <v>224408.16666666666</v>
      </c>
      <c r="AU83" s="1">
        <f t="shared" si="78"/>
        <v>41597158.39245747</v>
      </c>
    </row>
    <row r="84" spans="1:48" x14ac:dyDescent="0.15">
      <c r="C84" s="7">
        <v>11</v>
      </c>
      <c r="D84" s="7">
        <v>10.8092099944667</v>
      </c>
      <c r="E84" s="9">
        <f t="shared" si="79"/>
        <v>16.076553144838702</v>
      </c>
      <c r="F84" s="7" t="s">
        <v>85</v>
      </c>
      <c r="G84" s="1">
        <v>12</v>
      </c>
      <c r="H84" s="8">
        <f t="shared" si="61"/>
        <v>10.8092099944667</v>
      </c>
      <c r="I84" s="8">
        <f t="shared" si="62"/>
        <v>283.95920999446668</v>
      </c>
      <c r="J84" s="8">
        <f t="shared" si="63"/>
        <v>6.7687367768400897E-2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0.21823546757073736</v>
      </c>
      <c r="P84" s="8">
        <f t="shared" si="66"/>
        <v>1.4771784353569427E-2</v>
      </c>
      <c r="Q84" s="12">
        <f t="shared" si="67"/>
        <v>2.6589211836424969E-3</v>
      </c>
      <c r="R84" s="8">
        <f t="shared" si="68"/>
        <v>1.9710000000000002E-2</v>
      </c>
      <c r="S84" s="13">
        <f t="shared" si="69"/>
        <v>0.13490214021524591</v>
      </c>
      <c r="T84" s="2">
        <f t="shared" si="70"/>
        <v>0.01</v>
      </c>
      <c r="U84" s="14">
        <f t="shared" si="71"/>
        <v>1.3490214021524591E-3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1.394902140215246E-2</v>
      </c>
      <c r="AR84" s="8">
        <f t="shared" si="75"/>
        <v>10.950000000000001</v>
      </c>
      <c r="AS84" s="1">
        <f t="shared" si="76"/>
        <v>0.18</v>
      </c>
      <c r="AT84" s="1">
        <f t="shared" si="77"/>
        <v>224408.16666666666</v>
      </c>
      <c r="AU84" s="1">
        <f t="shared" si="78"/>
        <v>41337463.583016925</v>
      </c>
      <c r="AV84" s="1">
        <f>SUM(AU73:AU84)</f>
        <v>705300707.79609144</v>
      </c>
    </row>
    <row r="85" spans="1:48" x14ac:dyDescent="0.3">
      <c r="C85" s="7">
        <v>12</v>
      </c>
      <c r="D85" s="10">
        <v>7.0363132419354804</v>
      </c>
      <c r="E85" s="9">
        <f t="shared" si="79"/>
        <v>10.8092099944667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6.5</v>
      </c>
      <c r="E89" s="7"/>
      <c r="F89" s="7"/>
      <c r="G89" s="1">
        <v>1</v>
      </c>
      <c r="H89" s="8">
        <f t="shared" ref="H89:H100" si="81">E90</f>
        <v>6.5</v>
      </c>
      <c r="I89" s="8">
        <f t="shared" ref="I89:I100" si="82">H89+273.15</f>
        <v>279.64999999999998</v>
      </c>
      <c r="J89" s="8">
        <f t="shared" ref="J89:J100" si="83">EXP(($C$15*(I89-$C$13))/($C$16*I89*$C$13))</f>
        <v>3.9905897093393559E-2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0.21171175820215352</v>
      </c>
      <c r="Q89" s="12">
        <f t="shared" ref="Q89:Q100" si="87">P89*$B$91</f>
        <v>9.5270291190969081E-2</v>
      </c>
      <c r="R89" s="8">
        <f t="shared" ref="R89:R100" si="88">L89*$B$91</f>
        <v>2.3873737500000001</v>
      </c>
      <c r="S89" s="13">
        <f t="shared" ref="S89:S100" si="89">Q89/R89</f>
        <v>3.9905897093393559E-2</v>
      </c>
      <c r="T89" s="2">
        <f t="shared" ref="T89:T100" si="90">$B$90/100</f>
        <v>0.51</v>
      </c>
      <c r="U89" s="14">
        <f t="shared" ref="U89:U100" si="91">S89*T89</f>
        <v>2.0352007517630714E-2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3.6473130266565658E-2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2136241.6666666665</v>
      </c>
      <c r="AN89" s="1">
        <f t="shared" ref="AN89:AN100" si="96">AM89*10000*AK89*AJ89</f>
        <v>8105151626.7913904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6.1974142477741898</v>
      </c>
      <c r="E90" s="9">
        <f t="shared" ref="E90:E101" si="97">D89</f>
        <v>6.5</v>
      </c>
      <c r="F90" s="7" t="s">
        <v>83</v>
      </c>
      <c r="G90" s="1">
        <v>2</v>
      </c>
      <c r="H90" s="8">
        <f t="shared" si="81"/>
        <v>6.1974142477741898</v>
      </c>
      <c r="I90" s="8">
        <f t="shared" si="82"/>
        <v>279.34741424777417</v>
      </c>
      <c r="J90" s="8">
        <f t="shared" si="83"/>
        <v>3.8428905428565668E-2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10.398838241797847</v>
      </c>
      <c r="P90" s="8">
        <f t="shared" si="86"/>
        <v>0.39961597136100158</v>
      </c>
      <c r="Q90" s="12">
        <f t="shared" si="87"/>
        <v>0.17982718711245071</v>
      </c>
      <c r="R90" s="8">
        <f t="shared" si="88"/>
        <v>2.3873737500000001</v>
      </c>
      <c r="S90" s="13">
        <f t="shared" si="89"/>
        <v>7.5324270911687252E-2</v>
      </c>
      <c r="T90" s="2">
        <f t="shared" si="90"/>
        <v>0.51</v>
      </c>
      <c r="U90" s="14">
        <f t="shared" si="91"/>
        <v>3.8415378164960497E-2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4.191923651673559E-2</v>
      </c>
      <c r="AK90" s="8">
        <f t="shared" si="93"/>
        <v>10.4025</v>
      </c>
      <c r="AL90" s="1">
        <f t="shared" si="94"/>
        <v>0.45</v>
      </c>
      <c r="AM90" s="17">
        <f t="shared" si="95"/>
        <v>2136241.6666666665</v>
      </c>
      <c r="AN90" s="1">
        <f t="shared" si="96"/>
        <v>9315399187.4102116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7.5938365642500001</v>
      </c>
      <c r="E91" s="9">
        <f t="shared" si="97"/>
        <v>6.1974142477741898</v>
      </c>
      <c r="F91" s="7" t="s">
        <v>83</v>
      </c>
      <c r="G91" s="1">
        <v>3</v>
      </c>
      <c r="H91" s="8">
        <f t="shared" si="81"/>
        <v>7.5938365642500001</v>
      </c>
      <c r="I91" s="8">
        <f t="shared" si="82"/>
        <v>280.74383656424999</v>
      </c>
      <c r="J91" s="8">
        <f t="shared" si="83"/>
        <v>4.5703798057441479E-2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15.304497270436846</v>
      </c>
      <c r="P91" s="8">
        <f t="shared" si="86"/>
        <v>0.69947365261870997</v>
      </c>
      <c r="Q91" s="12">
        <f t="shared" si="87"/>
        <v>0.31476314367841951</v>
      </c>
      <c r="R91" s="8">
        <f t="shared" si="88"/>
        <v>2.3873737500000001</v>
      </c>
      <c r="S91" s="13">
        <f t="shared" si="89"/>
        <v>0.13184493784369519</v>
      </c>
      <c r="T91" s="2">
        <f t="shared" si="90"/>
        <v>0.51</v>
      </c>
      <c r="U91" s="14">
        <f t="shared" si="91"/>
        <v>6.7240918300284544E-2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5.0610136867535793E-2</v>
      </c>
      <c r="AK91" s="8">
        <f t="shared" si="93"/>
        <v>10.4025</v>
      </c>
      <c r="AL91" s="1">
        <f t="shared" si="94"/>
        <v>0.45</v>
      </c>
      <c r="AM91" s="17">
        <f t="shared" si="95"/>
        <v>2136241.6666666665</v>
      </c>
      <c r="AN91" s="1">
        <f t="shared" si="96"/>
        <v>11246713132.82011</v>
      </c>
    </row>
    <row r="92" spans="1:48" x14ac:dyDescent="0.15">
      <c r="C92" s="7">
        <v>3</v>
      </c>
      <c r="D92" s="7">
        <v>9.2716090571612906</v>
      </c>
      <c r="E92" s="9">
        <f t="shared" si="97"/>
        <v>7.5938365642500001</v>
      </c>
      <c r="F92" s="7" t="s">
        <v>83</v>
      </c>
      <c r="G92" s="1">
        <v>4</v>
      </c>
      <c r="H92" s="8">
        <f t="shared" si="81"/>
        <v>9.2716090571612906</v>
      </c>
      <c r="I92" s="8">
        <f t="shared" si="82"/>
        <v>282.42160905716128</v>
      </c>
      <c r="J92" s="8">
        <f t="shared" si="83"/>
        <v>5.6160645328985473E-2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19.910298617818135</v>
      </c>
      <c r="P92" s="8">
        <f t="shared" si="86"/>
        <v>1.118175219069474</v>
      </c>
      <c r="Q92" s="12">
        <f t="shared" si="87"/>
        <v>0.50317884858126338</v>
      </c>
      <c r="R92" s="8">
        <f t="shared" si="88"/>
        <v>2.3873737500000001</v>
      </c>
      <c r="S92" s="13">
        <f t="shared" si="89"/>
        <v>0.21076668392674727</v>
      </c>
      <c r="T92" s="2">
        <f t="shared" si="90"/>
        <v>0.51</v>
      </c>
      <c r="U92" s="14">
        <f t="shared" si="91"/>
        <v>0.10749100880264111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6.2745539153996291E-2</v>
      </c>
      <c r="AK92" s="8">
        <f t="shared" si="93"/>
        <v>10.4025</v>
      </c>
      <c r="AL92" s="1">
        <f t="shared" si="94"/>
        <v>0.45</v>
      </c>
      <c r="AM92" s="17">
        <f t="shared" si="95"/>
        <v>2136241.6666666665</v>
      </c>
      <c r="AN92" s="1">
        <f t="shared" si="96"/>
        <v>13943473045.254543</v>
      </c>
    </row>
    <row r="93" spans="1:48" x14ac:dyDescent="0.15">
      <c r="C93" s="7">
        <v>4</v>
      </c>
      <c r="D93" s="7">
        <v>14.695461129</v>
      </c>
      <c r="E93" s="9">
        <f t="shared" si="97"/>
        <v>9.2716090571612906</v>
      </c>
      <c r="F93" s="7" t="s">
        <v>83</v>
      </c>
      <c r="G93" s="1">
        <v>5</v>
      </c>
      <c r="H93" s="8">
        <f t="shared" si="81"/>
        <v>14.695461129</v>
      </c>
      <c r="I93" s="8">
        <f t="shared" si="82"/>
        <v>287.845461129</v>
      </c>
      <c r="J93" s="8">
        <f t="shared" si="83"/>
        <v>0.10753824793121686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17.852517228811227</v>
      </c>
      <c r="O93" s="8">
        <f t="shared" si="98"/>
        <v>6.244881169937436</v>
      </c>
      <c r="P93" s="8">
        <f t="shared" si="86"/>
        <v>0.67156357955371959</v>
      </c>
      <c r="Q93" s="12">
        <f t="shared" si="87"/>
        <v>0.30220361079917385</v>
      </c>
      <c r="R93" s="8">
        <f t="shared" si="88"/>
        <v>2.3873737500000001</v>
      </c>
      <c r="S93" s="13">
        <f t="shared" si="89"/>
        <v>0.12658412232235269</v>
      </c>
      <c r="T93" s="2">
        <f t="shared" si="90"/>
        <v>0.51</v>
      </c>
      <c r="U93" s="14">
        <f t="shared" si="91"/>
        <v>6.4557902384399873E-2</v>
      </c>
      <c r="V93" s="2">
        <v>220.1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118</v>
      </c>
      <c r="AC93" s="2">
        <v>0.26</v>
      </c>
      <c r="AD93" s="2">
        <v>43</v>
      </c>
      <c r="AE93" s="2">
        <v>0.02</v>
      </c>
      <c r="AF93" s="2">
        <v>1.5</v>
      </c>
      <c r="AG93" s="2">
        <v>0.01</v>
      </c>
      <c r="AH93" s="2"/>
      <c r="AI93" s="2"/>
      <c r="AJ93" s="1">
        <f t="shared" si="92"/>
        <v>6.5065207568896555E-2</v>
      </c>
      <c r="AK93" s="8">
        <f t="shared" si="93"/>
        <v>10.4025</v>
      </c>
      <c r="AL93" s="1">
        <f t="shared" si="94"/>
        <v>0.45</v>
      </c>
      <c r="AM93" s="17">
        <f t="shared" si="95"/>
        <v>2136241.6666666665</v>
      </c>
      <c r="AN93" s="1">
        <f t="shared" si="96"/>
        <v>14458955650.921661</v>
      </c>
    </row>
    <row r="94" spans="1:48" x14ac:dyDescent="0.15">
      <c r="C94" s="7">
        <v>5</v>
      </c>
      <c r="D94" s="7">
        <v>17.1372763483871</v>
      </c>
      <c r="E94" s="9">
        <f t="shared" si="97"/>
        <v>14.695461129</v>
      </c>
      <c r="F94" s="7" t="s">
        <v>85</v>
      </c>
      <c r="G94" s="1">
        <v>6</v>
      </c>
      <c r="H94" s="8">
        <f t="shared" si="81"/>
        <v>17.1372763483871</v>
      </c>
      <c r="I94" s="8">
        <f t="shared" si="82"/>
        <v>290.28727634838708</v>
      </c>
      <c r="J94" s="8">
        <f t="shared" si="83"/>
        <v>0.14293431208100035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10.878592590383716</v>
      </c>
      <c r="P94" s="8">
        <f t="shared" si="86"/>
        <v>1.5549241483159641</v>
      </c>
      <c r="Q94" s="12">
        <f t="shared" si="87"/>
        <v>0.69971586674218389</v>
      </c>
      <c r="R94" s="8">
        <f t="shared" si="88"/>
        <v>2.3873737500000001</v>
      </c>
      <c r="S94" s="13">
        <f t="shared" si="89"/>
        <v>0.29309020707050326</v>
      </c>
      <c r="T94" s="2">
        <f t="shared" si="90"/>
        <v>0.51</v>
      </c>
      <c r="U94" s="14">
        <f t="shared" si="91"/>
        <v>0.14947600560595667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118</v>
      </c>
      <c r="AC94" s="2">
        <v>0.26</v>
      </c>
      <c r="AD94" s="2">
        <v>43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9.152201569019594E-2</v>
      </c>
      <c r="AK94" s="8">
        <f t="shared" si="93"/>
        <v>10.4025</v>
      </c>
      <c r="AL94" s="1">
        <f t="shared" si="94"/>
        <v>0.45</v>
      </c>
      <c r="AM94" s="17">
        <f t="shared" si="95"/>
        <v>2136241.6666666665</v>
      </c>
      <c r="AN94" s="1">
        <f t="shared" si="96"/>
        <v>20338254735.393932</v>
      </c>
    </row>
    <row r="95" spans="1:48" x14ac:dyDescent="0.15">
      <c r="C95" s="7">
        <v>6</v>
      </c>
      <c r="D95" s="7">
        <v>20.001863665999998</v>
      </c>
      <c r="E95" s="9">
        <f t="shared" si="97"/>
        <v>17.1372763483871</v>
      </c>
      <c r="F95" s="7" t="s">
        <v>83</v>
      </c>
      <c r="G95" s="1">
        <v>7</v>
      </c>
      <c r="H95" s="8">
        <f t="shared" si="81"/>
        <v>20.001863665999998</v>
      </c>
      <c r="I95" s="8">
        <f t="shared" si="82"/>
        <v>293.151863666</v>
      </c>
      <c r="J95" s="8">
        <f t="shared" si="83"/>
        <v>0.1983724031496126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14.628943442067753</v>
      </c>
      <c r="P95" s="8">
        <f t="shared" si="86"/>
        <v>2.9019786661427456</v>
      </c>
      <c r="Q95" s="12">
        <f t="shared" si="87"/>
        <v>1.3058903997642355</v>
      </c>
      <c r="R95" s="8">
        <f t="shared" si="88"/>
        <v>2.3873737500000001</v>
      </c>
      <c r="S95" s="13">
        <f t="shared" si="89"/>
        <v>0.54699872601189292</v>
      </c>
      <c r="T95" s="2">
        <f t="shared" si="90"/>
        <v>0.51</v>
      </c>
      <c r="U95" s="14">
        <f t="shared" si="91"/>
        <v>0.2789693502660654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0.13056425910521874</v>
      </c>
      <c r="AK95" s="8">
        <f t="shared" si="93"/>
        <v>10.4025</v>
      </c>
      <c r="AL95" s="1">
        <f t="shared" si="94"/>
        <v>0.45</v>
      </c>
      <c r="AM95" s="17">
        <f t="shared" si="95"/>
        <v>2136241.6666666665</v>
      </c>
      <c r="AN95" s="1">
        <f t="shared" si="96"/>
        <v>29014321209.977169</v>
      </c>
    </row>
    <row r="96" spans="1:48" x14ac:dyDescent="0.15">
      <c r="C96" s="7">
        <v>7</v>
      </c>
      <c r="D96" s="7">
        <v>21.839261960322599</v>
      </c>
      <c r="E96" s="9">
        <f t="shared" si="97"/>
        <v>20.001863665999998</v>
      </c>
      <c r="F96" s="7" t="s">
        <v>83</v>
      </c>
      <c r="G96" s="1">
        <v>8</v>
      </c>
      <c r="H96" s="8">
        <f t="shared" si="81"/>
        <v>21.839261960322599</v>
      </c>
      <c r="I96" s="8">
        <f t="shared" si="82"/>
        <v>294.98926196032255</v>
      </c>
      <c r="J96" s="8">
        <f t="shared" si="83"/>
        <v>0.24396551846138279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17.032239775925007</v>
      </c>
      <c r="P96" s="8">
        <f t="shared" si="86"/>
        <v>4.1552792074921303</v>
      </c>
      <c r="Q96" s="12">
        <f t="shared" si="87"/>
        <v>1.8698756433714587</v>
      </c>
      <c r="R96" s="8">
        <f t="shared" si="88"/>
        <v>2.3873737500000001</v>
      </c>
      <c r="S96" s="13">
        <f t="shared" si="89"/>
        <v>0.78323540391254565</v>
      </c>
      <c r="T96" s="2">
        <f t="shared" si="90"/>
        <v>0.51</v>
      </c>
      <c r="U96" s="14">
        <f t="shared" si="91"/>
        <v>0.39945005599539829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0.16688919188261259</v>
      </c>
      <c r="AK96" s="8">
        <f t="shared" si="93"/>
        <v>10.4025</v>
      </c>
      <c r="AL96" s="1">
        <f t="shared" si="94"/>
        <v>0.45</v>
      </c>
      <c r="AM96" s="17">
        <f t="shared" si="95"/>
        <v>2136241.6666666665</v>
      </c>
      <c r="AN96" s="1">
        <f t="shared" si="96"/>
        <v>37086540014.395798</v>
      </c>
    </row>
    <row r="97" spans="1:50" x14ac:dyDescent="0.15">
      <c r="C97" s="7">
        <v>8</v>
      </c>
      <c r="D97" s="7">
        <v>23.111949873871001</v>
      </c>
      <c r="E97" s="9">
        <f t="shared" si="97"/>
        <v>21.839261960322599</v>
      </c>
      <c r="F97" s="7" t="s">
        <v>83</v>
      </c>
      <c r="G97" s="1">
        <v>9</v>
      </c>
      <c r="H97" s="8">
        <f t="shared" si="81"/>
        <v>23.111949873871001</v>
      </c>
      <c r="I97" s="8">
        <f t="shared" si="82"/>
        <v>296.261949873871</v>
      </c>
      <c r="J97" s="8">
        <f t="shared" si="83"/>
        <v>0.2811308337789874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18.18223556843288</v>
      </c>
      <c r="P97" s="8">
        <f t="shared" si="86"/>
        <v>5.1115870453194967</v>
      </c>
      <c r="Q97" s="12">
        <f t="shared" si="87"/>
        <v>2.3002141703937737</v>
      </c>
      <c r="R97" s="8">
        <f t="shared" si="88"/>
        <v>2.3873737500000001</v>
      </c>
      <c r="S97" s="13">
        <f t="shared" si="89"/>
        <v>0.96349143924103786</v>
      </c>
      <c r="T97" s="2">
        <f t="shared" si="90"/>
        <v>0.51</v>
      </c>
      <c r="U97" s="14">
        <f t="shared" si="91"/>
        <v>0.49138063401292931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0.19460626115489821</v>
      </c>
      <c r="AK97" s="8">
        <f t="shared" si="93"/>
        <v>10.4025</v>
      </c>
      <c r="AL97" s="1">
        <f t="shared" si="94"/>
        <v>0.45</v>
      </c>
      <c r="AM97" s="17">
        <f t="shared" si="95"/>
        <v>2136241.6666666665</v>
      </c>
      <c r="AN97" s="1">
        <f t="shared" si="96"/>
        <v>43245897532.115891</v>
      </c>
    </row>
    <row r="98" spans="1:50" x14ac:dyDescent="0.15">
      <c r="C98" s="7">
        <v>9</v>
      </c>
      <c r="D98" s="7">
        <v>20.537843829</v>
      </c>
      <c r="E98" s="9">
        <f t="shared" si="97"/>
        <v>23.111949873871001</v>
      </c>
      <c r="F98" s="7" t="s">
        <v>83</v>
      </c>
      <c r="G98" s="1">
        <v>10</v>
      </c>
      <c r="H98" s="8">
        <f t="shared" si="81"/>
        <v>20.537843829</v>
      </c>
      <c r="I98" s="8">
        <f t="shared" si="82"/>
        <v>293.68784382899997</v>
      </c>
      <c r="J98" s="8">
        <f t="shared" si="83"/>
        <v>0.21076881925087951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18.375923523113386</v>
      </c>
      <c r="P98" s="8">
        <f t="shared" si="86"/>
        <v>3.8730717036110702</v>
      </c>
      <c r="Q98" s="12">
        <f t="shared" si="87"/>
        <v>1.7428822666249817</v>
      </c>
      <c r="R98" s="8">
        <f t="shared" si="88"/>
        <v>2.3873737500000001</v>
      </c>
      <c r="S98" s="13">
        <f t="shared" si="89"/>
        <v>0.73004164790912263</v>
      </c>
      <c r="T98" s="2">
        <f t="shared" si="90"/>
        <v>0.51</v>
      </c>
      <c r="U98" s="14">
        <f t="shared" si="91"/>
        <v>0.37232124043365256</v>
      </c>
      <c r="V98" s="2">
        <v>220.1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0.15785585399074625</v>
      </c>
      <c r="AK98" s="8">
        <f t="shared" si="93"/>
        <v>10.4025</v>
      </c>
      <c r="AL98" s="1">
        <f t="shared" si="94"/>
        <v>0.45</v>
      </c>
      <c r="AM98" s="17">
        <f t="shared" si="95"/>
        <v>2136241.6666666665</v>
      </c>
      <c r="AN98" s="1">
        <f t="shared" si="96"/>
        <v>35079128729.032852</v>
      </c>
    </row>
    <row r="99" spans="1:50" x14ac:dyDescent="0.15">
      <c r="C99" s="7">
        <v>10</v>
      </c>
      <c r="D99" s="7">
        <v>16.076553144838702</v>
      </c>
      <c r="E99" s="9">
        <f t="shared" si="97"/>
        <v>20.537843829</v>
      </c>
      <c r="F99" s="7" t="s">
        <v>83</v>
      </c>
      <c r="G99" s="1">
        <v>11</v>
      </c>
      <c r="H99" s="8">
        <f t="shared" si="81"/>
        <v>16.076553144838702</v>
      </c>
      <c r="I99" s="8">
        <f t="shared" si="82"/>
        <v>289.2265531448387</v>
      </c>
      <c r="J99" s="8">
        <f t="shared" si="83"/>
        <v>0.12638995155386057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13.777709228527199</v>
      </c>
      <c r="O99" s="8">
        <f t="shared" si="98"/>
        <v>6.0304175909751176</v>
      </c>
      <c r="P99" s="8">
        <f t="shared" si="86"/>
        <v>0.76218418717289371</v>
      </c>
      <c r="Q99" s="12">
        <f t="shared" si="87"/>
        <v>0.34298288422780215</v>
      </c>
      <c r="R99" s="8">
        <f t="shared" si="88"/>
        <v>2.3873737500000001</v>
      </c>
      <c r="S99" s="13">
        <f t="shared" si="89"/>
        <v>0.14366534951965612</v>
      </c>
      <c r="T99" s="2">
        <f t="shared" si="90"/>
        <v>0.51</v>
      </c>
      <c r="U99" s="14">
        <f t="shared" si="91"/>
        <v>7.3269328255024621E-2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5.242770246888992E-2</v>
      </c>
      <c r="AK99" s="8">
        <f t="shared" si="93"/>
        <v>10.4025</v>
      </c>
      <c r="AL99" s="1">
        <f t="shared" si="94"/>
        <v>0.45</v>
      </c>
      <c r="AM99" s="17">
        <f t="shared" si="95"/>
        <v>2136241.6666666665</v>
      </c>
      <c r="AN99" s="1">
        <f t="shared" si="96"/>
        <v>11650617176.233673</v>
      </c>
    </row>
    <row r="100" spans="1:50" x14ac:dyDescent="0.15">
      <c r="C100" s="7">
        <v>11</v>
      </c>
      <c r="D100" s="7">
        <v>10.8092099944667</v>
      </c>
      <c r="E100" s="9">
        <f t="shared" si="97"/>
        <v>16.076553144838702</v>
      </c>
      <c r="F100" s="7" t="s">
        <v>85</v>
      </c>
      <c r="G100" s="1">
        <v>12</v>
      </c>
      <c r="H100" s="8">
        <f t="shared" si="81"/>
        <v>10.8092099944667</v>
      </c>
      <c r="I100" s="8">
        <f t="shared" si="82"/>
        <v>283.95920999446668</v>
      </c>
      <c r="J100" s="8">
        <f t="shared" si="83"/>
        <v>6.7687367768400897E-2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10.573508403802224</v>
      </c>
      <c r="P100" s="8">
        <f t="shared" si="86"/>
        <v>0.71569295193043869</v>
      </c>
      <c r="Q100" s="12">
        <f t="shared" si="87"/>
        <v>0.3220618283686974</v>
      </c>
      <c r="R100" s="8">
        <f t="shared" si="88"/>
        <v>2.3873737500000001</v>
      </c>
      <c r="S100" s="13">
        <f t="shared" si="89"/>
        <v>0.13490214021524588</v>
      </c>
      <c r="T100" s="2">
        <f t="shared" si="90"/>
        <v>0.51</v>
      </c>
      <c r="U100" s="14">
        <f t="shared" si="91"/>
        <v>6.8800091509775396E-2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5.1080227590197286E-2</v>
      </c>
      <c r="AK100" s="8">
        <f t="shared" si="93"/>
        <v>10.4025</v>
      </c>
      <c r="AL100" s="1">
        <f t="shared" si="94"/>
        <v>0.45</v>
      </c>
      <c r="AM100" s="17">
        <f t="shared" si="95"/>
        <v>2136241.6666666665</v>
      </c>
      <c r="AN100" s="1">
        <f t="shared" si="96"/>
        <v>11351177886.946577</v>
      </c>
      <c r="AO100" s="1">
        <f>SUM(AN89:AN100)</f>
        <v>244835629927.29382</v>
      </c>
    </row>
    <row r="101" spans="1:50" x14ac:dyDescent="0.3">
      <c r="C101" s="7">
        <v>12</v>
      </c>
      <c r="D101" s="10">
        <v>7.0363132419354804</v>
      </c>
      <c r="E101" s="9">
        <f t="shared" si="97"/>
        <v>10.8092099944667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6.5</v>
      </c>
      <c r="E105" s="7"/>
      <c r="F105" s="7"/>
      <c r="G105" s="1">
        <v>1</v>
      </c>
      <c r="H105" s="8">
        <f t="shared" ref="H105:H116" si="99">E106</f>
        <v>6.5</v>
      </c>
      <c r="I105" s="8">
        <f t="shared" ref="I105:I116" si="100">H105+273.15</f>
        <v>279.64999999999998</v>
      </c>
      <c r="J105" s="8">
        <f t="shared" ref="J105:J116" si="101">EXP(($C$15*(I105-$C$13))/($C$16*I105*$C$13))</f>
        <v>3.9905897093393559E-2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2.5854639981567319E-2</v>
      </c>
      <c r="Q105" s="12">
        <f t="shared" ref="Q105:Q116" si="105">P105*$B$107</f>
        <v>7.7563919944701951E-3</v>
      </c>
      <c r="R105" s="8">
        <f t="shared" ref="R105:R116" si="106">L105*$B$107</f>
        <v>0.19436706250000002</v>
      </c>
      <c r="S105" s="13">
        <f t="shared" ref="S105:S116" si="107">Q105/R105</f>
        <v>3.9905897093393559E-2</v>
      </c>
      <c r="T105" s="2">
        <f t="shared" ref="T105:T116" si="108">$B$106/100</f>
        <v>0.01</v>
      </c>
      <c r="U105" s="14">
        <f t="shared" ref="U105:U116" si="109">S105*T105</f>
        <v>3.9905897093393561E-4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5.8890589709339356E-3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20833.333333333332</v>
      </c>
      <c r="AX105" s="1">
        <f t="shared" ref="AX105:AX116" si="116">AW105*10000*AV105*0.67*AU105*AT105</f>
        <v>15977254.007431258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6.1974142477741898</v>
      </c>
      <c r="E106" s="9">
        <f t="shared" ref="E106:E117" si="117">D105</f>
        <v>6.5</v>
      </c>
      <c r="F106" s="7" t="s">
        <v>83</v>
      </c>
      <c r="G106" s="1">
        <v>2</v>
      </c>
      <c r="H106" s="8">
        <f t="shared" si="99"/>
        <v>6.1974142477741898</v>
      </c>
      <c r="I106" s="8">
        <f t="shared" si="100"/>
        <v>279.34741424777417</v>
      </c>
      <c r="J106" s="8">
        <f t="shared" si="101"/>
        <v>3.8428905428565668E-2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1.2699257766850995</v>
      </c>
      <c r="P106" s="8">
        <f t="shared" si="104"/>
        <v>4.8801857573529492E-2</v>
      </c>
      <c r="Q106" s="12">
        <f t="shared" si="105"/>
        <v>1.4640557272058846E-2</v>
      </c>
      <c r="R106" s="8">
        <f t="shared" si="106"/>
        <v>0.19436706250000002</v>
      </c>
      <c r="S106" s="13">
        <f t="shared" si="107"/>
        <v>7.5324270911687238E-2</v>
      </c>
      <c r="T106" s="2">
        <f t="shared" si="108"/>
        <v>0.01</v>
      </c>
      <c r="U106" s="14">
        <f t="shared" si="109"/>
        <v>7.5324270911687242E-4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6.2432427091168724E-3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20833.333333333332</v>
      </c>
      <c r="AX106" s="1">
        <f t="shared" si="116"/>
        <v>16938168.744094674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7.5938365642500001</v>
      </c>
      <c r="E107" s="9">
        <f t="shared" si="117"/>
        <v>6.1974142477741898</v>
      </c>
      <c r="F107" s="7" t="s">
        <v>83</v>
      </c>
      <c r="G107" s="1">
        <v>3</v>
      </c>
      <c r="H107" s="8">
        <f t="shared" si="99"/>
        <v>7.5938365642500001</v>
      </c>
      <c r="I107" s="8">
        <f t="shared" si="100"/>
        <v>280.74383656424999</v>
      </c>
      <c r="J107" s="8">
        <f t="shared" si="101"/>
        <v>4.5703798057441479E-2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1.8690141274449037</v>
      </c>
      <c r="P107" s="8">
        <f t="shared" si="104"/>
        <v>8.5421044247247072E-2</v>
      </c>
      <c r="Q107" s="12">
        <f t="shared" si="105"/>
        <v>2.5626313274174122E-2</v>
      </c>
      <c r="R107" s="8">
        <f t="shared" si="106"/>
        <v>0.19436706250000002</v>
      </c>
      <c r="S107" s="13">
        <f t="shared" si="107"/>
        <v>0.13184493784369519</v>
      </c>
      <c r="T107" s="2">
        <f t="shared" si="108"/>
        <v>0.01</v>
      </c>
      <c r="U107" s="14">
        <f t="shared" si="109"/>
        <v>1.3184493784369519E-3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6.8084493784369522E-3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20833.333333333332</v>
      </c>
      <c r="AX107" s="1">
        <f t="shared" si="116"/>
        <v>18471597.186056599</v>
      </c>
    </row>
    <row r="108" spans="1:50" x14ac:dyDescent="0.15">
      <c r="C108" s="7">
        <v>3</v>
      </c>
      <c r="D108" s="7">
        <v>9.2716090571612906</v>
      </c>
      <c r="E108" s="9">
        <f t="shared" si="117"/>
        <v>7.5938365642500001</v>
      </c>
      <c r="F108" s="7" t="s">
        <v>83</v>
      </c>
      <c r="G108" s="1">
        <v>4</v>
      </c>
      <c r="H108" s="8">
        <f t="shared" si="99"/>
        <v>9.2716090571612906</v>
      </c>
      <c r="I108" s="8">
        <f t="shared" si="100"/>
        <v>282.42160905716128</v>
      </c>
      <c r="J108" s="8">
        <f t="shared" si="101"/>
        <v>5.6160645328985473E-2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2.4314832915309901</v>
      </c>
      <c r="P108" s="8">
        <f t="shared" si="104"/>
        <v>0.13655367075902611</v>
      </c>
      <c r="Q108" s="12">
        <f t="shared" si="105"/>
        <v>4.096610122770783E-2</v>
      </c>
      <c r="R108" s="8">
        <f t="shared" si="106"/>
        <v>0.19436706250000002</v>
      </c>
      <c r="S108" s="13">
        <f t="shared" si="107"/>
        <v>0.21076668392674724</v>
      </c>
      <c r="T108" s="2">
        <f t="shared" si="108"/>
        <v>0.01</v>
      </c>
      <c r="U108" s="14">
        <f t="shared" si="109"/>
        <v>2.1076668392674726E-3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7.5976668392674727E-3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20833.333333333332</v>
      </c>
      <c r="AX108" s="1">
        <f t="shared" si="116"/>
        <v>20612775.921237346</v>
      </c>
    </row>
    <row r="109" spans="1:50" x14ac:dyDescent="0.15">
      <c r="C109" s="7">
        <v>4</v>
      </c>
      <c r="D109" s="7">
        <v>14.695461129</v>
      </c>
      <c r="E109" s="9">
        <f t="shared" si="117"/>
        <v>9.2716090571612906</v>
      </c>
      <c r="F109" s="7" t="s">
        <v>83</v>
      </c>
      <c r="G109" s="1">
        <v>5</v>
      </c>
      <c r="H109" s="8">
        <f t="shared" si="99"/>
        <v>14.695461129</v>
      </c>
      <c r="I109" s="8">
        <f t="shared" si="100"/>
        <v>287.845461129</v>
      </c>
      <c r="J109" s="8">
        <f t="shared" si="101"/>
        <v>0.10753824793121686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2.1801831397333657</v>
      </c>
      <c r="O109" s="8">
        <f t="shared" si="118"/>
        <v>0.76263668937193163</v>
      </c>
      <c r="P109" s="8">
        <f t="shared" si="104"/>
        <v>8.20126133831212E-2</v>
      </c>
      <c r="Q109" s="12">
        <f t="shared" si="105"/>
        <v>2.4603784014936358E-2</v>
      </c>
      <c r="R109" s="8">
        <f t="shared" si="106"/>
        <v>0.19436706250000002</v>
      </c>
      <c r="S109" s="13">
        <f t="shared" si="107"/>
        <v>0.12658412232235261</v>
      </c>
      <c r="T109" s="2">
        <f t="shared" si="108"/>
        <v>0.01</v>
      </c>
      <c r="U109" s="14">
        <f t="shared" si="109"/>
        <v>1.2658412232235262E-3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6.7558412232235259E-3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20833.333333333332</v>
      </c>
      <c r="AX109" s="1">
        <f t="shared" si="116"/>
        <v>18328869.143621325</v>
      </c>
    </row>
    <row r="110" spans="1:50" x14ac:dyDescent="0.15">
      <c r="C110" s="7">
        <v>5</v>
      </c>
      <c r="D110" s="7">
        <v>17.1372763483871</v>
      </c>
      <c r="E110" s="9">
        <f t="shared" si="117"/>
        <v>14.695461129</v>
      </c>
      <c r="F110" s="7" t="s">
        <v>85</v>
      </c>
      <c r="G110" s="1">
        <v>6</v>
      </c>
      <c r="H110" s="8">
        <f t="shared" si="99"/>
        <v>17.1372763483871</v>
      </c>
      <c r="I110" s="8">
        <f t="shared" si="100"/>
        <v>290.28727634838708</v>
      </c>
      <c r="J110" s="8">
        <f t="shared" si="101"/>
        <v>0.14293431208100035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1.328514284322144</v>
      </c>
      <c r="P110" s="8">
        <f t="shared" si="104"/>
        <v>0.18989027531936817</v>
      </c>
      <c r="Q110" s="12">
        <f t="shared" si="105"/>
        <v>5.6967082595810445E-2</v>
      </c>
      <c r="R110" s="8">
        <f t="shared" si="106"/>
        <v>0.19436706250000002</v>
      </c>
      <c r="S110" s="13">
        <f t="shared" si="107"/>
        <v>0.29309020707050321</v>
      </c>
      <c r="T110" s="2">
        <f t="shared" si="108"/>
        <v>0.01</v>
      </c>
      <c r="U110" s="14">
        <f t="shared" si="109"/>
        <v>2.9309020707050321E-3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10"/>
        <v>2.4499999999999999E-3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1"/>
        <v>7.4999999999999997E-3</v>
      </c>
      <c r="AT110" s="1">
        <f t="shared" si="112"/>
        <v>1.2880902070705032E-2</v>
      </c>
      <c r="AU110" s="8">
        <f t="shared" si="113"/>
        <v>64.789020833333339</v>
      </c>
      <c r="AV110" s="1">
        <f t="shared" si="114"/>
        <v>0.3</v>
      </c>
      <c r="AW110" s="1">
        <f t="shared" si="115"/>
        <v>20833.333333333332</v>
      </c>
      <c r="AX110" s="1">
        <f t="shared" si="116"/>
        <v>34946405.740587085</v>
      </c>
    </row>
    <row r="111" spans="1:50" x14ac:dyDescent="0.15">
      <c r="C111" s="7">
        <v>6</v>
      </c>
      <c r="D111" s="7">
        <v>20.001863665999998</v>
      </c>
      <c r="E111" s="9">
        <f t="shared" si="117"/>
        <v>17.1372763483871</v>
      </c>
      <c r="F111" s="7" t="s">
        <v>83</v>
      </c>
      <c r="G111" s="1">
        <v>7</v>
      </c>
      <c r="H111" s="8">
        <f t="shared" si="99"/>
        <v>20.001863665999998</v>
      </c>
      <c r="I111" s="8">
        <f t="shared" si="100"/>
        <v>293.151863666</v>
      </c>
      <c r="J111" s="8">
        <f t="shared" si="101"/>
        <v>0.1983724031496126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1.7865142173361093</v>
      </c>
      <c r="P111" s="8">
        <f t="shared" si="104"/>
        <v>0.35439511855391331</v>
      </c>
      <c r="Q111" s="12">
        <f t="shared" si="105"/>
        <v>0.10631853556617399</v>
      </c>
      <c r="R111" s="8">
        <f t="shared" si="106"/>
        <v>0.19436706250000002</v>
      </c>
      <c r="S111" s="13">
        <f t="shared" si="107"/>
        <v>0.54699872601189292</v>
      </c>
      <c r="T111" s="2">
        <f t="shared" si="108"/>
        <v>0.01</v>
      </c>
      <c r="U111" s="14">
        <f t="shared" si="109"/>
        <v>5.4699872601189289E-3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1.5419987260118929E-2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20833.333333333332</v>
      </c>
      <c r="AX111" s="1">
        <f t="shared" si="116"/>
        <v>41835046.051033661</v>
      </c>
    </row>
    <row r="112" spans="1:50" x14ac:dyDescent="0.15">
      <c r="C112" s="7">
        <v>7</v>
      </c>
      <c r="D112" s="7">
        <v>21.839261960322599</v>
      </c>
      <c r="E112" s="9">
        <f t="shared" si="117"/>
        <v>20.001863665999998</v>
      </c>
      <c r="F112" s="7" t="s">
        <v>83</v>
      </c>
      <c r="G112" s="1">
        <v>8</v>
      </c>
      <c r="H112" s="8">
        <f t="shared" si="99"/>
        <v>21.839261960322599</v>
      </c>
      <c r="I112" s="8">
        <f t="shared" si="100"/>
        <v>294.98926196032255</v>
      </c>
      <c r="J112" s="8">
        <f t="shared" si="101"/>
        <v>0.24396551846138279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2.0800093071155294</v>
      </c>
      <c r="P112" s="8">
        <f t="shared" si="104"/>
        <v>0.50745054901494169</v>
      </c>
      <c r="Q112" s="12">
        <f t="shared" si="105"/>
        <v>0.15223516470448251</v>
      </c>
      <c r="R112" s="8">
        <f t="shared" si="106"/>
        <v>0.19436706250000002</v>
      </c>
      <c r="S112" s="13">
        <f t="shared" si="107"/>
        <v>0.78323540391254554</v>
      </c>
      <c r="T112" s="2">
        <f t="shared" si="108"/>
        <v>0.01</v>
      </c>
      <c r="U112" s="14">
        <f t="shared" si="109"/>
        <v>7.8323540391254561E-3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1.7782354039125457E-2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20833.333333333332</v>
      </c>
      <c r="AX112" s="1">
        <f t="shared" si="116"/>
        <v>48244242.201589227</v>
      </c>
    </row>
    <row r="113" spans="1:53" x14ac:dyDescent="0.15">
      <c r="C113" s="7">
        <v>8</v>
      </c>
      <c r="D113" s="7">
        <v>23.111949873871001</v>
      </c>
      <c r="E113" s="9">
        <f t="shared" si="117"/>
        <v>21.839261960322599</v>
      </c>
      <c r="F113" s="7" t="s">
        <v>83</v>
      </c>
      <c r="G113" s="1">
        <v>9</v>
      </c>
      <c r="H113" s="8">
        <f t="shared" si="99"/>
        <v>23.111949873871001</v>
      </c>
      <c r="I113" s="8">
        <f t="shared" si="100"/>
        <v>296.261949873871</v>
      </c>
      <c r="J113" s="8">
        <f t="shared" si="101"/>
        <v>0.2811308337789874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2.2204489664339215</v>
      </c>
      <c r="P113" s="8">
        <f t="shared" si="104"/>
        <v>0.62423666929725918</v>
      </c>
      <c r="Q113" s="12">
        <f t="shared" si="105"/>
        <v>0.18727100078917774</v>
      </c>
      <c r="R113" s="8">
        <f t="shared" si="106"/>
        <v>0.19436706250000002</v>
      </c>
      <c r="S113" s="13">
        <f t="shared" si="107"/>
        <v>0.96349143924103764</v>
      </c>
      <c r="T113" s="2">
        <f t="shared" si="108"/>
        <v>0.01</v>
      </c>
      <c r="U113" s="14">
        <f t="shared" si="109"/>
        <v>9.6349143924103764E-3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1.9584914392410377E-2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20833.333333333332</v>
      </c>
      <c r="AX113" s="1">
        <f t="shared" si="116"/>
        <v>53134660.98841127</v>
      </c>
    </row>
    <row r="114" spans="1:53" x14ac:dyDescent="0.15">
      <c r="C114" s="7">
        <v>9</v>
      </c>
      <c r="D114" s="7">
        <v>20.537843829</v>
      </c>
      <c r="E114" s="9">
        <f t="shared" si="117"/>
        <v>23.111949873871001</v>
      </c>
      <c r="F114" s="7" t="s">
        <v>83</v>
      </c>
      <c r="G114" s="1">
        <v>10</v>
      </c>
      <c r="H114" s="8">
        <f t="shared" si="99"/>
        <v>20.537843829</v>
      </c>
      <c r="I114" s="8">
        <f t="shared" si="100"/>
        <v>293.68784382899997</v>
      </c>
      <c r="J114" s="8">
        <f t="shared" si="101"/>
        <v>0.21076881925087951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2.2441025054699959</v>
      </c>
      <c r="P114" s="8">
        <f t="shared" si="104"/>
        <v>0.4729868353558514</v>
      </c>
      <c r="Q114" s="12">
        <f t="shared" si="105"/>
        <v>0.14189605060675542</v>
      </c>
      <c r="R114" s="8">
        <f t="shared" si="106"/>
        <v>0.19436706250000002</v>
      </c>
      <c r="S114" s="13">
        <f t="shared" si="107"/>
        <v>0.73004164790912252</v>
      </c>
      <c r="T114" s="2">
        <f t="shared" si="108"/>
        <v>0.01</v>
      </c>
      <c r="U114" s="14">
        <f t="shared" si="109"/>
        <v>7.3004164790912256E-3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1.7250416479091226E-2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20833.333333333332</v>
      </c>
      <c r="AX114" s="1">
        <f t="shared" si="116"/>
        <v>46801074.192114823</v>
      </c>
    </row>
    <row r="115" spans="1:53" x14ac:dyDescent="0.15">
      <c r="C115" s="7">
        <v>10</v>
      </c>
      <c r="D115" s="7">
        <v>16.076553144838702</v>
      </c>
      <c r="E115" s="9">
        <f t="shared" si="117"/>
        <v>20.537843829</v>
      </c>
      <c r="F115" s="7" t="s">
        <v>83</v>
      </c>
      <c r="G115" s="1">
        <v>11</v>
      </c>
      <c r="H115" s="8">
        <f t="shared" si="99"/>
        <v>16.076553144838702</v>
      </c>
      <c r="I115" s="8">
        <f t="shared" si="100"/>
        <v>289.2265531448387</v>
      </c>
      <c r="J115" s="8">
        <f t="shared" si="101"/>
        <v>0.12638995155386057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1.6825598866084375</v>
      </c>
      <c r="O115" s="8">
        <f t="shared" si="118"/>
        <v>0.73644599183904069</v>
      </c>
      <c r="P115" s="8">
        <f t="shared" si="104"/>
        <v>9.3079373230571152E-2</v>
      </c>
      <c r="Q115" s="12">
        <f t="shared" si="105"/>
        <v>2.7923811969171344E-2</v>
      </c>
      <c r="R115" s="8">
        <f t="shared" si="106"/>
        <v>0.19436706250000002</v>
      </c>
      <c r="S115" s="13">
        <f t="shared" si="107"/>
        <v>0.14366534951965609</v>
      </c>
      <c r="T115" s="2">
        <f t="shared" si="108"/>
        <v>0.01</v>
      </c>
      <c r="U115" s="14">
        <f t="shared" si="109"/>
        <v>1.436653495196561E-3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6.9266534951965613E-3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20833.333333333332</v>
      </c>
      <c r="AX115" s="1">
        <f t="shared" si="116"/>
        <v>18792289.712233294</v>
      </c>
    </row>
    <row r="116" spans="1:53" x14ac:dyDescent="0.15">
      <c r="C116" s="7">
        <v>11</v>
      </c>
      <c r="D116" s="7">
        <v>10.8092099944667</v>
      </c>
      <c r="E116" s="9">
        <f t="shared" si="117"/>
        <v>16.076553144838702</v>
      </c>
      <c r="F116" s="7" t="s">
        <v>85</v>
      </c>
      <c r="G116" s="1">
        <v>12</v>
      </c>
      <c r="H116" s="8">
        <f t="shared" si="99"/>
        <v>10.8092099944667</v>
      </c>
      <c r="I116" s="8">
        <f t="shared" si="100"/>
        <v>283.95920999446668</v>
      </c>
      <c r="J116" s="8">
        <f t="shared" si="101"/>
        <v>6.7687367768400897E-2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1.2912568269418028</v>
      </c>
      <c r="P116" s="8">
        <f t="shared" si="104"/>
        <v>8.7401775728668196E-2</v>
      </c>
      <c r="Q116" s="12">
        <f t="shared" si="105"/>
        <v>2.6220532718600458E-2</v>
      </c>
      <c r="R116" s="8">
        <f t="shared" si="106"/>
        <v>0.19436706250000002</v>
      </c>
      <c r="S116" s="13">
        <f t="shared" si="107"/>
        <v>0.13490214021524585</v>
      </c>
      <c r="T116" s="2">
        <f t="shared" si="108"/>
        <v>0.01</v>
      </c>
      <c r="U116" s="14">
        <f t="shared" si="109"/>
        <v>1.3490214021524586E-3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6.8390214021524587E-3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20833.333333333332</v>
      </c>
      <c r="AX116" s="1">
        <f t="shared" si="116"/>
        <v>18554540.316841107</v>
      </c>
      <c r="AY116" s="1">
        <f>SUM(AX105:AX116)</f>
        <v>352636924.20525169</v>
      </c>
    </row>
    <row r="117" spans="1:53" x14ac:dyDescent="0.3">
      <c r="C117" s="7">
        <v>12</v>
      </c>
      <c r="D117" s="10">
        <v>7.0363132419354804</v>
      </c>
      <c r="E117" s="9">
        <f t="shared" si="117"/>
        <v>10.8092099944667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6.5</v>
      </c>
      <c r="E121" s="7"/>
      <c r="F121" s="7"/>
      <c r="G121" s="1">
        <v>1</v>
      </c>
      <c r="H121" s="8">
        <f t="shared" ref="H121:H132" si="119">E122</f>
        <v>6.5</v>
      </c>
      <c r="I121" s="8">
        <f t="shared" ref="I121:I132" si="120">H121+273.15</f>
        <v>279.64999999999998</v>
      </c>
      <c r="J121" s="8">
        <f t="shared" ref="J121:J132" si="121">EXP(($C$15*(I121-$C$13))/($C$16*I121*$C$13))</f>
        <v>3.9905897093393559E-2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1.1361208902489147E-2</v>
      </c>
      <c r="Q121" s="12">
        <f t="shared" ref="Q121:Q132" si="125">P121*$B$123</f>
        <v>3.7491989378214186E-3</v>
      </c>
      <c r="R121" s="8">
        <f t="shared" ref="R121:R132" si="126">L121*$B$123</f>
        <v>9.3951000000000007E-2</v>
      </c>
      <c r="S121" s="13">
        <f t="shared" ref="S121:S132" si="127">Q121/R121</f>
        <v>3.9905897093393559E-2</v>
      </c>
      <c r="T121" s="2">
        <f t="shared" ref="T121:T132" si="128">$B$122/100</f>
        <v>0.01</v>
      </c>
      <c r="U121" s="14">
        <f t="shared" ref="U121:U132" si="129">S121*T121</f>
        <v>3.9905897093393561E-4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5.8890589709339356E-3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11833.333333333334</v>
      </c>
      <c r="AX121" s="1">
        <f t="shared" ref="AX121:AX132" si="136">AW121*10000*AV121*0.67*AU121*AT121</f>
        <v>4386611.8881702758</v>
      </c>
      <c r="AZ121" s="1">
        <f t="shared" ref="AZ121:AZ132" si="137">$E$9/12</f>
        <v>9166.6666666666661</v>
      </c>
      <c r="BA121" s="1">
        <f t="shared" ref="BA121:BA132" si="138">AZ121*10000*AV121*0.67*AU121*AT121</f>
        <v>3398079.6316811987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6.1974142477741898</v>
      </c>
      <c r="E122" s="9">
        <f t="shared" ref="E122:E133" si="139">D121</f>
        <v>6.5</v>
      </c>
      <c r="F122" s="7" t="s">
        <v>83</v>
      </c>
      <c r="G122" s="1">
        <v>2</v>
      </c>
      <c r="H122" s="8">
        <f t="shared" si="119"/>
        <v>6.1974142477741898</v>
      </c>
      <c r="I122" s="8">
        <f t="shared" si="120"/>
        <v>279.34741424777417</v>
      </c>
      <c r="J122" s="8">
        <f t="shared" si="121"/>
        <v>3.8428905428565668E-2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0.55803879109751087</v>
      </c>
      <c r="P122" s="8">
        <f t="shared" si="124"/>
        <v>2.144481992855736E-2</v>
      </c>
      <c r="Q122" s="12">
        <f t="shared" si="125"/>
        <v>7.0767905764239289E-3</v>
      </c>
      <c r="R122" s="8">
        <f t="shared" si="126"/>
        <v>9.3951000000000007E-2</v>
      </c>
      <c r="S122" s="13">
        <f t="shared" si="127"/>
        <v>7.5324270911687252E-2</v>
      </c>
      <c r="T122" s="2">
        <f t="shared" si="128"/>
        <v>0.01</v>
      </c>
      <c r="U122" s="14">
        <f t="shared" si="129"/>
        <v>7.5324270911687253E-4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6.2432427091168724E-3</v>
      </c>
      <c r="AU122" s="8">
        <f t="shared" si="133"/>
        <v>28.47</v>
      </c>
      <c r="AV122" s="1">
        <f t="shared" si="134"/>
        <v>0.33</v>
      </c>
      <c r="AW122" s="1">
        <f t="shared" si="135"/>
        <v>11833.333333333334</v>
      </c>
      <c r="AX122" s="1">
        <f t="shared" si="136"/>
        <v>4650434.445250812</v>
      </c>
      <c r="AZ122" s="1">
        <f t="shared" si="137"/>
        <v>9166.6666666666661</v>
      </c>
      <c r="BA122" s="1">
        <f t="shared" si="138"/>
        <v>3602449.2181520364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7.5938365642500001</v>
      </c>
      <c r="E123" s="9">
        <f t="shared" si="139"/>
        <v>6.1974142477741898</v>
      </c>
      <c r="F123" s="7" t="s">
        <v>83</v>
      </c>
      <c r="G123" s="1">
        <v>3</v>
      </c>
      <c r="H123" s="8">
        <f t="shared" si="119"/>
        <v>7.5938365642500001</v>
      </c>
      <c r="I123" s="8">
        <f t="shared" si="120"/>
        <v>280.74383656424999</v>
      </c>
      <c r="J123" s="8">
        <f t="shared" si="121"/>
        <v>4.5703798057441479E-2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0.82129397116895342</v>
      </c>
      <c r="P123" s="8">
        <f t="shared" si="124"/>
        <v>3.7536253804100014E-2</v>
      </c>
      <c r="Q123" s="12">
        <f t="shared" si="125"/>
        <v>1.2386963755353005E-2</v>
      </c>
      <c r="R123" s="8">
        <f t="shared" si="126"/>
        <v>9.3951000000000007E-2</v>
      </c>
      <c r="S123" s="13">
        <f t="shared" si="127"/>
        <v>0.13184493784369516</v>
      </c>
      <c r="T123" s="2">
        <f t="shared" si="128"/>
        <v>0.01</v>
      </c>
      <c r="U123" s="14">
        <f t="shared" si="129"/>
        <v>1.3184493784369517E-3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6.8084493784369522E-3</v>
      </c>
      <c r="AU123" s="8">
        <f t="shared" si="133"/>
        <v>28.47</v>
      </c>
      <c r="AV123" s="1">
        <f t="shared" si="134"/>
        <v>0.33</v>
      </c>
      <c r="AW123" s="1">
        <f t="shared" si="135"/>
        <v>11833.333333333334</v>
      </c>
      <c r="AX123" s="1">
        <f t="shared" si="136"/>
        <v>5071442.6754535725</v>
      </c>
      <c r="AZ123" s="1">
        <f t="shared" si="137"/>
        <v>9166.6666666666661</v>
      </c>
      <c r="BA123" s="1">
        <f t="shared" si="138"/>
        <v>3928582.3542245971</v>
      </c>
    </row>
    <row r="124" spans="1:53" x14ac:dyDescent="0.15">
      <c r="C124" s="7">
        <v>3</v>
      </c>
      <c r="D124" s="7">
        <v>9.2716090571612906</v>
      </c>
      <c r="E124" s="9">
        <f t="shared" si="139"/>
        <v>7.5938365642500001</v>
      </c>
      <c r="F124" s="7" t="s">
        <v>83</v>
      </c>
      <c r="G124" s="1">
        <v>4</v>
      </c>
      <c r="H124" s="8">
        <f t="shared" si="119"/>
        <v>9.2716090571612906</v>
      </c>
      <c r="I124" s="8">
        <f t="shared" si="120"/>
        <v>282.42160905716128</v>
      </c>
      <c r="J124" s="8">
        <f t="shared" si="121"/>
        <v>5.6160645328985473E-2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1.0684577173648535</v>
      </c>
      <c r="P124" s="8">
        <f t="shared" si="124"/>
        <v>6.0005274913944938E-2</v>
      </c>
      <c r="Q124" s="12">
        <f t="shared" si="125"/>
        <v>1.9801740721601832E-2</v>
      </c>
      <c r="R124" s="8">
        <f t="shared" si="126"/>
        <v>9.3951000000000007E-2</v>
      </c>
      <c r="S124" s="13">
        <f t="shared" si="127"/>
        <v>0.21076668392674724</v>
      </c>
      <c r="T124" s="2">
        <f t="shared" si="128"/>
        <v>0.01</v>
      </c>
      <c r="U124" s="14">
        <f t="shared" si="129"/>
        <v>2.1076668392674726E-3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7.5976668392674727E-3</v>
      </c>
      <c r="AU124" s="8">
        <f t="shared" si="133"/>
        <v>28.47</v>
      </c>
      <c r="AV124" s="1">
        <f t="shared" si="134"/>
        <v>0.33</v>
      </c>
      <c r="AW124" s="1">
        <f t="shared" si="135"/>
        <v>11833.333333333334</v>
      </c>
      <c r="AX124" s="1">
        <f t="shared" si="136"/>
        <v>5659310.9092610003</v>
      </c>
      <c r="AZ124" s="1">
        <f t="shared" si="137"/>
        <v>9166.6666666666661</v>
      </c>
      <c r="BA124" s="1">
        <f t="shared" si="138"/>
        <v>4383973.2395683788</v>
      </c>
    </row>
    <row r="125" spans="1:53" x14ac:dyDescent="0.15">
      <c r="C125" s="7">
        <v>4</v>
      </c>
      <c r="D125" s="7">
        <v>14.695461129</v>
      </c>
      <c r="E125" s="9">
        <f t="shared" si="139"/>
        <v>9.2716090571612906</v>
      </c>
      <c r="F125" s="7" t="s">
        <v>83</v>
      </c>
      <c r="G125" s="1">
        <v>5</v>
      </c>
      <c r="H125" s="8">
        <f t="shared" si="119"/>
        <v>14.695461129</v>
      </c>
      <c r="I125" s="8">
        <f t="shared" si="120"/>
        <v>287.845461129</v>
      </c>
      <c r="J125" s="8">
        <f t="shared" si="121"/>
        <v>0.10753824793121686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0.95802982032836315</v>
      </c>
      <c r="O125" s="8">
        <f t="shared" si="140"/>
        <v>0.33512262212254529</v>
      </c>
      <c r="P125" s="8">
        <f t="shared" si="124"/>
        <v>3.6038499625173775E-2</v>
      </c>
      <c r="Q125" s="12">
        <f t="shared" si="125"/>
        <v>1.1892704876307347E-2</v>
      </c>
      <c r="R125" s="8">
        <f t="shared" si="126"/>
        <v>9.3951000000000007E-2</v>
      </c>
      <c r="S125" s="13">
        <f t="shared" si="127"/>
        <v>0.12658412232235255</v>
      </c>
      <c r="T125" s="2">
        <f t="shared" si="128"/>
        <v>0.01</v>
      </c>
      <c r="U125" s="14">
        <f t="shared" si="129"/>
        <v>1.2658412232235256E-3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6.7558412232235259E-3</v>
      </c>
      <c r="AU125" s="8">
        <f t="shared" si="133"/>
        <v>28.47</v>
      </c>
      <c r="AV125" s="1">
        <f t="shared" si="134"/>
        <v>0.33</v>
      </c>
      <c r="AW125" s="1">
        <f t="shared" si="135"/>
        <v>11833.333333333334</v>
      </c>
      <c r="AX125" s="1">
        <f t="shared" si="136"/>
        <v>5032256.1839932362</v>
      </c>
      <c r="AZ125" s="1">
        <f t="shared" si="137"/>
        <v>9166.6666666666661</v>
      </c>
      <c r="BA125" s="1">
        <f t="shared" si="138"/>
        <v>3898226.6214032094</v>
      </c>
    </row>
    <row r="126" spans="1:53" x14ac:dyDescent="0.15">
      <c r="C126" s="7">
        <v>5</v>
      </c>
      <c r="D126" s="7">
        <v>17.1372763483871</v>
      </c>
      <c r="E126" s="9">
        <f t="shared" si="139"/>
        <v>14.695461129</v>
      </c>
      <c r="F126" s="7" t="s">
        <v>85</v>
      </c>
      <c r="G126" s="1">
        <v>6</v>
      </c>
      <c r="H126" s="8">
        <f t="shared" si="119"/>
        <v>17.1372763483871</v>
      </c>
      <c r="I126" s="8">
        <f t="shared" si="120"/>
        <v>290.28727634838708</v>
      </c>
      <c r="J126" s="8">
        <f t="shared" si="121"/>
        <v>0.14293431208100035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0.58378412249737155</v>
      </c>
      <c r="P126" s="8">
        <f t="shared" si="124"/>
        <v>8.344278195297225E-2</v>
      </c>
      <c r="Q126" s="12">
        <f t="shared" si="125"/>
        <v>2.7536118044480844E-2</v>
      </c>
      <c r="R126" s="8">
        <f t="shared" si="126"/>
        <v>9.3951000000000007E-2</v>
      </c>
      <c r="S126" s="13">
        <f t="shared" si="127"/>
        <v>0.29309020707050315</v>
      </c>
      <c r="T126" s="2">
        <f t="shared" si="128"/>
        <v>0.01</v>
      </c>
      <c r="U126" s="14">
        <f t="shared" si="129"/>
        <v>2.9309020707050317E-3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5.0000000000000001E-3</v>
      </c>
      <c r="AF126" s="2">
        <v>0.49</v>
      </c>
      <c r="AG126" s="14">
        <f t="shared" si="130"/>
        <v>2.4499999999999999E-3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1"/>
        <v>7.4999999999999997E-3</v>
      </c>
      <c r="AT126" s="1">
        <f t="shared" si="132"/>
        <v>1.2880902070705032E-2</v>
      </c>
      <c r="AU126" s="8">
        <f t="shared" si="133"/>
        <v>28.47</v>
      </c>
      <c r="AV126" s="1">
        <f t="shared" si="134"/>
        <v>0.33</v>
      </c>
      <c r="AW126" s="1">
        <f t="shared" si="135"/>
        <v>11833.333333333334</v>
      </c>
      <c r="AX126" s="1">
        <f t="shared" si="136"/>
        <v>9594659.9333765935</v>
      </c>
      <c r="AZ126" s="1">
        <f t="shared" si="137"/>
        <v>9166.6666666666661</v>
      </c>
      <c r="BA126" s="1">
        <f t="shared" si="138"/>
        <v>7432483.0469818655</v>
      </c>
    </row>
    <row r="127" spans="1:53" x14ac:dyDescent="0.15">
      <c r="C127" s="7">
        <v>6</v>
      </c>
      <c r="D127" s="7">
        <v>20.001863665999998</v>
      </c>
      <c r="E127" s="9">
        <f t="shared" si="139"/>
        <v>17.1372763483871</v>
      </c>
      <c r="F127" s="7" t="s">
        <v>83</v>
      </c>
      <c r="G127" s="1">
        <v>7</v>
      </c>
      <c r="H127" s="8">
        <f t="shared" si="119"/>
        <v>20.001863665999998</v>
      </c>
      <c r="I127" s="8">
        <f t="shared" si="120"/>
        <v>293.151863666</v>
      </c>
      <c r="J127" s="8">
        <f t="shared" si="121"/>
        <v>0.1983724031496126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0.78504134054439934</v>
      </c>
      <c r="P127" s="8">
        <f t="shared" si="124"/>
        <v>0.15573053729558589</v>
      </c>
      <c r="Q127" s="12">
        <f t="shared" si="125"/>
        <v>5.1391077307543345E-2</v>
      </c>
      <c r="R127" s="8">
        <f t="shared" si="126"/>
        <v>9.3951000000000007E-2</v>
      </c>
      <c r="S127" s="13">
        <f t="shared" si="127"/>
        <v>0.54699872601189281</v>
      </c>
      <c r="T127" s="2">
        <f t="shared" si="128"/>
        <v>0.01</v>
      </c>
      <c r="U127" s="14">
        <f t="shared" si="129"/>
        <v>5.4699872601189281E-3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1.5419987260118929E-2</v>
      </c>
      <c r="AU127" s="8">
        <f t="shared" si="133"/>
        <v>28.47</v>
      </c>
      <c r="AV127" s="1">
        <f t="shared" si="134"/>
        <v>0.33</v>
      </c>
      <c r="AW127" s="1">
        <f t="shared" si="135"/>
        <v>11833.333333333334</v>
      </c>
      <c r="AX127" s="1">
        <f t="shared" si="136"/>
        <v>11485960.620283065</v>
      </c>
      <c r="AZ127" s="1">
        <f t="shared" si="137"/>
        <v>9166.6666666666661</v>
      </c>
      <c r="BA127" s="1">
        <f t="shared" si="138"/>
        <v>8897575.1283882875</v>
      </c>
    </row>
    <row r="128" spans="1:53" x14ac:dyDescent="0.15">
      <c r="C128" s="7">
        <v>7</v>
      </c>
      <c r="D128" s="7">
        <v>21.839261960322599</v>
      </c>
      <c r="E128" s="9">
        <f t="shared" si="139"/>
        <v>20.001863665999998</v>
      </c>
      <c r="F128" s="7" t="s">
        <v>83</v>
      </c>
      <c r="G128" s="1">
        <v>8</v>
      </c>
      <c r="H128" s="8">
        <f t="shared" si="119"/>
        <v>21.839261960322599</v>
      </c>
      <c r="I128" s="8">
        <f t="shared" si="120"/>
        <v>294.98926196032255</v>
      </c>
      <c r="J128" s="8">
        <f t="shared" si="121"/>
        <v>0.24396551846138279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0.91401080324881345</v>
      </c>
      <c r="P128" s="8">
        <f t="shared" si="124"/>
        <v>0.22298711949390171</v>
      </c>
      <c r="Q128" s="12">
        <f t="shared" si="125"/>
        <v>7.3585749432987568E-2</v>
      </c>
      <c r="R128" s="8">
        <f t="shared" si="126"/>
        <v>9.3951000000000007E-2</v>
      </c>
      <c r="S128" s="13">
        <f t="shared" si="127"/>
        <v>0.78323540391254554</v>
      </c>
      <c r="T128" s="2">
        <f t="shared" si="128"/>
        <v>0.01</v>
      </c>
      <c r="U128" s="14">
        <f t="shared" si="129"/>
        <v>7.8323540391254561E-3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1.7782354039125457E-2</v>
      </c>
      <c r="AU128" s="8">
        <f t="shared" si="133"/>
        <v>28.47</v>
      </c>
      <c r="AV128" s="1">
        <f t="shared" si="134"/>
        <v>0.33</v>
      </c>
      <c r="AW128" s="1">
        <f t="shared" si="135"/>
        <v>11833.333333333334</v>
      </c>
      <c r="AX128" s="1">
        <f t="shared" si="136"/>
        <v>13245628.208628703</v>
      </c>
      <c r="AZ128" s="1">
        <f t="shared" si="137"/>
        <v>9166.6666666666661</v>
      </c>
      <c r="BA128" s="1">
        <f t="shared" si="138"/>
        <v>10260697.908092653</v>
      </c>
    </row>
    <row r="129" spans="1:54" x14ac:dyDescent="0.15">
      <c r="C129" s="7">
        <v>8</v>
      </c>
      <c r="D129" s="7">
        <v>23.111949873871001</v>
      </c>
      <c r="E129" s="9">
        <f t="shared" si="139"/>
        <v>21.839261960322599</v>
      </c>
      <c r="F129" s="7" t="s">
        <v>83</v>
      </c>
      <c r="G129" s="1">
        <v>9</v>
      </c>
      <c r="H129" s="8">
        <f t="shared" si="119"/>
        <v>23.111949873871001</v>
      </c>
      <c r="I129" s="8">
        <f t="shared" si="120"/>
        <v>296.261949873871</v>
      </c>
      <c r="J129" s="8">
        <f t="shared" si="121"/>
        <v>0.2811308337789874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0.9757236837549117</v>
      </c>
      <c r="P129" s="8">
        <f t="shared" si="124"/>
        <v>0.27430601275192334</v>
      </c>
      <c r="Q129" s="12">
        <f t="shared" si="125"/>
        <v>9.0520984208134703E-2</v>
      </c>
      <c r="R129" s="8">
        <f t="shared" si="126"/>
        <v>9.3951000000000007E-2</v>
      </c>
      <c r="S129" s="13">
        <f t="shared" si="127"/>
        <v>0.96349143924103731</v>
      </c>
      <c r="T129" s="2">
        <f t="shared" si="128"/>
        <v>0.01</v>
      </c>
      <c r="U129" s="14">
        <f t="shared" si="129"/>
        <v>9.6349143924103729E-3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1.9584914392410373E-2</v>
      </c>
      <c r="AU129" s="8">
        <f t="shared" si="133"/>
        <v>28.47</v>
      </c>
      <c r="AV129" s="1">
        <f t="shared" si="134"/>
        <v>0.33</v>
      </c>
      <c r="AW129" s="1">
        <f t="shared" si="135"/>
        <v>11833.333333333334</v>
      </c>
      <c r="AX129" s="1">
        <f t="shared" si="136"/>
        <v>14588310.072384952</v>
      </c>
      <c r="AZ129" s="1">
        <f t="shared" si="137"/>
        <v>9166.6666666666661</v>
      </c>
      <c r="BA129" s="1">
        <f t="shared" si="138"/>
        <v>11300803.577199606</v>
      </c>
    </row>
    <row r="130" spans="1:54" x14ac:dyDescent="0.15">
      <c r="C130" s="7">
        <v>9</v>
      </c>
      <c r="D130" s="7">
        <v>20.537843829</v>
      </c>
      <c r="E130" s="9">
        <f t="shared" si="139"/>
        <v>23.111949873871001</v>
      </c>
      <c r="F130" s="7" t="s">
        <v>83</v>
      </c>
      <c r="G130" s="1">
        <v>10</v>
      </c>
      <c r="H130" s="8">
        <f t="shared" si="119"/>
        <v>20.537843829</v>
      </c>
      <c r="I130" s="8">
        <f t="shared" si="120"/>
        <v>293.68784382899997</v>
      </c>
      <c r="J130" s="8">
        <f t="shared" si="121"/>
        <v>0.21076881925087951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0.98611767100298831</v>
      </c>
      <c r="P130" s="8">
        <f t="shared" si="124"/>
        <v>0.20784285715972711</v>
      </c>
      <c r="Q130" s="12">
        <f t="shared" si="125"/>
        <v>6.858814286270995E-2</v>
      </c>
      <c r="R130" s="8">
        <f t="shared" si="126"/>
        <v>9.3951000000000007E-2</v>
      </c>
      <c r="S130" s="13">
        <f t="shared" si="127"/>
        <v>0.73004164790912229</v>
      </c>
      <c r="T130" s="2">
        <f t="shared" si="128"/>
        <v>0.01</v>
      </c>
      <c r="U130" s="14">
        <f t="shared" si="129"/>
        <v>7.300416479091223E-3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1.7250416479091223E-2</v>
      </c>
      <c r="AU130" s="8">
        <f t="shared" si="133"/>
        <v>28.47</v>
      </c>
      <c r="AV130" s="1">
        <f t="shared" si="134"/>
        <v>0.33</v>
      </c>
      <c r="AW130" s="1">
        <f t="shared" si="135"/>
        <v>11833.333333333334</v>
      </c>
      <c r="AX130" s="1">
        <f t="shared" si="136"/>
        <v>12849401.301048525</v>
      </c>
      <c r="AZ130" s="1">
        <f t="shared" si="137"/>
        <v>9166.6666666666661</v>
      </c>
      <c r="BA130" s="1">
        <f t="shared" si="138"/>
        <v>9953761.5712347683</v>
      </c>
    </row>
    <row r="131" spans="1:54" x14ac:dyDescent="0.15">
      <c r="C131" s="7">
        <v>10</v>
      </c>
      <c r="D131" s="7">
        <v>16.076553144838702</v>
      </c>
      <c r="E131" s="9">
        <f t="shared" si="139"/>
        <v>20.537843829</v>
      </c>
      <c r="F131" s="7" t="s">
        <v>83</v>
      </c>
      <c r="G131" s="1">
        <v>11</v>
      </c>
      <c r="H131" s="8">
        <f t="shared" si="119"/>
        <v>16.076553144838702</v>
      </c>
      <c r="I131" s="8">
        <f t="shared" si="120"/>
        <v>289.2265531448387</v>
      </c>
      <c r="J131" s="8">
        <f t="shared" si="121"/>
        <v>0.12638995155386057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0.73936107315109811</v>
      </c>
      <c r="O131" s="8">
        <f t="shared" si="140"/>
        <v>0.3236137406921632</v>
      </c>
      <c r="P131" s="8">
        <f t="shared" si="124"/>
        <v>4.0901525008246106E-2</v>
      </c>
      <c r="Q131" s="12">
        <f t="shared" si="125"/>
        <v>1.3497503252721216E-2</v>
      </c>
      <c r="R131" s="8">
        <f t="shared" si="126"/>
        <v>9.3951000000000007E-2</v>
      </c>
      <c r="S131" s="13">
        <f t="shared" si="127"/>
        <v>0.14366534951965615</v>
      </c>
      <c r="T131" s="2">
        <f t="shared" si="128"/>
        <v>0.01</v>
      </c>
      <c r="U131" s="14">
        <f t="shared" si="129"/>
        <v>1.4366534951965615E-3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6.9266534951965613E-3</v>
      </c>
      <c r="AU131" s="8">
        <f t="shared" si="133"/>
        <v>28.47</v>
      </c>
      <c r="AV131" s="1">
        <f t="shared" si="134"/>
        <v>0.33</v>
      </c>
      <c r="AW131" s="1">
        <f t="shared" si="135"/>
        <v>11833.333333333334</v>
      </c>
      <c r="AX131" s="1">
        <f t="shared" si="136"/>
        <v>5159489.9486032482</v>
      </c>
      <c r="AZ131" s="1">
        <f t="shared" si="137"/>
        <v>9166.6666666666661</v>
      </c>
      <c r="BA131" s="1">
        <f t="shared" si="138"/>
        <v>3996787.988354628</v>
      </c>
    </row>
    <row r="132" spans="1:54" x14ac:dyDescent="0.15">
      <c r="C132" s="7">
        <v>11</v>
      </c>
      <c r="D132" s="7">
        <v>10.8092099944667</v>
      </c>
      <c r="E132" s="9">
        <f t="shared" si="139"/>
        <v>16.076553144838702</v>
      </c>
      <c r="F132" s="7" t="s">
        <v>85</v>
      </c>
      <c r="G132" s="1">
        <v>12</v>
      </c>
      <c r="H132" s="8">
        <f t="shared" si="119"/>
        <v>10.8092099944667</v>
      </c>
      <c r="I132" s="8">
        <f t="shared" si="120"/>
        <v>283.95920999446668</v>
      </c>
      <c r="J132" s="8">
        <f t="shared" si="121"/>
        <v>6.7687367768400897E-2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0.5674122156839172</v>
      </c>
      <c r="P132" s="8">
        <f t="shared" si="124"/>
        <v>3.8406639319280518E-2</v>
      </c>
      <c r="Q132" s="12">
        <f t="shared" si="125"/>
        <v>1.2674190975362572E-2</v>
      </c>
      <c r="R132" s="8">
        <f t="shared" si="126"/>
        <v>9.3951000000000007E-2</v>
      </c>
      <c r="S132" s="13">
        <f t="shared" si="127"/>
        <v>0.13490214021524594</v>
      </c>
      <c r="T132" s="2">
        <f t="shared" si="128"/>
        <v>0.01</v>
      </c>
      <c r="U132" s="14">
        <f t="shared" si="129"/>
        <v>1.3490214021524593E-3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6.8390214021524596E-3</v>
      </c>
      <c r="AU132" s="8">
        <f t="shared" si="133"/>
        <v>28.47</v>
      </c>
      <c r="AV132" s="1">
        <f t="shared" si="134"/>
        <v>0.33</v>
      </c>
      <c r="AW132" s="1">
        <f t="shared" si="135"/>
        <v>11833.333333333334</v>
      </c>
      <c r="AX132" s="1">
        <f t="shared" si="136"/>
        <v>5094215.0068799974</v>
      </c>
      <c r="AY132" s="1">
        <f>SUM(AX121:AX132)</f>
        <v>96817721.193333969</v>
      </c>
      <c r="AZ132" s="1">
        <f t="shared" si="137"/>
        <v>9166.6666666666661</v>
      </c>
      <c r="BA132" s="1">
        <f t="shared" si="138"/>
        <v>3946222.8926535179</v>
      </c>
      <c r="BB132" s="1">
        <f>SUM(BA121:BA132)</f>
        <v>74999643.177934751</v>
      </c>
    </row>
    <row r="133" spans="1:54" x14ac:dyDescent="0.3">
      <c r="C133" s="7">
        <v>12</v>
      </c>
      <c r="D133" s="10">
        <v>7.0363132419354804</v>
      </c>
      <c r="E133" s="9">
        <f t="shared" si="139"/>
        <v>10.8092099944667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6.5</v>
      </c>
      <c r="E136" s="7"/>
      <c r="F136" s="7"/>
      <c r="G136" s="1">
        <v>1</v>
      </c>
      <c r="H136" s="8">
        <f t="shared" ref="H136:H147" si="141">E137</f>
        <v>6.5</v>
      </c>
      <c r="I136" s="8">
        <f t="shared" ref="I136:I147" si="142">H136+273.15</f>
        <v>279.64999999999998</v>
      </c>
      <c r="J136" s="8">
        <f t="shared" ref="J136:J147" si="143">EXP(($C$15*(I136-$C$13))/($C$16*I136*$C$13))</f>
        <v>3.9905897093393559E-2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3.0290488051454772E-2</v>
      </c>
      <c r="Q136" s="12">
        <f t="shared" ref="Q136:Q147" si="147">P136*$B$138</f>
        <v>7.8755268933782402E-3</v>
      </c>
      <c r="R136" s="8">
        <f t="shared" ref="R136:R147" si="148">L136*$B$138</f>
        <v>0.19735245833333334</v>
      </c>
      <c r="S136" s="13">
        <f t="shared" ref="S136:S147" si="149">Q136/R136</f>
        <v>3.9905897093393559E-2</v>
      </c>
      <c r="T136" s="2">
        <f t="shared" ref="T136:T147" si="150">$B$137/100</f>
        <v>0.01</v>
      </c>
      <c r="U136" s="14">
        <f t="shared" ref="U136:U147" si="151">S136*T136</f>
        <v>3.9905897093393561E-4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5.8890589709339356E-3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6.1974142477741898</v>
      </c>
      <c r="E137" s="9">
        <f t="shared" ref="E137:E148" si="159">D136</f>
        <v>6.5</v>
      </c>
      <c r="F137" s="7" t="s">
        <v>83</v>
      </c>
      <c r="G137" s="1">
        <v>2</v>
      </c>
      <c r="H137" s="8">
        <f t="shared" si="141"/>
        <v>6.1974142477741898</v>
      </c>
      <c r="I137" s="8">
        <f t="shared" si="142"/>
        <v>279.34741424777417</v>
      </c>
      <c r="J137" s="8">
        <f t="shared" si="143"/>
        <v>3.8428905428565668E-2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1.4878053452818787</v>
      </c>
      <c r="P137" s="8">
        <f t="shared" si="146"/>
        <v>5.7174730909951808E-2</v>
      </c>
      <c r="Q137" s="12">
        <f t="shared" si="147"/>
        <v>1.486543003658747E-2</v>
      </c>
      <c r="R137" s="8">
        <f t="shared" si="148"/>
        <v>0.19735245833333334</v>
      </c>
      <c r="S137" s="13">
        <f t="shared" si="149"/>
        <v>7.5324270911687252E-2</v>
      </c>
      <c r="T137" s="2">
        <f t="shared" si="150"/>
        <v>0.01</v>
      </c>
      <c r="U137" s="14">
        <f t="shared" si="151"/>
        <v>7.5324270911687253E-4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6.2432427091168724E-3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7.5938365642500001</v>
      </c>
      <c r="E138" s="9">
        <f t="shared" si="159"/>
        <v>6.1974142477741898</v>
      </c>
      <c r="F138" s="7" t="s">
        <v>83</v>
      </c>
      <c r="G138" s="1">
        <v>3</v>
      </c>
      <c r="H138" s="8">
        <f t="shared" si="141"/>
        <v>7.5938365642500001</v>
      </c>
      <c r="I138" s="8">
        <f t="shared" si="142"/>
        <v>280.74383656424999</v>
      </c>
      <c r="J138" s="8">
        <f t="shared" si="143"/>
        <v>4.5703798057441479E-2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2.1896785310385933</v>
      </c>
      <c r="P138" s="8">
        <f t="shared" si="146"/>
        <v>0.10007662539330298</v>
      </c>
      <c r="Q138" s="12">
        <f t="shared" si="147"/>
        <v>2.6019922602258775E-2</v>
      </c>
      <c r="R138" s="8">
        <f t="shared" si="148"/>
        <v>0.19735245833333334</v>
      </c>
      <c r="S138" s="13">
        <f t="shared" si="149"/>
        <v>0.13184493784369516</v>
      </c>
      <c r="T138" s="2">
        <f t="shared" si="150"/>
        <v>0.01</v>
      </c>
      <c r="U138" s="14">
        <f t="shared" si="151"/>
        <v>1.3184493784369517E-3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6.8084493784369522E-3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9.2716090571612906</v>
      </c>
      <c r="E139" s="9">
        <f t="shared" si="159"/>
        <v>7.5938365642500001</v>
      </c>
      <c r="F139" s="7" t="s">
        <v>83</v>
      </c>
      <c r="G139" s="1">
        <v>4</v>
      </c>
      <c r="H139" s="8">
        <f t="shared" si="141"/>
        <v>9.2716090571612906</v>
      </c>
      <c r="I139" s="8">
        <f t="shared" si="142"/>
        <v>282.42160905716128</v>
      </c>
      <c r="J139" s="8">
        <f t="shared" si="143"/>
        <v>5.6160645328985473E-2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2.8486498223119572</v>
      </c>
      <c r="P139" s="8">
        <f t="shared" si="146"/>
        <v>0.1599820123373393</v>
      </c>
      <c r="Q139" s="12">
        <f t="shared" si="147"/>
        <v>4.1595323207708222E-2</v>
      </c>
      <c r="R139" s="8">
        <f t="shared" si="148"/>
        <v>0.19735245833333334</v>
      </c>
      <c r="S139" s="13">
        <f t="shared" si="149"/>
        <v>0.21076668392674724</v>
      </c>
      <c r="T139" s="2">
        <f t="shared" si="150"/>
        <v>0.01</v>
      </c>
      <c r="U139" s="14">
        <f t="shared" si="151"/>
        <v>2.1076668392674726E-3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7.5976668392674727E-3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14.695461129</v>
      </c>
      <c r="E140" s="9">
        <f t="shared" si="159"/>
        <v>9.2716090571612906</v>
      </c>
      <c r="F140" s="7" t="s">
        <v>83</v>
      </c>
      <c r="G140" s="1">
        <v>5</v>
      </c>
      <c r="H140" s="8">
        <f t="shared" si="141"/>
        <v>14.695461129</v>
      </c>
      <c r="I140" s="8">
        <f t="shared" si="142"/>
        <v>287.845461129</v>
      </c>
      <c r="J140" s="8">
        <f t="shared" si="143"/>
        <v>0.10753824793121686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3.4477157266412846</v>
      </c>
      <c r="P140" s="8">
        <f t="shared" si="146"/>
        <v>0.37076130860790596</v>
      </c>
      <c r="Q140" s="12">
        <f t="shared" si="147"/>
        <v>9.6397940238055549E-2</v>
      </c>
      <c r="R140" s="8">
        <f t="shared" si="148"/>
        <v>0.19735245833333334</v>
      </c>
      <c r="S140" s="13">
        <f t="shared" si="149"/>
        <v>0.48845573575393203</v>
      </c>
      <c r="T140" s="2">
        <f t="shared" si="150"/>
        <v>0.01</v>
      </c>
      <c r="U140" s="14">
        <f t="shared" si="151"/>
        <v>4.8845573575393205E-3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1.0374557357539321E-2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17.1372763483871</v>
      </c>
      <c r="E141" s="9">
        <f t="shared" si="159"/>
        <v>14.695461129</v>
      </c>
      <c r="F141" s="7" t="s">
        <v>85</v>
      </c>
      <c r="G141" s="1">
        <v>6</v>
      </c>
      <c r="H141" s="8">
        <f t="shared" si="141"/>
        <v>17.1372763483871</v>
      </c>
      <c r="I141" s="8">
        <f t="shared" si="142"/>
        <v>290.28727634838708</v>
      </c>
      <c r="J141" s="8">
        <f t="shared" si="143"/>
        <v>0.14293431208100035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3.8360023347000456</v>
      </c>
      <c r="P141" s="8">
        <f t="shared" si="146"/>
        <v>0.54829635485146233</v>
      </c>
      <c r="Q141" s="12">
        <f t="shared" si="147"/>
        <v>0.14255705226138021</v>
      </c>
      <c r="R141" s="8">
        <f t="shared" si="148"/>
        <v>0.19735245833333334</v>
      </c>
      <c r="S141" s="13">
        <f t="shared" si="149"/>
        <v>0.72234748665049675</v>
      </c>
      <c r="T141" s="2">
        <f t="shared" si="150"/>
        <v>0.01</v>
      </c>
      <c r="U141" s="14">
        <f t="shared" si="151"/>
        <v>7.2234748665049673E-3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5.0000000000000001E-3</v>
      </c>
      <c r="AF141" s="2">
        <v>0.49</v>
      </c>
      <c r="AG141" s="14">
        <f t="shared" si="152"/>
        <v>2.4499999999999999E-3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3"/>
        <v>7.4999999999999997E-3</v>
      </c>
      <c r="AT141" s="1">
        <f t="shared" si="154"/>
        <v>1.7173474866504966E-2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20.001863665999998</v>
      </c>
      <c r="E142" s="9">
        <f t="shared" si="159"/>
        <v>17.1372763483871</v>
      </c>
      <c r="F142" s="7" t="s">
        <v>83</v>
      </c>
      <c r="G142" s="1">
        <v>7</v>
      </c>
      <c r="H142" s="8">
        <f t="shared" si="141"/>
        <v>20.001863665999998</v>
      </c>
      <c r="I142" s="8">
        <f t="shared" si="142"/>
        <v>293.151863666</v>
      </c>
      <c r="J142" s="8">
        <f t="shared" si="143"/>
        <v>0.1983724031496126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4.0467538965152494</v>
      </c>
      <c r="P142" s="8">
        <f t="shared" si="146"/>
        <v>0.80276429540678873</v>
      </c>
      <c r="Q142" s="12">
        <f t="shared" si="147"/>
        <v>0.20871871680576506</v>
      </c>
      <c r="R142" s="8">
        <f t="shared" si="148"/>
        <v>0.19735245833333334</v>
      </c>
      <c r="S142" s="13">
        <f t="shared" si="149"/>
        <v>1.0575937009775365</v>
      </c>
      <c r="T142" s="2">
        <f t="shared" si="150"/>
        <v>0.01</v>
      </c>
      <c r="U142" s="14">
        <f t="shared" si="151"/>
        <v>1.0575937009775365E-2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2.0525937009775366E-2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21.839261960322599</v>
      </c>
      <c r="E143" s="9">
        <f t="shared" si="159"/>
        <v>20.001863665999998</v>
      </c>
      <c r="F143" s="7" t="s">
        <v>83</v>
      </c>
      <c r="G143" s="1">
        <v>8</v>
      </c>
      <c r="H143" s="8">
        <f t="shared" si="141"/>
        <v>21.839261960322599</v>
      </c>
      <c r="I143" s="8">
        <f t="shared" si="142"/>
        <v>294.98926196032255</v>
      </c>
      <c r="J143" s="8">
        <f t="shared" si="143"/>
        <v>0.24396551846138279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4.0030375177751276</v>
      </c>
      <c r="P143" s="8">
        <f t="shared" si="146"/>
        <v>0.97660312344437583</v>
      </c>
      <c r="Q143" s="12">
        <f t="shared" si="147"/>
        <v>0.25391681209553774</v>
      </c>
      <c r="R143" s="8">
        <f t="shared" si="148"/>
        <v>0.19735245833333334</v>
      </c>
      <c r="S143" s="13">
        <f t="shared" si="149"/>
        <v>1.2866159065861027</v>
      </c>
      <c r="T143" s="2">
        <f t="shared" si="150"/>
        <v>0.01</v>
      </c>
      <c r="U143" s="14">
        <f t="shared" si="151"/>
        <v>1.2866159065861027E-2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2.2816159065861027E-2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23.111949873871001</v>
      </c>
      <c r="E144" s="9">
        <f t="shared" si="159"/>
        <v>21.839261960322599</v>
      </c>
      <c r="F144" s="7" t="s">
        <v>83</v>
      </c>
      <c r="G144" s="1">
        <v>9</v>
      </c>
      <c r="H144" s="8">
        <f t="shared" si="141"/>
        <v>23.111949873871001</v>
      </c>
      <c r="I144" s="8">
        <f t="shared" si="142"/>
        <v>296.261949873871</v>
      </c>
      <c r="J144" s="8">
        <f t="shared" si="143"/>
        <v>0.2811308337789874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3.7854823109974185</v>
      </c>
      <c r="P144" s="8">
        <f t="shared" si="146"/>
        <v>1.0642157983463123</v>
      </c>
      <c r="Q144" s="12">
        <f t="shared" si="147"/>
        <v>0.27669610757004121</v>
      </c>
      <c r="R144" s="8">
        <f t="shared" si="148"/>
        <v>0.19735245833333334</v>
      </c>
      <c r="S144" s="13">
        <f t="shared" si="149"/>
        <v>1.4020403389285094</v>
      </c>
      <c r="T144" s="2">
        <f t="shared" si="150"/>
        <v>0.01</v>
      </c>
      <c r="U144" s="14">
        <f t="shared" si="151"/>
        <v>1.4020403389285094E-2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2.3970403389285095E-2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20.537843829</v>
      </c>
      <c r="E145" s="9">
        <f t="shared" si="159"/>
        <v>23.111949873871001</v>
      </c>
      <c r="F145" s="7" t="s">
        <v>83</v>
      </c>
      <c r="G145" s="1">
        <v>10</v>
      </c>
      <c r="H145" s="8">
        <f t="shared" si="141"/>
        <v>20.537843829</v>
      </c>
      <c r="I145" s="8">
        <f t="shared" si="142"/>
        <v>293.68784382899997</v>
      </c>
      <c r="J145" s="8">
        <f t="shared" si="143"/>
        <v>0.21076881925087951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3.4803144293177724</v>
      </c>
      <c r="P145" s="8">
        <f t="shared" si="146"/>
        <v>0.73354176288910544</v>
      </c>
      <c r="Q145" s="12">
        <f t="shared" si="147"/>
        <v>0.19072085835116742</v>
      </c>
      <c r="R145" s="8">
        <f t="shared" si="148"/>
        <v>0.19735245833333334</v>
      </c>
      <c r="S145" s="13">
        <f t="shared" si="149"/>
        <v>0.9663971757019364</v>
      </c>
      <c r="T145" s="2">
        <f t="shared" si="150"/>
        <v>0.01</v>
      </c>
      <c r="U145" s="14">
        <f t="shared" si="151"/>
        <v>9.6639717570193642E-3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1.9613971757019365E-2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16.076553144838702</v>
      </c>
      <c r="E146" s="9">
        <f t="shared" si="159"/>
        <v>20.537843829</v>
      </c>
      <c r="F146" s="7" t="s">
        <v>83</v>
      </c>
      <c r="G146" s="1">
        <v>11</v>
      </c>
      <c r="H146" s="8">
        <f t="shared" si="141"/>
        <v>16.076553144838702</v>
      </c>
      <c r="I146" s="8">
        <f t="shared" si="142"/>
        <v>289.2265531448387</v>
      </c>
      <c r="J146" s="8">
        <f t="shared" si="143"/>
        <v>0.12638995155386057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3.5058205830953337</v>
      </c>
      <c r="P146" s="8">
        <f t="shared" si="146"/>
        <v>0.44310049365394644</v>
      </c>
      <c r="Q146" s="12">
        <f t="shared" si="147"/>
        <v>0.11520612835002608</v>
      </c>
      <c r="R146" s="8">
        <f t="shared" si="148"/>
        <v>0.19735245833333334</v>
      </c>
      <c r="S146" s="13">
        <f t="shared" si="149"/>
        <v>0.58375826337790027</v>
      </c>
      <c r="T146" s="2">
        <f t="shared" si="150"/>
        <v>0.01</v>
      </c>
      <c r="U146" s="14">
        <f t="shared" si="151"/>
        <v>5.8375826337790024E-3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1.1327582633779004E-2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10.8092099944667</v>
      </c>
      <c r="E147" s="9">
        <f t="shared" si="159"/>
        <v>16.076553144838702</v>
      </c>
      <c r="F147" s="7" t="s">
        <v>85</v>
      </c>
      <c r="G147" s="1">
        <v>12</v>
      </c>
      <c r="H147" s="8">
        <f t="shared" si="141"/>
        <v>10.8092099944667</v>
      </c>
      <c r="I147" s="8">
        <f t="shared" si="142"/>
        <v>283.95920999446668</v>
      </c>
      <c r="J147" s="8">
        <f t="shared" si="143"/>
        <v>6.7687367768400897E-2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3.8217680061080541</v>
      </c>
      <c r="P147" s="8">
        <f t="shared" si="146"/>
        <v>0.25868541655494404</v>
      </c>
      <c r="Q147" s="12">
        <f t="shared" si="147"/>
        <v>6.7258208304285458E-2</v>
      </c>
      <c r="R147" s="8">
        <f t="shared" si="148"/>
        <v>0.19735245833333334</v>
      </c>
      <c r="S147" s="13">
        <f t="shared" si="149"/>
        <v>0.34080248542272845</v>
      </c>
      <c r="T147" s="2">
        <f t="shared" si="150"/>
        <v>0.01</v>
      </c>
      <c r="U147" s="14">
        <f t="shared" si="151"/>
        <v>3.4080248542272848E-3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8.8980248542272836E-3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7.0363132419354804</v>
      </c>
      <c r="E148" s="9">
        <f t="shared" si="159"/>
        <v>10.8092099944667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236300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4100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78600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371700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6500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773400.90039507358</v>
      </c>
      <c r="J13" s="6" t="s">
        <v>37</v>
      </c>
      <c r="K13" s="6">
        <f>I13/(10000*1000)</f>
        <v>7.7340090039507356E-2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1</v>
      </c>
      <c r="E26" s="7"/>
      <c r="F26" s="7"/>
      <c r="G26" s="1">
        <v>1</v>
      </c>
      <c r="H26" s="8">
        <f t="shared" ref="H26:H37" si="0">E27</f>
        <v>1</v>
      </c>
      <c r="I26" s="8">
        <f t="shared" ref="I26:I37" si="1">H26+273.15</f>
        <v>274.14999999999998</v>
      </c>
      <c r="J26" s="8">
        <f t="shared" ref="J26:J37" si="2">EXP(($C$15*(I26-$C$13))/($C$16*I26*$C$13))</f>
        <v>1.9846143044148706E-2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0.80440573871057197</v>
      </c>
      <c r="Q26" s="12">
        <f t="shared" ref="Q26:Q37" si="6">P26*$B$28</f>
        <v>8.04405738710572E-2</v>
      </c>
      <c r="R26" s="8">
        <f t="shared" ref="R26:R37" si="7">L26*$B$28</f>
        <v>4.0532094166666672</v>
      </c>
      <c r="S26" s="13">
        <f t="shared" ref="S26:S37" si="8">Q26/R26</f>
        <v>1.9846143044148702E-2</v>
      </c>
      <c r="T26" s="2">
        <f t="shared" ref="T26:T37" si="9">$B$27/100</f>
        <v>0.34</v>
      </c>
      <c r="U26" s="14">
        <f t="shared" ref="U26:U37" si="10">S26*T26</f>
        <v>6.7476886350105588E-3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1.9647688635010558E-2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-3.9485737506128999</v>
      </c>
      <c r="E27" s="9">
        <f t="shared" ref="E27:E38" si="18">D26</f>
        <v>1</v>
      </c>
      <c r="F27" s="7" t="s">
        <v>83</v>
      </c>
      <c r="G27" s="1">
        <v>2</v>
      </c>
      <c r="H27" s="8">
        <f t="shared" si="0"/>
        <v>-3.9485737506128999</v>
      </c>
      <c r="I27" s="8">
        <f t="shared" si="1"/>
        <v>269.20142624938705</v>
      </c>
      <c r="J27" s="8">
        <f t="shared" si="2"/>
        <v>1.0330848647640226E-2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80.259782594622763</v>
      </c>
      <c r="P27" s="8">
        <f t="shared" si="5"/>
        <v>0.82915166647755711</v>
      </c>
      <c r="Q27" s="12">
        <f t="shared" si="6"/>
        <v>8.2915166647755723E-2</v>
      </c>
      <c r="R27" s="8">
        <f t="shared" si="7"/>
        <v>4.0532094166666672</v>
      </c>
      <c r="S27" s="13">
        <f t="shared" si="8"/>
        <v>2.0456669795251934E-2</v>
      </c>
      <c r="T27" s="2">
        <f t="shared" si="9"/>
        <v>0.34</v>
      </c>
      <c r="U27" s="14">
        <f t="shared" si="10"/>
        <v>6.9552677303856584E-3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1.9855267730385658E-2</v>
      </c>
      <c r="AR27" s="8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-10.1941172000357</v>
      </c>
      <c r="E28" s="9">
        <f t="shared" si="18"/>
        <v>-3.9485737506128999</v>
      </c>
      <c r="F28" s="7" t="s">
        <v>83</v>
      </c>
      <c r="G28" s="1">
        <v>3</v>
      </c>
      <c r="H28" s="8">
        <f t="shared" si="0"/>
        <v>-10.1941172000357</v>
      </c>
      <c r="I28" s="8">
        <f t="shared" si="1"/>
        <v>262.95588279996429</v>
      </c>
      <c r="J28" s="8">
        <f t="shared" si="2"/>
        <v>4.3757151811476607E-3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119.96272509481187</v>
      </c>
      <c r="P28" s="8">
        <f t="shared" si="5"/>
        <v>0.52492271736921181</v>
      </c>
      <c r="Q28" s="12">
        <f t="shared" si="6"/>
        <v>5.2492271736921184E-2</v>
      </c>
      <c r="R28" s="8">
        <f t="shared" si="7"/>
        <v>4.0532094166666672</v>
      </c>
      <c r="S28" s="13">
        <f t="shared" si="8"/>
        <v>1.2950791913458664E-2</v>
      </c>
      <c r="T28" s="2">
        <f t="shared" si="9"/>
        <v>0.34</v>
      </c>
      <c r="U28" s="14">
        <f t="shared" si="10"/>
        <v>4.4032692505759459E-3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1.7303269250575945E-2</v>
      </c>
      <c r="AR28" s="8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7">
        <v>-1.34944812703226</v>
      </c>
      <c r="E29" s="9">
        <f t="shared" si="18"/>
        <v>-10.1941172000357</v>
      </c>
      <c r="F29" s="7" t="s">
        <v>83</v>
      </c>
      <c r="G29" s="1">
        <v>4</v>
      </c>
      <c r="H29" s="8">
        <f t="shared" si="0"/>
        <v>-1.34944812703226</v>
      </c>
      <c r="I29" s="8">
        <f t="shared" si="1"/>
        <v>271.80055187296773</v>
      </c>
      <c r="J29" s="8">
        <f t="shared" si="2"/>
        <v>1.4599778906399857E-2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159.96989654410933</v>
      </c>
      <c r="P29" s="8">
        <f t="shared" si="5"/>
        <v>2.3355251212236547</v>
      </c>
      <c r="Q29" s="12">
        <f t="shared" si="6"/>
        <v>0.2335525121223655</v>
      </c>
      <c r="R29" s="8">
        <f t="shared" si="7"/>
        <v>4.0532094166666672</v>
      </c>
      <c r="S29" s="13">
        <f t="shared" si="8"/>
        <v>5.7621624770238876E-2</v>
      </c>
      <c r="T29" s="2">
        <f t="shared" si="9"/>
        <v>0.34</v>
      </c>
      <c r="U29" s="14">
        <f t="shared" si="10"/>
        <v>1.959135242188122E-2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3.2491352421881219E-2</v>
      </c>
      <c r="AR29" s="8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7">
        <v>5.3955539050666701</v>
      </c>
      <c r="E30" s="9">
        <f t="shared" si="18"/>
        <v>-1.34944812703226</v>
      </c>
      <c r="F30" s="7" t="s">
        <v>83</v>
      </c>
      <c r="G30" s="1">
        <v>5</v>
      </c>
      <c r="H30" s="8">
        <f t="shared" si="0"/>
        <v>5.3955539050666701</v>
      </c>
      <c r="I30" s="8">
        <f t="shared" si="1"/>
        <v>278.54555390506664</v>
      </c>
      <c r="J30" s="8">
        <f t="shared" si="2"/>
        <v>3.4760095006962588E-2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149.75265285174137</v>
      </c>
      <c r="O30" s="8">
        <f t="shared" si="19"/>
        <v>48.413812737810957</v>
      </c>
      <c r="P30" s="8">
        <f t="shared" si="5"/>
        <v>1.6828687304156045</v>
      </c>
      <c r="Q30" s="12">
        <f t="shared" si="6"/>
        <v>0.16828687304156045</v>
      </c>
      <c r="R30" s="8">
        <f t="shared" si="7"/>
        <v>4.0532094166666672</v>
      </c>
      <c r="S30" s="13">
        <f t="shared" si="8"/>
        <v>4.1519412332748022E-2</v>
      </c>
      <c r="T30" s="2">
        <f t="shared" si="9"/>
        <v>0.34</v>
      </c>
      <c r="U30" s="14">
        <f t="shared" si="10"/>
        <v>1.4116600193134328E-2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2.701660019313433E-2</v>
      </c>
      <c r="AR30" s="8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7">
        <v>10.418871413516101</v>
      </c>
      <c r="E31" s="9">
        <f t="shared" si="18"/>
        <v>5.3955539050666701</v>
      </c>
      <c r="F31" s="7" t="s">
        <v>85</v>
      </c>
      <c r="G31" s="1">
        <v>6</v>
      </c>
      <c r="H31" s="8">
        <f t="shared" si="0"/>
        <v>10.418871413516101</v>
      </c>
      <c r="I31" s="8">
        <f t="shared" si="1"/>
        <v>283.56887141351609</v>
      </c>
      <c r="J31" s="8">
        <f t="shared" si="2"/>
        <v>6.4566744793796885E-2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87.263038174062018</v>
      </c>
      <c r="P31" s="8">
        <f t="shared" si="5"/>
        <v>5.6342903157160178</v>
      </c>
      <c r="Q31" s="12">
        <f t="shared" si="6"/>
        <v>0.56342903157160185</v>
      </c>
      <c r="R31" s="8">
        <f t="shared" si="7"/>
        <v>4.0532094166666672</v>
      </c>
      <c r="S31" s="13">
        <f t="shared" si="8"/>
        <v>0.13900812261384762</v>
      </c>
      <c r="T31" s="2">
        <f t="shared" si="9"/>
        <v>0.34</v>
      </c>
      <c r="U31" s="14">
        <f t="shared" si="10"/>
        <v>4.7262761688708195E-2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6.0162761688708197E-2</v>
      </c>
      <c r="AR31" s="8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7">
        <v>16.980104553</v>
      </c>
      <c r="E32" s="9">
        <f t="shared" si="18"/>
        <v>10.418871413516101</v>
      </c>
      <c r="F32" s="7" t="s">
        <v>83</v>
      </c>
      <c r="G32" s="1">
        <v>7</v>
      </c>
      <c r="H32" s="8">
        <f t="shared" si="0"/>
        <v>16.980104553</v>
      </c>
      <c r="I32" s="8">
        <f t="shared" si="1"/>
        <v>290.13010455299997</v>
      </c>
      <c r="J32" s="8">
        <f t="shared" si="2"/>
        <v>0.14036056210510248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122.16084202501267</v>
      </c>
      <c r="P32" s="8">
        <f t="shared" si="5"/>
        <v>17.146564453863402</v>
      </c>
      <c r="Q32" s="12">
        <f t="shared" si="6"/>
        <v>1.7146564453863402</v>
      </c>
      <c r="R32" s="8">
        <f t="shared" si="7"/>
        <v>4.0532094166666672</v>
      </c>
      <c r="S32" s="13">
        <f t="shared" si="8"/>
        <v>0.42303672697880546</v>
      </c>
      <c r="T32" s="2">
        <f t="shared" si="9"/>
        <v>0.34</v>
      </c>
      <c r="U32" s="14">
        <f t="shared" si="10"/>
        <v>0.14383248717279387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0.16948248717279388</v>
      </c>
      <c r="AR32" s="8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7">
        <v>20.287542503870998</v>
      </c>
      <c r="E33" s="9">
        <f t="shared" si="18"/>
        <v>16.980104553</v>
      </c>
      <c r="F33" s="7" t="s">
        <v>83</v>
      </c>
      <c r="G33" s="1">
        <v>8</v>
      </c>
      <c r="H33" s="8">
        <f t="shared" si="0"/>
        <v>20.287542503870998</v>
      </c>
      <c r="I33" s="8">
        <f t="shared" si="1"/>
        <v>293.43754250387099</v>
      </c>
      <c r="J33" s="8">
        <f t="shared" si="2"/>
        <v>0.2048917987396989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145.54637173781595</v>
      </c>
      <c r="P33" s="8">
        <f t="shared" si="5"/>
        <v>29.821257905397985</v>
      </c>
      <c r="Q33" s="12">
        <f t="shared" si="6"/>
        <v>2.9821257905397989</v>
      </c>
      <c r="R33" s="8">
        <f t="shared" si="7"/>
        <v>4.0532094166666672</v>
      </c>
      <c r="S33" s="13">
        <f t="shared" si="8"/>
        <v>0.73574431616520808</v>
      </c>
      <c r="T33" s="2">
        <f t="shared" si="9"/>
        <v>0.34</v>
      </c>
      <c r="U33" s="14">
        <f t="shared" si="10"/>
        <v>0.25015306749617078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0.27580306749617078</v>
      </c>
      <c r="AR33" s="8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7">
        <v>16.746145924193499</v>
      </c>
      <c r="E34" s="9">
        <f t="shared" si="18"/>
        <v>20.287542503870998</v>
      </c>
      <c r="F34" s="7" t="s">
        <v>83</v>
      </c>
      <c r="G34" s="1">
        <v>9</v>
      </c>
      <c r="H34" s="8">
        <f t="shared" si="0"/>
        <v>16.746145924193499</v>
      </c>
      <c r="I34" s="8">
        <f t="shared" si="1"/>
        <v>289.89614592419349</v>
      </c>
      <c r="J34" s="8">
        <f t="shared" si="2"/>
        <v>0.13660999741174049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156.25720799908464</v>
      </c>
      <c r="P34" s="8">
        <f t="shared" si="5"/>
        <v>21.346296780320749</v>
      </c>
      <c r="Q34" s="12">
        <f t="shared" si="6"/>
        <v>2.1346296780320748</v>
      </c>
      <c r="R34" s="8">
        <f t="shared" si="7"/>
        <v>4.0532094166666672</v>
      </c>
      <c r="S34" s="13">
        <f t="shared" si="8"/>
        <v>0.52665171191366178</v>
      </c>
      <c r="T34" s="2">
        <f t="shared" si="9"/>
        <v>0.34</v>
      </c>
      <c r="U34" s="14">
        <f t="shared" si="10"/>
        <v>0.17906158205064501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0.20471158205064502</v>
      </c>
      <c r="AR34" s="8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7">
        <v>13.257371178</v>
      </c>
      <c r="E35" s="9">
        <f t="shared" si="18"/>
        <v>16.746145924193499</v>
      </c>
      <c r="F35" s="7" t="s">
        <v>83</v>
      </c>
      <c r="G35" s="1">
        <v>10</v>
      </c>
      <c r="H35" s="8">
        <f t="shared" si="0"/>
        <v>13.257371178</v>
      </c>
      <c r="I35" s="8">
        <f t="shared" si="1"/>
        <v>286.40737117799995</v>
      </c>
      <c r="J35" s="8">
        <f t="shared" si="2"/>
        <v>9.0740105655303716E-2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175.44300538543055</v>
      </c>
      <c r="P35" s="8">
        <f t="shared" si="5"/>
        <v>15.919716845157987</v>
      </c>
      <c r="Q35" s="12">
        <f t="shared" si="6"/>
        <v>1.5919716845157987</v>
      </c>
      <c r="R35" s="8">
        <f t="shared" si="7"/>
        <v>4.0532094166666672</v>
      </c>
      <c r="S35" s="13">
        <f t="shared" si="8"/>
        <v>0.39276817969722022</v>
      </c>
      <c r="T35" s="2">
        <f t="shared" si="9"/>
        <v>0.34</v>
      </c>
      <c r="U35" s="14">
        <f t="shared" si="10"/>
        <v>0.13354118109705487</v>
      </c>
      <c r="V35" s="13"/>
      <c r="W35" s="2"/>
      <c r="X35" s="14"/>
      <c r="Y35" s="2">
        <v>0.02</v>
      </c>
      <c r="Z35" s="2">
        <v>0.63</v>
      </c>
      <c r="AA35" s="2">
        <f t="shared" si="11"/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 t="shared" si="12"/>
        <v>2.9999999999999997E-4</v>
      </c>
      <c r="AQ35" s="1">
        <f t="shared" si="13"/>
        <v>0.14644118109705487</v>
      </c>
      <c r="AR35" s="8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7">
        <v>8.0438744842903205</v>
      </c>
      <c r="E36" s="9">
        <f t="shared" si="18"/>
        <v>13.257371178</v>
      </c>
      <c r="F36" s="7" t="s">
        <v>83</v>
      </c>
      <c r="G36" s="1">
        <v>11</v>
      </c>
      <c r="H36" s="8">
        <f t="shared" si="0"/>
        <v>8.0438744842903205</v>
      </c>
      <c r="I36" s="8">
        <f t="shared" si="1"/>
        <v>281.19387448429029</v>
      </c>
      <c r="J36" s="8">
        <f t="shared" si="2"/>
        <v>4.8312413443786645E-2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151.54712411325895</v>
      </c>
      <c r="O36" s="8">
        <f t="shared" si="19"/>
        <v>48.508258593680296</v>
      </c>
      <c r="P36" s="8">
        <f t="shared" si="5"/>
        <v>2.3435510446159991</v>
      </c>
      <c r="Q36" s="12">
        <f t="shared" si="6"/>
        <v>0.23435510446159991</v>
      </c>
      <c r="R36" s="8">
        <f t="shared" si="7"/>
        <v>4.0532094166666672</v>
      </c>
      <c r="S36" s="13">
        <f t="shared" si="8"/>
        <v>5.7819638802263519E-2</v>
      </c>
      <c r="T36" s="2">
        <f t="shared" si="9"/>
        <v>0.34</v>
      </c>
      <c r="U36" s="14">
        <f t="shared" si="10"/>
        <v>1.9658677192769598E-2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3.25586771927696E-2</v>
      </c>
      <c r="AR36" s="8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7">
        <v>4.6751709932333299</v>
      </c>
      <c r="E37" s="9">
        <f t="shared" si="18"/>
        <v>8.0438744842903205</v>
      </c>
      <c r="F37" s="7" t="s">
        <v>85</v>
      </c>
      <c r="G37" s="1">
        <v>12</v>
      </c>
      <c r="H37" s="8">
        <f t="shared" si="0"/>
        <v>4.6751709932333299</v>
      </c>
      <c r="I37" s="8">
        <f t="shared" si="1"/>
        <v>277.82517099323331</v>
      </c>
      <c r="J37" s="8">
        <f t="shared" si="2"/>
        <v>3.1748066258505063E-2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86.69680171573097</v>
      </c>
      <c r="P37" s="8">
        <f t="shared" si="5"/>
        <v>2.7524558052715022</v>
      </c>
      <c r="Q37" s="12">
        <f t="shared" si="6"/>
        <v>0.27524558052715026</v>
      </c>
      <c r="R37" s="8">
        <f t="shared" si="7"/>
        <v>4.0532094166666672</v>
      </c>
      <c r="S37" s="13">
        <f t="shared" si="8"/>
        <v>6.7908058092273557E-2</v>
      </c>
      <c r="T37" s="2">
        <f t="shared" si="9"/>
        <v>0.34</v>
      </c>
      <c r="U37" s="14">
        <f t="shared" si="10"/>
        <v>2.3088739751373009E-2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3.5988739751373011E-2</v>
      </c>
      <c r="AR37" s="8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3">
      <c r="C38" s="7">
        <v>12</v>
      </c>
      <c r="D38" s="10">
        <v>2.2396368316774198</v>
      </c>
      <c r="E38" s="9">
        <f t="shared" si="18"/>
        <v>4.6751709932333299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1</v>
      </c>
      <c r="E42" s="7"/>
      <c r="F42" s="7"/>
      <c r="G42" s="1">
        <v>1</v>
      </c>
      <c r="H42" s="8">
        <f t="shared" ref="H42:H53" si="20">E43</f>
        <v>1</v>
      </c>
      <c r="I42" s="8">
        <f t="shared" ref="I42:I53" si="21">H42+273.15</f>
        <v>274.14999999999998</v>
      </c>
      <c r="J42" s="8">
        <f t="shared" ref="J42:J53" si="22">EXP(($C$15*(I42-$C$13))/($C$16*I42*$C$13))</f>
        <v>1.9846143044148706E-2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1.1680695565421773</v>
      </c>
      <c r="Q42" s="12">
        <f t="shared" ref="Q42:Q53" si="26">P42*$B$44</f>
        <v>0.28033669357012253</v>
      </c>
      <c r="R42" s="8">
        <f t="shared" ref="R42:R53" si="27">L42*$B$44</f>
        <v>14.125500000000001</v>
      </c>
      <c r="S42" s="13">
        <f t="shared" ref="S42:S53" si="28">Q42/R42</f>
        <v>1.9846143044148706E-2</v>
      </c>
      <c r="T42" s="2">
        <f t="shared" ref="T42:T53" si="29">$B$43/100</f>
        <v>0.43</v>
      </c>
      <c r="U42" s="14">
        <f t="shared" ref="U42:U53" si="30">S42*T42</f>
        <v>8.5338415089839439E-3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1.6953841508983943E-2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19691.666666666668</v>
      </c>
      <c r="AU42" s="1">
        <f t="shared" ref="AU42:AU53" si="38">AT42*10000*AS42*0.67*AR42*AQ42</f>
        <v>73478582.749762818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-3.9485737506128999</v>
      </c>
      <c r="E43" s="9">
        <f t="shared" ref="E43:E54" si="39">D42</f>
        <v>1</v>
      </c>
      <c r="F43" s="7" t="s">
        <v>83</v>
      </c>
      <c r="G43" s="1">
        <v>2</v>
      </c>
      <c r="H43" s="8">
        <f t="shared" si="20"/>
        <v>-3.9485737506128999</v>
      </c>
      <c r="I43" s="8">
        <f t="shared" si="21"/>
        <v>269.20142624938705</v>
      </c>
      <c r="J43" s="8">
        <f t="shared" si="22"/>
        <v>1.0330848647640226E-2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116.54443044345783</v>
      </c>
      <c r="P43" s="8">
        <f t="shared" si="25"/>
        <v>1.2040028716367968</v>
      </c>
      <c r="Q43" s="12">
        <f t="shared" si="26"/>
        <v>0.28896068919283119</v>
      </c>
      <c r="R43" s="8">
        <f t="shared" si="27"/>
        <v>14.125500000000001</v>
      </c>
      <c r="S43" s="13">
        <f t="shared" si="28"/>
        <v>2.0456669795251934E-2</v>
      </c>
      <c r="T43" s="2">
        <f t="shared" si="29"/>
        <v>0.43</v>
      </c>
      <c r="U43" s="14">
        <f t="shared" si="30"/>
        <v>8.7963680119583307E-3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1.7216368011958329E-2</v>
      </c>
      <c r="AR43" s="8">
        <f t="shared" si="35"/>
        <v>136.875</v>
      </c>
      <c r="AS43" s="1">
        <f t="shared" si="36"/>
        <v>0.24</v>
      </c>
      <c r="AT43" s="1">
        <f t="shared" si="37"/>
        <v>19691.666666666668</v>
      </c>
      <c r="AU43" s="1">
        <f t="shared" si="38"/>
        <v>74616382.425581858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-10.1941172000357</v>
      </c>
      <c r="E44" s="9">
        <f t="shared" si="39"/>
        <v>-3.9485737506128999</v>
      </c>
      <c r="F44" s="7" t="s">
        <v>83</v>
      </c>
      <c r="G44" s="1">
        <v>3</v>
      </c>
      <c r="H44" s="8">
        <f t="shared" si="20"/>
        <v>-10.1941172000357</v>
      </c>
      <c r="I44" s="8">
        <f t="shared" si="21"/>
        <v>262.95588279996429</v>
      </c>
      <c r="J44" s="8">
        <f t="shared" si="22"/>
        <v>4.3757151811476607E-3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174.19667757182103</v>
      </c>
      <c r="P44" s="8">
        <f t="shared" si="25"/>
        <v>0.76223504655650154</v>
      </c>
      <c r="Q44" s="12">
        <f t="shared" si="26"/>
        <v>0.18293641117356035</v>
      </c>
      <c r="R44" s="8">
        <f t="shared" si="27"/>
        <v>14.125500000000001</v>
      </c>
      <c r="S44" s="13">
        <f t="shared" si="28"/>
        <v>1.2950791913458663E-2</v>
      </c>
      <c r="T44" s="2">
        <f t="shared" si="29"/>
        <v>0.43</v>
      </c>
      <c r="U44" s="14">
        <f t="shared" si="30"/>
        <v>5.5688405227872252E-3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1.3988840522787224E-2</v>
      </c>
      <c r="AR44" s="8">
        <f t="shared" si="35"/>
        <v>136.875</v>
      </c>
      <c r="AS44" s="1">
        <f t="shared" si="36"/>
        <v>0.24</v>
      </c>
      <c r="AT44" s="1">
        <f t="shared" si="37"/>
        <v>19691.666666666668</v>
      </c>
      <c r="AU44" s="1">
        <f t="shared" si="38"/>
        <v>60628157.658674382</v>
      </c>
    </row>
    <row r="45" spans="1:48" x14ac:dyDescent="0.15">
      <c r="C45" s="7">
        <v>3</v>
      </c>
      <c r="D45" s="7">
        <v>-1.34944812703226</v>
      </c>
      <c r="E45" s="9">
        <f t="shared" si="39"/>
        <v>-10.1941172000357</v>
      </c>
      <c r="F45" s="7" t="s">
        <v>83</v>
      </c>
      <c r="G45" s="1">
        <v>4</v>
      </c>
      <c r="H45" s="8">
        <f t="shared" si="20"/>
        <v>-1.34944812703226</v>
      </c>
      <c r="I45" s="8">
        <f t="shared" si="21"/>
        <v>271.80055187296773</v>
      </c>
      <c r="J45" s="8">
        <f t="shared" si="22"/>
        <v>1.4599778906399857E-2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232.29069252526455</v>
      </c>
      <c r="P45" s="8">
        <f t="shared" si="25"/>
        <v>3.3913927528833723</v>
      </c>
      <c r="Q45" s="12">
        <f t="shared" si="26"/>
        <v>0.81393426069200936</v>
      </c>
      <c r="R45" s="8">
        <f t="shared" si="27"/>
        <v>14.125500000000001</v>
      </c>
      <c r="S45" s="13">
        <f t="shared" si="28"/>
        <v>5.7621624770238883E-2</v>
      </c>
      <c r="T45" s="2">
        <f t="shared" si="29"/>
        <v>0.43</v>
      </c>
      <c r="U45" s="14">
        <f t="shared" si="30"/>
        <v>2.477729865120272E-2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3.3197298651202717E-2</v>
      </c>
      <c r="AR45" s="8">
        <f t="shared" si="35"/>
        <v>136.875</v>
      </c>
      <c r="AS45" s="1">
        <f t="shared" si="36"/>
        <v>0.24</v>
      </c>
      <c r="AT45" s="1">
        <f t="shared" si="37"/>
        <v>19691.666666666668</v>
      </c>
      <c r="AU45" s="1">
        <f t="shared" si="38"/>
        <v>143878333.10334969</v>
      </c>
    </row>
    <row r="46" spans="1:48" x14ac:dyDescent="0.15">
      <c r="C46" s="7">
        <v>4</v>
      </c>
      <c r="D46" s="7">
        <v>5.3955539050666701</v>
      </c>
      <c r="E46" s="9">
        <f t="shared" si="39"/>
        <v>-1.34944812703226</v>
      </c>
      <c r="F46" s="7" t="s">
        <v>83</v>
      </c>
      <c r="G46" s="1">
        <v>5</v>
      </c>
      <c r="H46" s="8">
        <f t="shared" si="20"/>
        <v>5.3955539050666701</v>
      </c>
      <c r="I46" s="8">
        <f t="shared" si="21"/>
        <v>278.54555390506664</v>
      </c>
      <c r="J46" s="8">
        <f t="shared" si="22"/>
        <v>3.4760095006962588E-2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217.45433478376211</v>
      </c>
      <c r="O46" s="8">
        <f t="shared" si="40"/>
        <v>70.30121498861908</v>
      </c>
      <c r="P46" s="8">
        <f t="shared" si="25"/>
        <v>2.4436769121093014</v>
      </c>
      <c r="Q46" s="12">
        <f t="shared" si="26"/>
        <v>0.5864824589062323</v>
      </c>
      <c r="R46" s="8">
        <f t="shared" si="27"/>
        <v>14.125500000000001</v>
      </c>
      <c r="S46" s="13">
        <f t="shared" si="28"/>
        <v>4.1519412332748029E-2</v>
      </c>
      <c r="T46" s="2">
        <f t="shared" si="29"/>
        <v>0.43</v>
      </c>
      <c r="U46" s="14">
        <f t="shared" si="30"/>
        <v>1.7853347303081652E-2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2.6273347303081653E-2</v>
      </c>
      <c r="AR46" s="8">
        <f t="shared" si="35"/>
        <v>136.875</v>
      </c>
      <c r="AS46" s="1">
        <f t="shared" si="36"/>
        <v>0.24</v>
      </c>
      <c r="AT46" s="1">
        <f t="shared" si="37"/>
        <v>19691.666666666668</v>
      </c>
      <c r="AU46" s="1">
        <f t="shared" si="38"/>
        <v>113869669.17791136</v>
      </c>
    </row>
    <row r="47" spans="1:48" x14ac:dyDescent="0.15">
      <c r="C47" s="7">
        <v>5</v>
      </c>
      <c r="D47" s="7">
        <v>10.418871413516101</v>
      </c>
      <c r="E47" s="9">
        <f t="shared" si="39"/>
        <v>5.3955539050666701</v>
      </c>
      <c r="F47" s="7" t="s">
        <v>85</v>
      </c>
      <c r="G47" s="1">
        <v>6</v>
      </c>
      <c r="H47" s="8">
        <f t="shared" si="20"/>
        <v>10.418871413516101</v>
      </c>
      <c r="I47" s="8">
        <f t="shared" si="21"/>
        <v>283.56887141351609</v>
      </c>
      <c r="J47" s="8">
        <f t="shared" si="22"/>
        <v>6.4566744793796885E-2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126.7137880765098</v>
      </c>
      <c r="P47" s="8">
        <f t="shared" si="25"/>
        <v>8.1814968165912703</v>
      </c>
      <c r="Q47" s="12">
        <f t="shared" si="26"/>
        <v>1.9635592359819047</v>
      </c>
      <c r="R47" s="8">
        <f t="shared" si="27"/>
        <v>14.125500000000001</v>
      </c>
      <c r="S47" s="13">
        <f t="shared" si="28"/>
        <v>0.13900812261384762</v>
      </c>
      <c r="T47" s="2">
        <f t="shared" si="29"/>
        <v>0.43</v>
      </c>
      <c r="U47" s="14">
        <f t="shared" si="30"/>
        <v>5.9773492723954477E-2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6.8193492723954488E-2</v>
      </c>
      <c r="AR47" s="8">
        <f t="shared" si="35"/>
        <v>136.875</v>
      </c>
      <c r="AS47" s="1">
        <f t="shared" si="36"/>
        <v>0.24</v>
      </c>
      <c r="AT47" s="1">
        <f t="shared" si="37"/>
        <v>19691.666666666668</v>
      </c>
      <c r="AU47" s="1">
        <f t="shared" si="38"/>
        <v>295553146.19740939</v>
      </c>
    </row>
    <row r="48" spans="1:48" x14ac:dyDescent="0.15">
      <c r="C48" s="7">
        <v>6</v>
      </c>
      <c r="D48" s="7">
        <v>16.980104553</v>
      </c>
      <c r="E48" s="9">
        <f t="shared" si="39"/>
        <v>10.418871413516101</v>
      </c>
      <c r="F48" s="7" t="s">
        <v>83</v>
      </c>
      <c r="G48" s="1">
        <v>7</v>
      </c>
      <c r="H48" s="8">
        <f t="shared" si="20"/>
        <v>16.980104553</v>
      </c>
      <c r="I48" s="8">
        <f t="shared" si="21"/>
        <v>290.13010455299997</v>
      </c>
      <c r="J48" s="8">
        <f t="shared" si="22"/>
        <v>0.14036056210510248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177.38854125991853</v>
      </c>
      <c r="P48" s="8">
        <f t="shared" si="25"/>
        <v>24.898355362246328</v>
      </c>
      <c r="Q48" s="12">
        <f t="shared" si="26"/>
        <v>5.9756052869391185</v>
      </c>
      <c r="R48" s="8">
        <f t="shared" si="27"/>
        <v>14.125500000000001</v>
      </c>
      <c r="S48" s="13">
        <f t="shared" si="28"/>
        <v>0.42303672697880557</v>
      </c>
      <c r="T48" s="2">
        <f t="shared" si="29"/>
        <v>0.43</v>
      </c>
      <c r="U48" s="14">
        <f t="shared" si="30"/>
        <v>0.18190579260088638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0.19750579260088635</v>
      </c>
      <c r="AR48" s="8">
        <f t="shared" si="35"/>
        <v>136.875</v>
      </c>
      <c r="AS48" s="1">
        <f t="shared" si="36"/>
        <v>0.24</v>
      </c>
      <c r="AT48" s="1">
        <f t="shared" si="37"/>
        <v>19691.666666666668</v>
      </c>
      <c r="AU48" s="1">
        <f t="shared" si="38"/>
        <v>855997486.9112401</v>
      </c>
    </row>
    <row r="49" spans="1:48" x14ac:dyDescent="0.15">
      <c r="C49" s="7">
        <v>7</v>
      </c>
      <c r="D49" s="7">
        <v>20.287542503870998</v>
      </c>
      <c r="E49" s="9">
        <f t="shared" si="39"/>
        <v>16.980104553</v>
      </c>
      <c r="F49" s="7" t="s">
        <v>83</v>
      </c>
      <c r="G49" s="1">
        <v>8</v>
      </c>
      <c r="H49" s="8">
        <f t="shared" si="20"/>
        <v>20.287542503870998</v>
      </c>
      <c r="I49" s="8">
        <f t="shared" si="21"/>
        <v>293.43754250387099</v>
      </c>
      <c r="J49" s="8">
        <f t="shared" si="22"/>
        <v>0.2048917987396989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211.34643589767222</v>
      </c>
      <c r="P49" s="8">
        <f t="shared" si="25"/>
        <v>43.303151408298532</v>
      </c>
      <c r="Q49" s="12">
        <f t="shared" si="26"/>
        <v>10.392756337991647</v>
      </c>
      <c r="R49" s="8">
        <f t="shared" si="27"/>
        <v>14.125500000000001</v>
      </c>
      <c r="S49" s="13">
        <f t="shared" si="28"/>
        <v>0.73574431616520808</v>
      </c>
      <c r="T49" s="2">
        <f t="shared" si="29"/>
        <v>0.43</v>
      </c>
      <c r="U49" s="14">
        <f t="shared" si="30"/>
        <v>0.31637005595103945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0.33197005595103946</v>
      </c>
      <c r="AR49" s="8">
        <f t="shared" si="35"/>
        <v>136.875</v>
      </c>
      <c r="AS49" s="1">
        <f t="shared" si="36"/>
        <v>0.24</v>
      </c>
      <c r="AT49" s="1">
        <f t="shared" si="37"/>
        <v>19691.666666666668</v>
      </c>
      <c r="AU49" s="1">
        <f t="shared" si="38"/>
        <v>1438770629.8726466</v>
      </c>
    </row>
    <row r="50" spans="1:48" x14ac:dyDescent="0.15">
      <c r="C50" s="7">
        <v>8</v>
      </c>
      <c r="D50" s="7">
        <v>16.746145924193499</v>
      </c>
      <c r="E50" s="9">
        <f t="shared" si="39"/>
        <v>20.287542503870998</v>
      </c>
      <c r="F50" s="7" t="s">
        <v>83</v>
      </c>
      <c r="G50" s="1">
        <v>9</v>
      </c>
      <c r="H50" s="8">
        <f t="shared" si="20"/>
        <v>16.746145924193499</v>
      </c>
      <c r="I50" s="8">
        <f t="shared" si="21"/>
        <v>289.89614592419349</v>
      </c>
      <c r="J50" s="8">
        <f t="shared" si="22"/>
        <v>0.13660999741174049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226.89953448937368</v>
      </c>
      <c r="P50" s="8">
        <f t="shared" si="25"/>
        <v>30.996744819318458</v>
      </c>
      <c r="Q50" s="12">
        <f t="shared" si="26"/>
        <v>7.4392187566364294</v>
      </c>
      <c r="R50" s="8">
        <f t="shared" si="27"/>
        <v>14.125500000000001</v>
      </c>
      <c r="S50" s="13">
        <f t="shared" si="28"/>
        <v>0.52665171191366178</v>
      </c>
      <c r="T50" s="2">
        <f t="shared" si="29"/>
        <v>0.43</v>
      </c>
      <c r="U50" s="14">
        <f t="shared" si="30"/>
        <v>0.22646023612287455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0.24206023612287453</v>
      </c>
      <c r="AR50" s="8">
        <f t="shared" si="35"/>
        <v>136.875</v>
      </c>
      <c r="AS50" s="1">
        <f t="shared" si="36"/>
        <v>0.24</v>
      </c>
      <c r="AT50" s="1">
        <f t="shared" si="37"/>
        <v>19691.666666666668</v>
      </c>
      <c r="AU50" s="1">
        <f t="shared" si="38"/>
        <v>1049098110.3578635</v>
      </c>
    </row>
    <row r="51" spans="1:48" x14ac:dyDescent="0.15">
      <c r="C51" s="7">
        <v>9</v>
      </c>
      <c r="D51" s="7">
        <v>13.257371178</v>
      </c>
      <c r="E51" s="9">
        <f t="shared" si="39"/>
        <v>16.746145924193499</v>
      </c>
      <c r="F51" s="7" t="s">
        <v>83</v>
      </c>
      <c r="G51" s="1">
        <v>10</v>
      </c>
      <c r="H51" s="8">
        <f t="shared" si="20"/>
        <v>13.257371178</v>
      </c>
      <c r="I51" s="8">
        <f t="shared" si="21"/>
        <v>286.40737117799995</v>
      </c>
      <c r="J51" s="8">
        <f t="shared" si="22"/>
        <v>9.0740105655303716E-2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254.75903967005524</v>
      </c>
      <c r="P51" s="8">
        <f t="shared" si="25"/>
        <v>23.116862176304522</v>
      </c>
      <c r="Q51" s="12">
        <f t="shared" si="26"/>
        <v>5.5480469223130848</v>
      </c>
      <c r="R51" s="8">
        <f t="shared" si="27"/>
        <v>14.125500000000001</v>
      </c>
      <c r="S51" s="13">
        <f t="shared" si="28"/>
        <v>0.39276817969722022</v>
      </c>
      <c r="T51" s="2">
        <f t="shared" si="29"/>
        <v>0.43</v>
      </c>
      <c r="U51" s="14">
        <f t="shared" si="30"/>
        <v>0.16889031726980469</v>
      </c>
      <c r="V51" s="13"/>
      <c r="W51" s="2"/>
      <c r="X51" s="14"/>
      <c r="Y51" s="2">
        <v>0.02</v>
      </c>
      <c r="Z51" s="2">
        <v>0.28999999999999998</v>
      </c>
      <c r="AA51" s="2">
        <f t="shared" si="31"/>
        <v>5.7999999999999996E-3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 t="shared" si="33"/>
        <v>2.6000000000000003E-3</v>
      </c>
      <c r="AQ51" s="1">
        <f t="shared" si="34"/>
        <v>0.17739031726980467</v>
      </c>
      <c r="AR51" s="8">
        <f t="shared" si="35"/>
        <v>136.875</v>
      </c>
      <c r="AS51" s="1">
        <f t="shared" si="36"/>
        <v>0.24</v>
      </c>
      <c r="AT51" s="1">
        <f t="shared" si="37"/>
        <v>19691.666666666668</v>
      </c>
      <c r="AU51" s="1">
        <f t="shared" si="38"/>
        <v>768816265.01044154</v>
      </c>
    </row>
    <row r="52" spans="1:48" x14ac:dyDescent="0.15">
      <c r="C52" s="7">
        <v>10</v>
      </c>
      <c r="D52" s="7">
        <v>8.0438744842903205</v>
      </c>
      <c r="E52" s="9">
        <f t="shared" si="39"/>
        <v>13.257371178</v>
      </c>
      <c r="F52" s="7" t="s">
        <v>83</v>
      </c>
      <c r="G52" s="1">
        <v>11</v>
      </c>
      <c r="H52" s="8">
        <f t="shared" si="20"/>
        <v>8.0438744842903205</v>
      </c>
      <c r="I52" s="8">
        <f t="shared" si="21"/>
        <v>281.19387448429029</v>
      </c>
      <c r="J52" s="8">
        <f t="shared" si="22"/>
        <v>4.8312413443786645E-2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220.0600686190632</v>
      </c>
      <c r="O52" s="8">
        <f t="shared" si="40"/>
        <v>70.438358874687481</v>
      </c>
      <c r="P52" s="8">
        <f t="shared" si="25"/>
        <v>3.4030471162557197</v>
      </c>
      <c r="Q52" s="12">
        <f t="shared" si="26"/>
        <v>0.81673130790137272</v>
      </c>
      <c r="R52" s="8">
        <f t="shared" si="27"/>
        <v>14.125500000000001</v>
      </c>
      <c r="S52" s="13">
        <f t="shared" si="28"/>
        <v>5.7819638802263471E-2</v>
      </c>
      <c r="T52" s="2">
        <f t="shared" si="29"/>
        <v>0.43</v>
      </c>
      <c r="U52" s="14">
        <f t="shared" si="30"/>
        <v>2.4862444684973291E-2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3.3282444684973288E-2</v>
      </c>
      <c r="AR52" s="8">
        <f t="shared" si="35"/>
        <v>136.875</v>
      </c>
      <c r="AS52" s="1">
        <f t="shared" si="36"/>
        <v>0.24</v>
      </c>
      <c r="AT52" s="1">
        <f t="shared" si="37"/>
        <v>19691.666666666668</v>
      </c>
      <c r="AU52" s="1">
        <f t="shared" si="38"/>
        <v>144247359.19604436</v>
      </c>
    </row>
    <row r="53" spans="1:48" x14ac:dyDescent="0.15">
      <c r="C53" s="7">
        <v>11</v>
      </c>
      <c r="D53" s="7">
        <v>4.6751709932333299</v>
      </c>
      <c r="E53" s="9">
        <f t="shared" si="39"/>
        <v>8.0438744842903205</v>
      </c>
      <c r="F53" s="7" t="s">
        <v>85</v>
      </c>
      <c r="G53" s="1">
        <v>12</v>
      </c>
      <c r="H53" s="8">
        <f t="shared" si="20"/>
        <v>4.6751709932333299</v>
      </c>
      <c r="I53" s="8">
        <f t="shared" si="21"/>
        <v>277.82517099323331</v>
      </c>
      <c r="J53" s="8">
        <f t="shared" si="22"/>
        <v>3.1748066258505063E-2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125.89156175843175</v>
      </c>
      <c r="P53" s="8">
        <f t="shared" si="25"/>
        <v>3.9968136440933733</v>
      </c>
      <c r="Q53" s="12">
        <f t="shared" si="26"/>
        <v>0.95923527458240954</v>
      </c>
      <c r="R53" s="8">
        <f t="shared" si="27"/>
        <v>14.125500000000001</v>
      </c>
      <c r="S53" s="13">
        <f t="shared" si="28"/>
        <v>6.7908058092273516E-2</v>
      </c>
      <c r="T53" s="2">
        <f t="shared" si="29"/>
        <v>0.43</v>
      </c>
      <c r="U53" s="14">
        <f t="shared" si="30"/>
        <v>2.9200464979677612E-2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3.7620464979677609E-2</v>
      </c>
      <c r="AR53" s="8">
        <f t="shared" si="35"/>
        <v>136.875</v>
      </c>
      <c r="AS53" s="1">
        <f t="shared" si="36"/>
        <v>0.24</v>
      </c>
      <c r="AT53" s="1">
        <f t="shared" si="37"/>
        <v>19691.666666666668</v>
      </c>
      <c r="AU53" s="1">
        <f t="shared" si="38"/>
        <v>163048501.2868014</v>
      </c>
      <c r="AV53" s="1">
        <f>SUM(AU42:AU53)</f>
        <v>5182002623.9477262</v>
      </c>
    </row>
    <row r="54" spans="1:48" x14ac:dyDescent="0.3">
      <c r="C54" s="7">
        <v>12</v>
      </c>
      <c r="D54" s="10">
        <v>2.2396368316774198</v>
      </c>
      <c r="E54" s="9">
        <f t="shared" si="39"/>
        <v>4.6751709932333299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1</v>
      </c>
      <c r="E58" s="7"/>
      <c r="F58" s="7"/>
      <c r="G58" s="1">
        <v>1</v>
      </c>
      <c r="H58" s="8">
        <f t="shared" ref="H58:H69" si="41">E59</f>
        <v>1</v>
      </c>
      <c r="I58" s="8">
        <f t="shared" ref="I58:I69" si="42">H58+273.15</f>
        <v>274.14999999999998</v>
      </c>
      <c r="J58" s="8">
        <f t="shared" ref="J58:J69" si="43">EXP(($C$15*(I58-$C$13))/($C$16*I58*$C$13))</f>
        <v>1.9846143044148706E-2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1.9799835377045691E-3</v>
      </c>
      <c r="Q58" s="12">
        <f t="shared" ref="Q58:Q69" si="47">P58*$B$60</f>
        <v>3.7619687216386812E-4</v>
      </c>
      <c r="R58" s="8">
        <f t="shared" ref="R58:R69" si="48">L58*$B$60</f>
        <v>1.8955666666666669E-2</v>
      </c>
      <c r="S58" s="13">
        <f t="shared" ref="S58:S69" si="49">Q58/R58</f>
        <v>1.9846143044148702E-2</v>
      </c>
      <c r="T58" s="2">
        <f t="shared" ref="T58:T69" si="50">$B$59/100</f>
        <v>0.01</v>
      </c>
      <c r="U58" s="14">
        <f t="shared" ref="U58:U69" si="51">S58*T58</f>
        <v>1.9846143044148702E-4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1.2198461430441487E-2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6550</v>
      </c>
      <c r="AU58" s="1">
        <f t="shared" ref="AU58:AU69" si="58">AT58*10000*AS58*0.67*AR58*AQ58</f>
        <v>1014752.7177349114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-3.9485737506128999</v>
      </c>
      <c r="E59" s="9">
        <f t="shared" ref="E59:E70" si="59">D58</f>
        <v>1</v>
      </c>
      <c r="F59" s="7" t="s">
        <v>83</v>
      </c>
      <c r="G59" s="1">
        <v>2</v>
      </c>
      <c r="H59" s="8">
        <f t="shared" si="41"/>
        <v>-3.9485737506128999</v>
      </c>
      <c r="I59" s="8">
        <f t="shared" si="42"/>
        <v>269.20142624938705</v>
      </c>
      <c r="J59" s="8">
        <f t="shared" si="43"/>
        <v>1.0330848647640226E-2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0.19755334979562877</v>
      </c>
      <c r="P59" s="8">
        <f t="shared" si="46"/>
        <v>2.0408937565729681E-3</v>
      </c>
      <c r="Q59" s="12">
        <f t="shared" si="47"/>
        <v>3.8776981374886397E-4</v>
      </c>
      <c r="R59" s="8">
        <f t="shared" si="48"/>
        <v>1.8955666666666669E-2</v>
      </c>
      <c r="S59" s="13">
        <f t="shared" si="49"/>
        <v>2.0456669795251934E-2</v>
      </c>
      <c r="T59" s="2">
        <f t="shared" si="50"/>
        <v>0.01</v>
      </c>
      <c r="U59" s="14">
        <f t="shared" si="51"/>
        <v>2.0456669795251934E-4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1.2204566697952519E-2</v>
      </c>
      <c r="AR59" s="8">
        <f t="shared" si="55"/>
        <v>9.9766666666666666</v>
      </c>
      <c r="AS59" s="1">
        <f t="shared" si="56"/>
        <v>0.19</v>
      </c>
      <c r="AT59" s="1">
        <f t="shared" si="57"/>
        <v>6550</v>
      </c>
      <c r="AU59" s="1">
        <f t="shared" si="58"/>
        <v>1015260.5962763689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-10.1941172000357</v>
      </c>
      <c r="E60" s="9">
        <f t="shared" si="59"/>
        <v>-3.9485737506128999</v>
      </c>
      <c r="F60" s="7" t="s">
        <v>83</v>
      </c>
      <c r="G60" s="1">
        <v>3</v>
      </c>
      <c r="H60" s="8">
        <f t="shared" si="41"/>
        <v>-10.1941172000357</v>
      </c>
      <c r="I60" s="8">
        <f t="shared" si="42"/>
        <v>262.95588279996429</v>
      </c>
      <c r="J60" s="8">
        <f t="shared" si="43"/>
        <v>4.3757151811476607E-3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0.29527912270572249</v>
      </c>
      <c r="P60" s="8">
        <f t="shared" si="46"/>
        <v>1.2920573398993928E-3</v>
      </c>
      <c r="Q60" s="12">
        <f t="shared" si="47"/>
        <v>2.4549089458088464E-4</v>
      </c>
      <c r="R60" s="8">
        <f t="shared" si="48"/>
        <v>1.8955666666666669E-2</v>
      </c>
      <c r="S60" s="13">
        <f t="shared" si="49"/>
        <v>1.2950791913458664E-2</v>
      </c>
      <c r="T60" s="2">
        <f t="shared" si="50"/>
        <v>0.01</v>
      </c>
      <c r="U60" s="14">
        <f t="shared" si="51"/>
        <v>1.2950791913458664E-4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1.2129507919134587E-2</v>
      </c>
      <c r="AR60" s="8">
        <f t="shared" si="55"/>
        <v>9.9766666666666666</v>
      </c>
      <c r="AS60" s="1">
        <f t="shared" si="56"/>
        <v>0.19</v>
      </c>
      <c r="AT60" s="1">
        <f t="shared" si="57"/>
        <v>6550</v>
      </c>
      <c r="AU60" s="1">
        <f t="shared" si="58"/>
        <v>1009016.6859086823</v>
      </c>
    </row>
    <row r="61" spans="1:48" x14ac:dyDescent="0.15">
      <c r="C61" s="7">
        <v>3</v>
      </c>
      <c r="D61" s="7">
        <v>-1.34944812703226</v>
      </c>
      <c r="E61" s="9">
        <f t="shared" si="59"/>
        <v>-10.1941172000357</v>
      </c>
      <c r="F61" s="7" t="s">
        <v>83</v>
      </c>
      <c r="G61" s="1">
        <v>4</v>
      </c>
      <c r="H61" s="8">
        <f t="shared" si="41"/>
        <v>-1.34944812703226</v>
      </c>
      <c r="I61" s="8">
        <f t="shared" si="42"/>
        <v>271.80055187296773</v>
      </c>
      <c r="J61" s="8">
        <f t="shared" si="43"/>
        <v>1.4599778906399857E-2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0.39375373203248976</v>
      </c>
      <c r="P61" s="8">
        <f t="shared" si="46"/>
        <v>5.7487174312441658E-3</v>
      </c>
      <c r="Q61" s="12">
        <f t="shared" si="47"/>
        <v>1.0922563119363914E-3</v>
      </c>
      <c r="R61" s="8">
        <f t="shared" si="48"/>
        <v>1.8955666666666669E-2</v>
      </c>
      <c r="S61" s="13">
        <f t="shared" si="49"/>
        <v>5.7621624770238869E-2</v>
      </c>
      <c r="T61" s="2">
        <f t="shared" si="50"/>
        <v>0.01</v>
      </c>
      <c r="U61" s="14">
        <f t="shared" si="51"/>
        <v>5.7621624770238871E-4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1.2576216247702389E-2</v>
      </c>
      <c r="AR61" s="8">
        <f t="shared" si="55"/>
        <v>9.9766666666666666</v>
      </c>
      <c r="AS61" s="1">
        <f t="shared" si="56"/>
        <v>0.19</v>
      </c>
      <c r="AT61" s="1">
        <f t="shared" si="57"/>
        <v>6550</v>
      </c>
      <c r="AU61" s="1">
        <f t="shared" si="58"/>
        <v>1046176.9862493286</v>
      </c>
    </row>
    <row r="62" spans="1:48" x14ac:dyDescent="0.15">
      <c r="C62" s="7">
        <v>4</v>
      </c>
      <c r="D62" s="7">
        <v>5.3955539050666701</v>
      </c>
      <c r="E62" s="9">
        <f t="shared" si="59"/>
        <v>-1.34944812703226</v>
      </c>
      <c r="F62" s="7" t="s">
        <v>83</v>
      </c>
      <c r="G62" s="1">
        <v>5</v>
      </c>
      <c r="H62" s="8">
        <f t="shared" si="41"/>
        <v>5.3955539050666701</v>
      </c>
      <c r="I62" s="8">
        <f t="shared" si="42"/>
        <v>278.54555390506664</v>
      </c>
      <c r="J62" s="8">
        <f t="shared" si="43"/>
        <v>3.4760095006962588E-2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0.36860476387118335</v>
      </c>
      <c r="O62" s="8">
        <f t="shared" si="60"/>
        <v>0.11916691739672891</v>
      </c>
      <c r="P62" s="8">
        <f t="shared" si="46"/>
        <v>4.1422533703971594E-3</v>
      </c>
      <c r="Q62" s="12">
        <f t="shared" si="47"/>
        <v>7.8702814037546033E-4</v>
      </c>
      <c r="R62" s="8">
        <f t="shared" si="48"/>
        <v>1.8955666666666669E-2</v>
      </c>
      <c r="S62" s="13">
        <f t="shared" si="49"/>
        <v>4.1519412332748001E-2</v>
      </c>
      <c r="T62" s="2">
        <f t="shared" si="50"/>
        <v>0.01</v>
      </c>
      <c r="U62" s="14">
        <f t="shared" si="51"/>
        <v>4.1519412332748003E-4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1.2415194123327481E-2</v>
      </c>
      <c r="AR62" s="8">
        <f t="shared" si="55"/>
        <v>9.9766666666666666</v>
      </c>
      <c r="AS62" s="1">
        <f t="shared" si="56"/>
        <v>0.19</v>
      </c>
      <c r="AT62" s="1">
        <f t="shared" si="57"/>
        <v>6550</v>
      </c>
      <c r="AU62" s="1">
        <f t="shared" si="58"/>
        <v>1032782.0479403773</v>
      </c>
    </row>
    <row r="63" spans="1:48" x14ac:dyDescent="0.15">
      <c r="C63" s="7">
        <v>5</v>
      </c>
      <c r="D63" s="7">
        <v>10.418871413516101</v>
      </c>
      <c r="E63" s="9">
        <f t="shared" si="59"/>
        <v>5.3955539050666701</v>
      </c>
      <c r="F63" s="7" t="s">
        <v>85</v>
      </c>
      <c r="G63" s="1">
        <v>6</v>
      </c>
      <c r="H63" s="8">
        <f t="shared" si="41"/>
        <v>10.418871413516101</v>
      </c>
      <c r="I63" s="8">
        <f t="shared" si="42"/>
        <v>283.56887141351609</v>
      </c>
      <c r="J63" s="8">
        <f t="shared" si="43"/>
        <v>6.4566744793796885E-2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0.21479133069299841</v>
      </c>
      <c r="P63" s="8">
        <f t="shared" si="46"/>
        <v>1.386837703277486E-2</v>
      </c>
      <c r="Q63" s="12">
        <f t="shared" si="47"/>
        <v>2.6349916362272234E-3</v>
      </c>
      <c r="R63" s="8">
        <f t="shared" si="48"/>
        <v>1.8955666666666669E-2</v>
      </c>
      <c r="S63" s="13">
        <f t="shared" si="49"/>
        <v>0.13900812261384757</v>
      </c>
      <c r="T63" s="2">
        <f t="shared" si="50"/>
        <v>0.01</v>
      </c>
      <c r="U63" s="14">
        <f t="shared" si="51"/>
        <v>1.3900812261384756E-3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1.3390081226138476E-2</v>
      </c>
      <c r="AR63" s="8">
        <f t="shared" si="55"/>
        <v>9.9766666666666666</v>
      </c>
      <c r="AS63" s="1">
        <f t="shared" si="56"/>
        <v>0.19</v>
      </c>
      <c r="AT63" s="1">
        <f t="shared" si="57"/>
        <v>6550</v>
      </c>
      <c r="AU63" s="1">
        <f t="shared" si="58"/>
        <v>1113879.9259558318</v>
      </c>
    </row>
    <row r="64" spans="1:48" x14ac:dyDescent="0.15">
      <c r="C64" s="7">
        <v>6</v>
      </c>
      <c r="D64" s="7">
        <v>16.980104553</v>
      </c>
      <c r="E64" s="9">
        <f t="shared" si="59"/>
        <v>10.418871413516101</v>
      </c>
      <c r="F64" s="7" t="s">
        <v>83</v>
      </c>
      <c r="G64" s="1">
        <v>7</v>
      </c>
      <c r="H64" s="8">
        <f t="shared" si="41"/>
        <v>16.980104553</v>
      </c>
      <c r="I64" s="8">
        <f t="shared" si="42"/>
        <v>290.13010455299997</v>
      </c>
      <c r="J64" s="8">
        <f t="shared" si="43"/>
        <v>0.14036056210510248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0.30068962032689017</v>
      </c>
      <c r="P64" s="8">
        <f t="shared" si="46"/>
        <v>4.220496412825215E-2</v>
      </c>
      <c r="Q64" s="12">
        <f t="shared" si="47"/>
        <v>8.0189431843679087E-3</v>
      </c>
      <c r="R64" s="8">
        <f t="shared" si="48"/>
        <v>1.8955666666666669E-2</v>
      </c>
      <c r="S64" s="13">
        <f t="shared" si="49"/>
        <v>0.42303672697880534</v>
      </c>
      <c r="T64" s="2">
        <f t="shared" si="50"/>
        <v>0.01</v>
      </c>
      <c r="U64" s="14">
        <f t="shared" si="51"/>
        <v>4.2303672697880535E-3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2.4330367269788052E-2</v>
      </c>
      <c r="AR64" s="8">
        <f t="shared" si="55"/>
        <v>9.9766666666666666</v>
      </c>
      <c r="AS64" s="1">
        <f t="shared" si="56"/>
        <v>0.19</v>
      </c>
      <c r="AT64" s="1">
        <f t="shared" si="57"/>
        <v>6550</v>
      </c>
      <c r="AU64" s="1">
        <f t="shared" si="58"/>
        <v>2023968.8792959857</v>
      </c>
    </row>
    <row r="65" spans="1:48" x14ac:dyDescent="0.15">
      <c r="C65" s="7">
        <v>7</v>
      </c>
      <c r="D65" s="7">
        <v>20.287542503870998</v>
      </c>
      <c r="E65" s="9">
        <f t="shared" si="59"/>
        <v>16.980104553</v>
      </c>
      <c r="F65" s="7" t="s">
        <v>83</v>
      </c>
      <c r="G65" s="1">
        <v>8</v>
      </c>
      <c r="H65" s="8">
        <f t="shared" si="41"/>
        <v>20.287542503870998</v>
      </c>
      <c r="I65" s="8">
        <f t="shared" si="42"/>
        <v>293.43754250387099</v>
      </c>
      <c r="J65" s="8">
        <f t="shared" si="43"/>
        <v>0.2048917987396989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0.3582513228653047</v>
      </c>
      <c r="P65" s="8">
        <f t="shared" si="46"/>
        <v>7.3402757942748906E-2</v>
      </c>
      <c r="Q65" s="12">
        <f t="shared" si="47"/>
        <v>1.3946524009122292E-2</v>
      </c>
      <c r="R65" s="8">
        <f t="shared" si="48"/>
        <v>1.8955666666666669E-2</v>
      </c>
      <c r="S65" s="13">
        <f t="shared" si="49"/>
        <v>0.73574431616520775</v>
      </c>
      <c r="T65" s="2">
        <f t="shared" si="50"/>
        <v>0.01</v>
      </c>
      <c r="U65" s="14">
        <f t="shared" si="51"/>
        <v>7.357443161652078E-3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2.7457443161652079E-2</v>
      </c>
      <c r="AR65" s="8">
        <f t="shared" si="55"/>
        <v>9.9766666666666666</v>
      </c>
      <c r="AS65" s="1">
        <f t="shared" si="56"/>
        <v>0.19</v>
      </c>
      <c r="AT65" s="1">
        <f t="shared" si="57"/>
        <v>6550</v>
      </c>
      <c r="AU65" s="1">
        <f t="shared" si="58"/>
        <v>2284100.7637903318</v>
      </c>
    </row>
    <row r="66" spans="1:48" x14ac:dyDescent="0.15">
      <c r="C66" s="7">
        <v>8</v>
      </c>
      <c r="D66" s="7">
        <v>16.746145924193499</v>
      </c>
      <c r="E66" s="9">
        <f t="shared" si="59"/>
        <v>20.287542503870998</v>
      </c>
      <c r="F66" s="7" t="s">
        <v>83</v>
      </c>
      <c r="G66" s="1">
        <v>9</v>
      </c>
      <c r="H66" s="8">
        <f t="shared" si="41"/>
        <v>16.746145924193499</v>
      </c>
      <c r="I66" s="8">
        <f t="shared" si="42"/>
        <v>289.89614592419349</v>
      </c>
      <c r="J66" s="8">
        <f t="shared" si="43"/>
        <v>0.13660999741174049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0.38461523158922245</v>
      </c>
      <c r="P66" s="8">
        <f t="shared" si="46"/>
        <v>5.2542285791919649E-2</v>
      </c>
      <c r="Q66" s="12">
        <f t="shared" si="47"/>
        <v>9.983034300464733E-3</v>
      </c>
      <c r="R66" s="8">
        <f t="shared" si="48"/>
        <v>1.8955666666666669E-2</v>
      </c>
      <c r="S66" s="13">
        <f t="shared" si="49"/>
        <v>0.52665171191366156</v>
      </c>
      <c r="T66" s="2">
        <f t="shared" si="50"/>
        <v>0.01</v>
      </c>
      <c r="U66" s="14">
        <f t="shared" si="51"/>
        <v>5.2665171191366156E-3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2.5366517119136615E-2</v>
      </c>
      <c r="AR66" s="8">
        <f t="shared" si="55"/>
        <v>9.9766666666666666</v>
      </c>
      <c r="AS66" s="1">
        <f t="shared" si="56"/>
        <v>0.19</v>
      </c>
      <c r="AT66" s="1">
        <f t="shared" si="57"/>
        <v>6550</v>
      </c>
      <c r="AU66" s="1">
        <f t="shared" si="58"/>
        <v>2110163.0179258948</v>
      </c>
    </row>
    <row r="67" spans="1:48" x14ac:dyDescent="0.15">
      <c r="C67" s="7">
        <v>9</v>
      </c>
      <c r="D67" s="7">
        <v>13.257371178</v>
      </c>
      <c r="E67" s="9">
        <f t="shared" si="59"/>
        <v>16.746145924193499</v>
      </c>
      <c r="F67" s="7" t="s">
        <v>83</v>
      </c>
      <c r="G67" s="1">
        <v>10</v>
      </c>
      <c r="H67" s="8">
        <f t="shared" si="41"/>
        <v>13.257371178</v>
      </c>
      <c r="I67" s="8">
        <f t="shared" si="42"/>
        <v>286.40737117799995</v>
      </c>
      <c r="J67" s="8">
        <f t="shared" si="43"/>
        <v>9.0740105655303716E-2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0.43183961246396946</v>
      </c>
      <c r="P67" s="8">
        <f t="shared" si="46"/>
        <v>3.9185172061125997E-2</v>
      </c>
      <c r="Q67" s="12">
        <f t="shared" si="47"/>
        <v>7.4451826916139396E-3</v>
      </c>
      <c r="R67" s="8">
        <f t="shared" si="48"/>
        <v>1.8955666666666669E-2</v>
      </c>
      <c r="S67" s="13">
        <f t="shared" si="49"/>
        <v>0.39276817969722011</v>
      </c>
      <c r="T67" s="2">
        <f t="shared" si="50"/>
        <v>0.01</v>
      </c>
      <c r="U67" s="14">
        <f t="shared" si="51"/>
        <v>3.9276817969722015E-3</v>
      </c>
      <c r="V67" s="13"/>
      <c r="W67" s="2"/>
      <c r="X67" s="14"/>
      <c r="Y67" s="2">
        <v>0.02</v>
      </c>
      <c r="Z67" s="2">
        <v>0.21</v>
      </c>
      <c r="AA67" s="2">
        <f t="shared" si="52"/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 t="shared" si="53"/>
        <v>7.8000000000000005E-3</v>
      </c>
      <c r="AQ67" s="1">
        <f t="shared" si="54"/>
        <v>1.5927681796972203E-2</v>
      </c>
      <c r="AR67" s="8">
        <f t="shared" si="55"/>
        <v>9.9766666666666666</v>
      </c>
      <c r="AS67" s="1">
        <f t="shared" si="56"/>
        <v>0.19</v>
      </c>
      <c r="AT67" s="1">
        <f t="shared" si="57"/>
        <v>6550</v>
      </c>
      <c r="AU67" s="1">
        <f t="shared" si="58"/>
        <v>1324975.1604214779</v>
      </c>
    </row>
    <row r="68" spans="1:48" x14ac:dyDescent="0.15">
      <c r="C68" s="7">
        <v>10</v>
      </c>
      <c r="D68" s="7">
        <v>8.0438744842903205</v>
      </c>
      <c r="E68" s="9">
        <f t="shared" si="59"/>
        <v>13.257371178</v>
      </c>
      <c r="F68" s="7" t="s">
        <v>83</v>
      </c>
      <c r="G68" s="1">
        <v>11</v>
      </c>
      <c r="H68" s="8">
        <f t="shared" si="41"/>
        <v>8.0438744842903205</v>
      </c>
      <c r="I68" s="8">
        <f t="shared" si="42"/>
        <v>281.19387448429029</v>
      </c>
      <c r="J68" s="8">
        <f t="shared" si="43"/>
        <v>4.8312413443786645E-2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0.37302171838270126</v>
      </c>
      <c r="O68" s="8">
        <f t="shared" si="60"/>
        <v>0.11939938868680894</v>
      </c>
      <c r="P68" s="8">
        <f t="shared" si="46"/>
        <v>5.7684726311724955E-3</v>
      </c>
      <c r="Q68" s="12">
        <f t="shared" si="47"/>
        <v>1.0960097999227741E-3</v>
      </c>
      <c r="R68" s="8">
        <f t="shared" si="48"/>
        <v>1.8955666666666669E-2</v>
      </c>
      <c r="S68" s="13">
        <f t="shared" si="49"/>
        <v>5.7819638802263561E-2</v>
      </c>
      <c r="T68" s="2">
        <f t="shared" si="50"/>
        <v>0.01</v>
      </c>
      <c r="U68" s="14">
        <f t="shared" si="51"/>
        <v>5.7819638802263562E-4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1.2578196388022636E-2</v>
      </c>
      <c r="AR68" s="8">
        <f t="shared" si="55"/>
        <v>9.9766666666666666</v>
      </c>
      <c r="AS68" s="1">
        <f t="shared" si="56"/>
        <v>0.19</v>
      </c>
      <c r="AT68" s="1">
        <f t="shared" si="57"/>
        <v>6550</v>
      </c>
      <c r="AU68" s="1">
        <f t="shared" si="58"/>
        <v>1046341.7080696111</v>
      </c>
    </row>
    <row r="69" spans="1:48" x14ac:dyDescent="0.15">
      <c r="C69" s="7">
        <v>11</v>
      </c>
      <c r="D69" s="7">
        <v>4.6751709932333299</v>
      </c>
      <c r="E69" s="9">
        <f t="shared" si="59"/>
        <v>8.0438744842903205</v>
      </c>
      <c r="F69" s="7" t="s">
        <v>85</v>
      </c>
      <c r="G69" s="1">
        <v>12</v>
      </c>
      <c r="H69" s="8">
        <f t="shared" si="41"/>
        <v>4.6751709932333299</v>
      </c>
      <c r="I69" s="8">
        <f t="shared" si="42"/>
        <v>277.82517099323331</v>
      </c>
      <c r="J69" s="8">
        <f t="shared" si="43"/>
        <v>3.1748066258505063E-2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0.21339758272230311</v>
      </c>
      <c r="P69" s="8">
        <f t="shared" si="46"/>
        <v>6.774960595672494E-3</v>
      </c>
      <c r="Q69" s="12">
        <f t="shared" si="47"/>
        <v>1.2872425131777738E-3</v>
      </c>
      <c r="R69" s="8">
        <f t="shared" si="48"/>
        <v>1.8955666666666669E-2</v>
      </c>
      <c r="S69" s="13">
        <f t="shared" si="49"/>
        <v>6.7908058092273571E-2</v>
      </c>
      <c r="T69" s="2">
        <f t="shared" si="50"/>
        <v>0.01</v>
      </c>
      <c r="U69" s="14">
        <f t="shared" si="51"/>
        <v>6.7908058092273568E-4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1.2679080580922736E-2</v>
      </c>
      <c r="AR69" s="8">
        <f t="shared" si="55"/>
        <v>9.9766666666666666</v>
      </c>
      <c r="AS69" s="1">
        <f t="shared" si="56"/>
        <v>0.19</v>
      </c>
      <c r="AT69" s="1">
        <f t="shared" si="57"/>
        <v>6550</v>
      </c>
      <c r="AU69" s="1">
        <f t="shared" si="58"/>
        <v>1054733.9556908067</v>
      </c>
      <c r="AV69" s="1">
        <f>SUM(AU58:AU69)</f>
        <v>16076152.445259608</v>
      </c>
    </row>
    <row r="70" spans="1:48" x14ac:dyDescent="0.3">
      <c r="C70" s="7">
        <v>12</v>
      </c>
      <c r="D70" s="10">
        <v>2.2396368316774198</v>
      </c>
      <c r="E70" s="9">
        <f t="shared" si="59"/>
        <v>4.6751709932333299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1</v>
      </c>
      <c r="E73" s="7"/>
      <c r="F73" s="7"/>
      <c r="G73" s="1">
        <v>1</v>
      </c>
      <c r="H73" s="8">
        <f t="shared" ref="H73:H84" si="61">E74</f>
        <v>1</v>
      </c>
      <c r="I73" s="8">
        <f t="shared" ref="I73:I84" si="62">H73+273.15</f>
        <v>274.14999999999998</v>
      </c>
      <c r="J73" s="8">
        <f t="shared" ref="J73:J84" si="63">EXP(($C$15*(I73-$C$13))/($C$16*I73*$C$13))</f>
        <v>1.9846143044148706E-2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2.1731526633342836E-3</v>
      </c>
      <c r="Q73" s="12">
        <f t="shared" ref="Q73:Q84" si="67">P73*$B$75</f>
        <v>3.9116747940017103E-4</v>
      </c>
      <c r="R73" s="8">
        <f t="shared" ref="R73:R84" si="68">L73*$B$75</f>
        <v>1.9710000000000002E-2</v>
      </c>
      <c r="S73" s="13">
        <f t="shared" ref="S73:S84" si="69">Q73/R73</f>
        <v>1.9846143044148706E-2</v>
      </c>
      <c r="T73" s="2">
        <f t="shared" ref="T73:T84" si="70">$B$74/100</f>
        <v>0.01</v>
      </c>
      <c r="U73" s="14">
        <f t="shared" ref="U73:U84" si="71">S73*T73</f>
        <v>1.9846143044148707E-4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1.2798461430441487E-2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341.66666666666669</v>
      </c>
      <c r="AU73" s="1">
        <f t="shared" ref="AU73:AU84" si="78">AT73*10000*AS73*0.67*AR73*AQ73</f>
        <v>57745.986054926892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-3.9485737506128999</v>
      </c>
      <c r="E74" s="9">
        <f t="shared" ref="E74:E85" si="79">D73</f>
        <v>1</v>
      </c>
      <c r="F74" s="7" t="s">
        <v>83</v>
      </c>
      <c r="G74" s="1">
        <v>2</v>
      </c>
      <c r="H74" s="8">
        <f t="shared" si="61"/>
        <v>-3.9485737506128999</v>
      </c>
      <c r="I74" s="8">
        <f t="shared" si="62"/>
        <v>269.20142624938705</v>
      </c>
      <c r="J74" s="8">
        <f t="shared" si="63"/>
        <v>1.0330848647640226E-2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0.21682684733666574</v>
      </c>
      <c r="P74" s="8">
        <f t="shared" si="66"/>
        <v>2.2400053425800869E-3</v>
      </c>
      <c r="Q74" s="12">
        <f t="shared" si="67"/>
        <v>4.0320096166441562E-4</v>
      </c>
      <c r="R74" s="8">
        <f t="shared" si="68"/>
        <v>1.9710000000000002E-2</v>
      </c>
      <c r="S74" s="13">
        <f t="shared" si="69"/>
        <v>2.0456669795251934E-2</v>
      </c>
      <c r="T74" s="2">
        <f t="shared" si="70"/>
        <v>0.01</v>
      </c>
      <c r="U74" s="14">
        <f t="shared" si="71"/>
        <v>2.0456669795251934E-4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1.2804566697952519E-2</v>
      </c>
      <c r="AR74" s="8">
        <f t="shared" si="75"/>
        <v>10.950000000000001</v>
      </c>
      <c r="AS74" s="1">
        <f t="shared" si="76"/>
        <v>0.18</v>
      </c>
      <c r="AT74" s="1">
        <f t="shared" si="77"/>
        <v>341.66666666666669</v>
      </c>
      <c r="AU74" s="1">
        <f t="shared" si="78"/>
        <v>57773.53270141012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-10.1941172000357</v>
      </c>
      <c r="E75" s="9">
        <f t="shared" si="79"/>
        <v>-3.9485737506128999</v>
      </c>
      <c r="F75" s="7" t="s">
        <v>83</v>
      </c>
      <c r="G75" s="1">
        <v>3</v>
      </c>
      <c r="H75" s="8">
        <f t="shared" si="61"/>
        <v>-10.1941172000357</v>
      </c>
      <c r="I75" s="8">
        <f t="shared" si="62"/>
        <v>262.95588279996429</v>
      </c>
      <c r="J75" s="8">
        <f t="shared" si="63"/>
        <v>4.3757151811476607E-3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0.32408684199408566</v>
      </c>
      <c r="P75" s="8">
        <f t="shared" si="66"/>
        <v>1.4181117145237239E-3</v>
      </c>
      <c r="Q75" s="12">
        <f t="shared" si="67"/>
        <v>2.5526010861427029E-4</v>
      </c>
      <c r="R75" s="8">
        <f t="shared" si="68"/>
        <v>1.9710000000000002E-2</v>
      </c>
      <c r="S75" s="13">
        <f t="shared" si="69"/>
        <v>1.2950791913458664E-2</v>
      </c>
      <c r="T75" s="2">
        <f t="shared" si="70"/>
        <v>0.01</v>
      </c>
      <c r="U75" s="14">
        <f t="shared" si="71"/>
        <v>1.2950791913458664E-4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1.2729507919134587E-2</v>
      </c>
      <c r="AR75" s="8">
        <f t="shared" si="75"/>
        <v>10.950000000000001</v>
      </c>
      <c r="AS75" s="1">
        <f t="shared" si="76"/>
        <v>0.18</v>
      </c>
      <c r="AT75" s="1">
        <f t="shared" si="77"/>
        <v>341.66666666666669</v>
      </c>
      <c r="AU75" s="1">
        <f t="shared" si="78"/>
        <v>57434.871431969499</v>
      </c>
    </row>
    <row r="76" spans="1:48" x14ac:dyDescent="0.15">
      <c r="C76" s="7">
        <v>3</v>
      </c>
      <c r="D76" s="7">
        <v>-1.34944812703226</v>
      </c>
      <c r="E76" s="9">
        <f t="shared" si="79"/>
        <v>-10.1941172000357</v>
      </c>
      <c r="F76" s="7" t="s">
        <v>83</v>
      </c>
      <c r="G76" s="1">
        <v>4</v>
      </c>
      <c r="H76" s="8">
        <f t="shared" si="61"/>
        <v>-1.34944812703226</v>
      </c>
      <c r="I76" s="8">
        <f t="shared" si="62"/>
        <v>271.80055187296773</v>
      </c>
      <c r="J76" s="8">
        <f t="shared" si="63"/>
        <v>1.4599778906399857E-2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0.43216873027956199</v>
      </c>
      <c r="P76" s="8">
        <f t="shared" si="66"/>
        <v>6.3095679123411587E-3</v>
      </c>
      <c r="Q76" s="12">
        <f t="shared" si="67"/>
        <v>1.1357222242214086E-3</v>
      </c>
      <c r="R76" s="8">
        <f t="shared" si="68"/>
        <v>1.9710000000000002E-2</v>
      </c>
      <c r="S76" s="13">
        <f t="shared" si="69"/>
        <v>5.762162477023889E-2</v>
      </c>
      <c r="T76" s="2">
        <f t="shared" si="70"/>
        <v>0.01</v>
      </c>
      <c r="U76" s="14">
        <f t="shared" si="71"/>
        <v>5.7621624770238893E-4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1.3176216247702389E-2</v>
      </c>
      <c r="AR76" s="8">
        <f t="shared" si="75"/>
        <v>10.950000000000001</v>
      </c>
      <c r="AS76" s="1">
        <f t="shared" si="76"/>
        <v>0.18</v>
      </c>
      <c r="AT76" s="1">
        <f t="shared" si="77"/>
        <v>341.66666666666669</v>
      </c>
      <c r="AU76" s="1">
        <f t="shared" si="78"/>
        <v>59450.395958280176</v>
      </c>
    </row>
    <row r="77" spans="1:48" x14ac:dyDescent="0.15">
      <c r="C77" s="7">
        <v>4</v>
      </c>
      <c r="D77" s="7">
        <v>5.3955539050666701</v>
      </c>
      <c r="E77" s="9">
        <f t="shared" si="79"/>
        <v>-1.34944812703226</v>
      </c>
      <c r="F77" s="7" t="s">
        <v>83</v>
      </c>
      <c r="G77" s="1">
        <v>5</v>
      </c>
      <c r="H77" s="8">
        <f t="shared" si="61"/>
        <v>5.3955539050666701</v>
      </c>
      <c r="I77" s="8">
        <f t="shared" si="62"/>
        <v>278.54555390506664</v>
      </c>
      <c r="J77" s="8">
        <f t="shared" si="63"/>
        <v>3.4760095006962588E-2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0.40456620424885975</v>
      </c>
      <c r="O77" s="8">
        <f t="shared" si="80"/>
        <v>0.13079295811836106</v>
      </c>
      <c r="P77" s="8">
        <f t="shared" si="66"/>
        <v>4.5463756504359092E-3</v>
      </c>
      <c r="Q77" s="12">
        <f t="shared" si="67"/>
        <v>8.1834761707846361E-4</v>
      </c>
      <c r="R77" s="8">
        <f t="shared" si="68"/>
        <v>1.9710000000000002E-2</v>
      </c>
      <c r="S77" s="13">
        <f t="shared" si="69"/>
        <v>4.1519412332748022E-2</v>
      </c>
      <c r="T77" s="2">
        <f t="shared" si="70"/>
        <v>0.01</v>
      </c>
      <c r="U77" s="14">
        <f t="shared" si="71"/>
        <v>4.1519412332748025E-4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1.3015194123327481E-2</v>
      </c>
      <c r="AR77" s="8">
        <f t="shared" si="75"/>
        <v>10.950000000000001</v>
      </c>
      <c r="AS77" s="1">
        <f t="shared" si="76"/>
        <v>0.18</v>
      </c>
      <c r="AT77" s="1">
        <f t="shared" si="77"/>
        <v>341.66666666666669</v>
      </c>
      <c r="AU77" s="1">
        <f t="shared" si="78"/>
        <v>58723.872586762118</v>
      </c>
    </row>
    <row r="78" spans="1:48" x14ac:dyDescent="0.15">
      <c r="C78" s="7">
        <v>5</v>
      </c>
      <c r="D78" s="7">
        <v>10.418871413516101</v>
      </c>
      <c r="E78" s="9">
        <f t="shared" si="79"/>
        <v>5.3955539050666701</v>
      </c>
      <c r="F78" s="7" t="s">
        <v>85</v>
      </c>
      <c r="G78" s="1">
        <v>6</v>
      </c>
      <c r="H78" s="8">
        <f t="shared" si="61"/>
        <v>10.418871413516101</v>
      </c>
      <c r="I78" s="8">
        <f t="shared" si="62"/>
        <v>283.56887141351609</v>
      </c>
      <c r="J78" s="8">
        <f t="shared" si="63"/>
        <v>6.4566744793796885E-2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0.23574658246792515</v>
      </c>
      <c r="P78" s="8">
        <f t="shared" si="66"/>
        <v>1.5221389426216314E-2</v>
      </c>
      <c r="Q78" s="12">
        <f t="shared" si="67"/>
        <v>2.7398500967189365E-3</v>
      </c>
      <c r="R78" s="8">
        <f t="shared" si="68"/>
        <v>1.9710000000000002E-2</v>
      </c>
      <c r="S78" s="13">
        <f t="shared" si="69"/>
        <v>0.1390081226138476</v>
      </c>
      <c r="T78" s="2">
        <f t="shared" si="70"/>
        <v>0.01</v>
      </c>
      <c r="U78" s="14">
        <f t="shared" si="71"/>
        <v>1.390081226138476E-3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1.3990081226138476E-2</v>
      </c>
      <c r="AR78" s="8">
        <f t="shared" si="75"/>
        <v>10.950000000000001</v>
      </c>
      <c r="AS78" s="1">
        <f t="shared" si="76"/>
        <v>0.18</v>
      </c>
      <c r="AT78" s="1">
        <f t="shared" si="77"/>
        <v>341.66666666666669</v>
      </c>
      <c r="AU78" s="1">
        <f t="shared" si="78"/>
        <v>63122.512013072432</v>
      </c>
    </row>
    <row r="79" spans="1:48" x14ac:dyDescent="0.15">
      <c r="C79" s="7">
        <v>6</v>
      </c>
      <c r="D79" s="7">
        <v>16.980104553</v>
      </c>
      <c r="E79" s="9">
        <f t="shared" si="79"/>
        <v>10.418871413516101</v>
      </c>
      <c r="F79" s="7" t="s">
        <v>83</v>
      </c>
      <c r="G79" s="1">
        <v>7</v>
      </c>
      <c r="H79" s="8">
        <f t="shared" si="61"/>
        <v>16.980104553</v>
      </c>
      <c r="I79" s="8">
        <f t="shared" si="62"/>
        <v>290.13010455299997</v>
      </c>
      <c r="J79" s="8">
        <f t="shared" si="63"/>
        <v>0.14036056210510248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0.33002519304170885</v>
      </c>
      <c r="P79" s="8">
        <f t="shared" si="66"/>
        <v>4.6322521604179212E-2</v>
      </c>
      <c r="Q79" s="12">
        <f t="shared" si="67"/>
        <v>8.3380538887522573E-3</v>
      </c>
      <c r="R79" s="8">
        <f t="shared" si="68"/>
        <v>1.9710000000000002E-2</v>
      </c>
      <c r="S79" s="13">
        <f t="shared" si="69"/>
        <v>0.42303672697880551</v>
      </c>
      <c r="T79" s="2">
        <f t="shared" si="70"/>
        <v>0.01</v>
      </c>
      <c r="U79" s="14">
        <f t="shared" si="71"/>
        <v>4.2303672697880552E-3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2.5830367269788056E-2</v>
      </c>
      <c r="AR79" s="8">
        <f t="shared" si="75"/>
        <v>10.950000000000001</v>
      </c>
      <c r="AS79" s="1">
        <f t="shared" si="76"/>
        <v>0.18</v>
      </c>
      <c r="AT79" s="1">
        <f t="shared" si="77"/>
        <v>341.66666666666669</v>
      </c>
      <c r="AU79" s="1">
        <f t="shared" si="78"/>
        <v>116545.26102700205</v>
      </c>
    </row>
    <row r="80" spans="1:48" x14ac:dyDescent="0.15">
      <c r="C80" s="7">
        <v>7</v>
      </c>
      <c r="D80" s="7">
        <v>20.287542503870998</v>
      </c>
      <c r="E80" s="9">
        <f t="shared" si="79"/>
        <v>16.980104553</v>
      </c>
      <c r="F80" s="7" t="s">
        <v>83</v>
      </c>
      <c r="G80" s="1">
        <v>8</v>
      </c>
      <c r="H80" s="8">
        <f t="shared" si="61"/>
        <v>20.287542503870998</v>
      </c>
      <c r="I80" s="8">
        <f t="shared" si="62"/>
        <v>293.43754250387099</v>
      </c>
      <c r="J80" s="8">
        <f t="shared" si="63"/>
        <v>0.2048917987396989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0.39320267143752968</v>
      </c>
      <c r="P80" s="8">
        <f t="shared" si="66"/>
        <v>8.056400262009028E-2</v>
      </c>
      <c r="Q80" s="12">
        <f t="shared" si="67"/>
        <v>1.450152047161625E-2</v>
      </c>
      <c r="R80" s="8">
        <f t="shared" si="68"/>
        <v>1.9710000000000002E-2</v>
      </c>
      <c r="S80" s="13">
        <f t="shared" si="69"/>
        <v>0.73574431616520797</v>
      </c>
      <c r="T80" s="2">
        <f t="shared" si="70"/>
        <v>0.01</v>
      </c>
      <c r="U80" s="14">
        <f t="shared" si="71"/>
        <v>7.3574431616520797E-3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2.895744316165208E-2</v>
      </c>
      <c r="AR80" s="8">
        <f t="shared" si="75"/>
        <v>10.950000000000001</v>
      </c>
      <c r="AS80" s="1">
        <f t="shared" si="76"/>
        <v>0.18</v>
      </c>
      <c r="AT80" s="1">
        <f t="shared" si="77"/>
        <v>341.66666666666669</v>
      </c>
      <c r="AU80" s="1">
        <f t="shared" si="78"/>
        <v>130654.4632796082</v>
      </c>
    </row>
    <row r="81" spans="1:48" x14ac:dyDescent="0.15">
      <c r="C81" s="7">
        <v>8</v>
      </c>
      <c r="D81" s="7">
        <v>16.746145924193499</v>
      </c>
      <c r="E81" s="9">
        <f t="shared" si="79"/>
        <v>20.287542503870998</v>
      </c>
      <c r="F81" s="7" t="s">
        <v>83</v>
      </c>
      <c r="G81" s="1">
        <v>9</v>
      </c>
      <c r="H81" s="8">
        <f t="shared" si="61"/>
        <v>16.746145924193499</v>
      </c>
      <c r="I81" s="8">
        <f t="shared" si="62"/>
        <v>289.89614592419349</v>
      </c>
      <c r="J81" s="8">
        <f t="shared" si="63"/>
        <v>0.13660999741174049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0.42213866881743939</v>
      </c>
      <c r="P81" s="8">
        <f t="shared" si="66"/>
        <v>5.7668362454545971E-2</v>
      </c>
      <c r="Q81" s="12">
        <f t="shared" si="67"/>
        <v>1.0380305241818275E-2</v>
      </c>
      <c r="R81" s="8">
        <f t="shared" si="68"/>
        <v>1.9710000000000002E-2</v>
      </c>
      <c r="S81" s="13">
        <f t="shared" si="69"/>
        <v>0.52665171191366178</v>
      </c>
      <c r="T81" s="2">
        <f t="shared" si="70"/>
        <v>0.01</v>
      </c>
      <c r="U81" s="14">
        <f t="shared" si="71"/>
        <v>5.2665171191366182E-3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2.686651711913662E-2</v>
      </c>
      <c r="AR81" s="8">
        <f t="shared" si="75"/>
        <v>10.950000000000001</v>
      </c>
      <c r="AS81" s="1">
        <f t="shared" si="76"/>
        <v>0.18</v>
      </c>
      <c r="AT81" s="1">
        <f t="shared" si="77"/>
        <v>341.66666666666669</v>
      </c>
      <c r="AU81" s="1">
        <f t="shared" si="78"/>
        <v>121220.31474939568</v>
      </c>
    </row>
    <row r="82" spans="1:48" x14ac:dyDescent="0.15">
      <c r="C82" s="7">
        <v>9</v>
      </c>
      <c r="D82" s="7">
        <v>13.257371178</v>
      </c>
      <c r="E82" s="9">
        <f t="shared" si="79"/>
        <v>16.746145924193499</v>
      </c>
      <c r="F82" s="7" t="s">
        <v>83</v>
      </c>
      <c r="G82" s="1">
        <v>10</v>
      </c>
      <c r="H82" s="8">
        <f t="shared" si="61"/>
        <v>13.257371178</v>
      </c>
      <c r="I82" s="8">
        <f t="shared" si="62"/>
        <v>286.40737117799995</v>
      </c>
      <c r="J82" s="8">
        <f t="shared" si="63"/>
        <v>9.0740105655303716E-2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0.47397030636289339</v>
      </c>
      <c r="P82" s="8">
        <f t="shared" si="66"/>
        <v>4.3008115676845614E-2</v>
      </c>
      <c r="Q82" s="12">
        <f t="shared" si="67"/>
        <v>7.7414608218322103E-3</v>
      </c>
      <c r="R82" s="8">
        <f t="shared" si="68"/>
        <v>1.9710000000000002E-2</v>
      </c>
      <c r="S82" s="13">
        <f t="shared" si="69"/>
        <v>0.39276817969722017</v>
      </c>
      <c r="T82" s="2">
        <f t="shared" si="70"/>
        <v>0.01</v>
      </c>
      <c r="U82" s="14">
        <f t="shared" si="71"/>
        <v>3.9276817969722015E-3</v>
      </c>
      <c r="V82" s="13"/>
      <c r="W82" s="2"/>
      <c r="X82" s="14"/>
      <c r="Y82" s="2">
        <v>0.02</v>
      </c>
      <c r="Z82" s="2">
        <v>0.27</v>
      </c>
      <c r="AA82" s="2">
        <f t="shared" si="72"/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 t="shared" si="73"/>
        <v>7.1999999999999998E-3</v>
      </c>
      <c r="AQ82" s="1">
        <f t="shared" si="74"/>
        <v>1.6527681796972202E-2</v>
      </c>
      <c r="AR82" s="8">
        <f t="shared" si="75"/>
        <v>10.950000000000001</v>
      </c>
      <c r="AS82" s="1">
        <f t="shared" si="76"/>
        <v>0.18</v>
      </c>
      <c r="AT82" s="1">
        <f t="shared" si="77"/>
        <v>341.66666666666669</v>
      </c>
      <c r="AU82" s="1">
        <f t="shared" si="78"/>
        <v>74572.032564644236</v>
      </c>
    </row>
    <row r="83" spans="1:48" x14ac:dyDescent="0.15">
      <c r="C83" s="7">
        <v>10</v>
      </c>
      <c r="D83" s="7">
        <v>8.0438744842903205</v>
      </c>
      <c r="E83" s="9">
        <f t="shared" si="79"/>
        <v>13.257371178</v>
      </c>
      <c r="F83" s="7" t="s">
        <v>83</v>
      </c>
      <c r="G83" s="1">
        <v>11</v>
      </c>
      <c r="H83" s="8">
        <f t="shared" si="61"/>
        <v>8.0438744842903205</v>
      </c>
      <c r="I83" s="8">
        <f t="shared" si="62"/>
        <v>281.19387448429029</v>
      </c>
      <c r="J83" s="8">
        <f t="shared" si="63"/>
        <v>4.8312413443786645E-2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0.40941408115174538</v>
      </c>
      <c r="O83" s="8">
        <f t="shared" si="80"/>
        <v>0.13104810953430246</v>
      </c>
      <c r="P83" s="8">
        <f t="shared" si="66"/>
        <v>6.3312504488478591E-3</v>
      </c>
      <c r="Q83" s="12">
        <f t="shared" si="67"/>
        <v>1.1396250807926146E-3</v>
      </c>
      <c r="R83" s="8">
        <f t="shared" si="68"/>
        <v>1.9710000000000002E-2</v>
      </c>
      <c r="S83" s="13">
        <f t="shared" si="69"/>
        <v>5.7819638802263547E-2</v>
      </c>
      <c r="T83" s="2">
        <f t="shared" si="70"/>
        <v>0.01</v>
      </c>
      <c r="U83" s="14">
        <f t="shared" si="71"/>
        <v>5.7819638802263551E-4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1.3178196388022636E-2</v>
      </c>
      <c r="AR83" s="8">
        <f t="shared" si="75"/>
        <v>10.950000000000001</v>
      </c>
      <c r="AS83" s="1">
        <f t="shared" si="76"/>
        <v>0.18</v>
      </c>
      <c r="AT83" s="1">
        <f t="shared" si="77"/>
        <v>341.66666666666669</v>
      </c>
      <c r="AU83" s="1">
        <f t="shared" si="78"/>
        <v>59459.33024744776</v>
      </c>
    </row>
    <row r="84" spans="1:48" x14ac:dyDescent="0.15">
      <c r="C84" s="7">
        <v>11</v>
      </c>
      <c r="D84" s="7">
        <v>4.6751709932333299</v>
      </c>
      <c r="E84" s="9">
        <f t="shared" si="79"/>
        <v>8.0438744842903205</v>
      </c>
      <c r="F84" s="7" t="s">
        <v>85</v>
      </c>
      <c r="G84" s="1">
        <v>12</v>
      </c>
      <c r="H84" s="8">
        <f t="shared" si="61"/>
        <v>4.6751709932333299</v>
      </c>
      <c r="I84" s="8">
        <f t="shared" si="62"/>
        <v>277.82517099323331</v>
      </c>
      <c r="J84" s="8">
        <f t="shared" si="63"/>
        <v>3.1748066258505063E-2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0.23421685908545462</v>
      </c>
      <c r="P84" s="8">
        <f t="shared" si="66"/>
        <v>7.4359323611039568E-3</v>
      </c>
      <c r="Q84" s="12">
        <f t="shared" si="67"/>
        <v>1.3384678249987122E-3</v>
      </c>
      <c r="R84" s="8">
        <f t="shared" si="68"/>
        <v>1.9710000000000002E-2</v>
      </c>
      <c r="S84" s="13">
        <f t="shared" si="69"/>
        <v>6.7908058092273571E-2</v>
      </c>
      <c r="T84" s="2">
        <f t="shared" si="70"/>
        <v>0.01</v>
      </c>
      <c r="U84" s="14">
        <f t="shared" si="71"/>
        <v>6.7908058092273568E-4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1.3279080580922736E-2</v>
      </c>
      <c r="AR84" s="8">
        <f t="shared" si="75"/>
        <v>10.950000000000001</v>
      </c>
      <c r="AS84" s="1">
        <f t="shared" si="76"/>
        <v>0.18</v>
      </c>
      <c r="AT84" s="1">
        <f t="shared" si="77"/>
        <v>341.66666666666669</v>
      </c>
      <c r="AU84" s="1">
        <f t="shared" si="78"/>
        <v>59914.514429392882</v>
      </c>
      <c r="AV84" s="1">
        <f>SUM(AU73:AU84)</f>
        <v>916617.08704391203</v>
      </c>
    </row>
    <row r="85" spans="1:48" x14ac:dyDescent="0.3">
      <c r="C85" s="7">
        <v>12</v>
      </c>
      <c r="D85" s="10">
        <v>2.2396368316774198</v>
      </c>
      <c r="E85" s="9">
        <f t="shared" si="79"/>
        <v>4.6751709932333299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1</v>
      </c>
      <c r="E89" s="7"/>
      <c r="F89" s="7"/>
      <c r="G89" s="1">
        <v>1</v>
      </c>
      <c r="H89" s="8">
        <f t="shared" ref="H89:H100" si="81">E90</f>
        <v>1</v>
      </c>
      <c r="I89" s="8">
        <f t="shared" ref="I89:I100" si="82">H89+273.15</f>
        <v>274.14999999999998</v>
      </c>
      <c r="J89" s="8">
        <f t="shared" ref="J89:J100" si="83">EXP(($C$15*(I89-$C$13))/($C$16*I89*$C$13))</f>
        <v>1.9846143044148706E-2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0.10528924653854603</v>
      </c>
      <c r="Q89" s="12">
        <f t="shared" ref="Q89:Q100" si="87">P89*$B$91</f>
        <v>4.7380160942345713E-2</v>
      </c>
      <c r="R89" s="8">
        <f t="shared" ref="R89:R100" si="88">L89*$B$91</f>
        <v>2.3873737500000001</v>
      </c>
      <c r="S89" s="13">
        <f t="shared" ref="S89:S100" si="89">Q89/R89</f>
        <v>1.9846143044148706E-2</v>
      </c>
      <c r="T89" s="2">
        <f t="shared" ref="T89:T100" si="90">$B$90/100</f>
        <v>0.51</v>
      </c>
      <c r="U89" s="14">
        <f t="shared" ref="U89:U100" si="91">S89*T89</f>
        <v>1.012153295251584E-2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3.3388642185183524E-2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30975</v>
      </c>
      <c r="AN89" s="1">
        <f t="shared" ref="AN89:AN100" si="96">AM89*10000*AK89*AJ89</f>
        <v>107584027.26514235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-3.9485737506128999</v>
      </c>
      <c r="E90" s="9">
        <f t="shared" ref="E90:E101" si="97">D89</f>
        <v>1</v>
      </c>
      <c r="F90" s="7" t="s">
        <v>83</v>
      </c>
      <c r="G90" s="1">
        <v>2</v>
      </c>
      <c r="H90" s="8">
        <f t="shared" si="81"/>
        <v>-3.9485737506128999</v>
      </c>
      <c r="I90" s="8">
        <f t="shared" si="82"/>
        <v>269.20142624938705</v>
      </c>
      <c r="J90" s="8">
        <f t="shared" si="83"/>
        <v>1.0330848647640226E-2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10.505260753461453</v>
      </c>
      <c r="P90" s="8">
        <f t="shared" si="86"/>
        <v>0.1085282588480052</v>
      </c>
      <c r="Q90" s="12">
        <f t="shared" si="87"/>
        <v>4.8837716481602338E-2</v>
      </c>
      <c r="R90" s="8">
        <f t="shared" si="88"/>
        <v>2.3873737500000001</v>
      </c>
      <c r="S90" s="13">
        <f t="shared" si="89"/>
        <v>2.0456669795251931E-2</v>
      </c>
      <c r="T90" s="2">
        <f t="shared" si="90"/>
        <v>0.51</v>
      </c>
      <c r="U90" s="14">
        <f t="shared" si="91"/>
        <v>1.0432901595578485E-2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3.3482519831066912E-2</v>
      </c>
      <c r="AK90" s="8">
        <f t="shared" si="93"/>
        <v>10.4025</v>
      </c>
      <c r="AL90" s="1">
        <f t="shared" si="94"/>
        <v>0.45</v>
      </c>
      <c r="AM90" s="17">
        <f t="shared" si="95"/>
        <v>30975</v>
      </c>
      <c r="AN90" s="1">
        <f t="shared" si="96"/>
        <v>107886517.41009313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-10.1941172000357</v>
      </c>
      <c r="E91" s="9">
        <f t="shared" si="97"/>
        <v>-3.9485737506128999</v>
      </c>
      <c r="F91" s="7" t="s">
        <v>83</v>
      </c>
      <c r="G91" s="1">
        <v>3</v>
      </c>
      <c r="H91" s="8">
        <f t="shared" si="81"/>
        <v>-10.1941172000357</v>
      </c>
      <c r="I91" s="8">
        <f t="shared" si="82"/>
        <v>262.95588279996429</v>
      </c>
      <c r="J91" s="8">
        <f t="shared" si="83"/>
        <v>4.3757151811476607E-3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15.702007494613447</v>
      </c>
      <c r="P91" s="8">
        <f t="shared" si="86"/>
        <v>6.8707512568674411E-2</v>
      </c>
      <c r="Q91" s="12">
        <f t="shared" si="87"/>
        <v>3.0918380655903487E-2</v>
      </c>
      <c r="R91" s="8">
        <f t="shared" si="88"/>
        <v>2.3873737500000001</v>
      </c>
      <c r="S91" s="13">
        <f t="shared" si="89"/>
        <v>1.2950791913458664E-2</v>
      </c>
      <c r="T91" s="2">
        <f t="shared" si="90"/>
        <v>0.51</v>
      </c>
      <c r="U91" s="14">
        <f t="shared" si="91"/>
        <v>6.6049038758639192E-3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3.2328378518572974E-2</v>
      </c>
      <c r="AK91" s="8">
        <f t="shared" si="93"/>
        <v>10.4025</v>
      </c>
      <c r="AL91" s="1">
        <f t="shared" si="94"/>
        <v>0.45</v>
      </c>
      <c r="AM91" s="17">
        <f t="shared" si="95"/>
        <v>30975</v>
      </c>
      <c r="AN91" s="1">
        <f t="shared" si="96"/>
        <v>104167672.8478463</v>
      </c>
    </row>
    <row r="92" spans="1:48" x14ac:dyDescent="0.15">
      <c r="C92" s="7">
        <v>3</v>
      </c>
      <c r="D92" s="7">
        <v>-1.34944812703226</v>
      </c>
      <c r="E92" s="9">
        <f t="shared" si="97"/>
        <v>-10.1941172000357</v>
      </c>
      <c r="F92" s="7" t="s">
        <v>83</v>
      </c>
      <c r="G92" s="1">
        <v>4</v>
      </c>
      <c r="H92" s="8">
        <f t="shared" si="81"/>
        <v>-1.34944812703226</v>
      </c>
      <c r="I92" s="8">
        <f t="shared" si="82"/>
        <v>271.80055187296773</v>
      </c>
      <c r="J92" s="8">
        <f t="shared" si="83"/>
        <v>1.4599778906399857E-2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20.938574982044774</v>
      </c>
      <c r="P92" s="8">
        <f t="shared" si="86"/>
        <v>0.30569856535292905</v>
      </c>
      <c r="Q92" s="12">
        <f t="shared" si="87"/>
        <v>0.13756435440881809</v>
      </c>
      <c r="R92" s="8">
        <f t="shared" si="88"/>
        <v>2.3873737500000001</v>
      </c>
      <c r="S92" s="13">
        <f t="shared" si="89"/>
        <v>5.7621624770238883E-2</v>
      </c>
      <c r="T92" s="2">
        <f t="shared" si="90"/>
        <v>0.51</v>
      </c>
      <c r="U92" s="14">
        <f t="shared" si="91"/>
        <v>2.9387028632821832E-2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3.9197189132795782E-2</v>
      </c>
      <c r="AK92" s="8">
        <f t="shared" si="93"/>
        <v>10.4025</v>
      </c>
      <c r="AL92" s="1">
        <f t="shared" si="94"/>
        <v>0.45</v>
      </c>
      <c r="AM92" s="17">
        <f t="shared" si="95"/>
        <v>30975</v>
      </c>
      <c r="AN92" s="1">
        <f t="shared" si="96"/>
        <v>126300178.39572304</v>
      </c>
    </row>
    <row r="93" spans="1:48" x14ac:dyDescent="0.15">
      <c r="C93" s="7">
        <v>4</v>
      </c>
      <c r="D93" s="7">
        <v>5.3955539050666701</v>
      </c>
      <c r="E93" s="9">
        <f t="shared" si="97"/>
        <v>-1.34944812703226</v>
      </c>
      <c r="F93" s="7" t="s">
        <v>83</v>
      </c>
      <c r="G93" s="1">
        <v>5</v>
      </c>
      <c r="H93" s="8">
        <f t="shared" si="81"/>
        <v>5.3955539050666701</v>
      </c>
      <c r="I93" s="8">
        <f t="shared" si="82"/>
        <v>278.54555390506664</v>
      </c>
      <c r="J93" s="8">
        <f t="shared" si="83"/>
        <v>3.4760095006962588E-2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19.601232595857251</v>
      </c>
      <c r="O93" s="8">
        <f t="shared" si="98"/>
        <v>6.3369188208345903</v>
      </c>
      <c r="P93" s="8">
        <f t="shared" si="86"/>
        <v>0.2202719002636197</v>
      </c>
      <c r="Q93" s="12">
        <f t="shared" si="87"/>
        <v>9.9122355118628866E-2</v>
      </c>
      <c r="R93" s="8">
        <f t="shared" si="88"/>
        <v>2.3873737500000001</v>
      </c>
      <c r="S93" s="13">
        <f t="shared" si="89"/>
        <v>4.1519412332748008E-2</v>
      </c>
      <c r="T93" s="2">
        <f t="shared" si="90"/>
        <v>0.51</v>
      </c>
      <c r="U93" s="14">
        <f t="shared" si="91"/>
        <v>2.1174900289701485E-2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2.9295232437344998E-2</v>
      </c>
      <c r="AK93" s="8">
        <f t="shared" si="93"/>
        <v>10.4025</v>
      </c>
      <c r="AL93" s="1">
        <f t="shared" si="94"/>
        <v>0.45</v>
      </c>
      <c r="AM93" s="17">
        <f t="shared" si="95"/>
        <v>30975</v>
      </c>
      <c r="AN93" s="1">
        <f t="shared" si="96"/>
        <v>94394347.269281849</v>
      </c>
    </row>
    <row r="94" spans="1:48" x14ac:dyDescent="0.15">
      <c r="C94" s="7">
        <v>5</v>
      </c>
      <c r="D94" s="7">
        <v>10.418871413516101</v>
      </c>
      <c r="E94" s="9">
        <f t="shared" si="97"/>
        <v>5.3955539050666701</v>
      </c>
      <c r="F94" s="7" t="s">
        <v>85</v>
      </c>
      <c r="G94" s="1">
        <v>6</v>
      </c>
      <c r="H94" s="8">
        <f t="shared" si="81"/>
        <v>10.418871413516101</v>
      </c>
      <c r="I94" s="8">
        <f t="shared" si="82"/>
        <v>283.56887141351609</v>
      </c>
      <c r="J94" s="8">
        <f t="shared" si="83"/>
        <v>6.4566744793796885E-2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11.42192192057097</v>
      </c>
      <c r="P94" s="8">
        <f t="shared" si="86"/>
        <v>0.73747631770018018</v>
      </c>
      <c r="Q94" s="12">
        <f t="shared" si="87"/>
        <v>0.3318643429650811</v>
      </c>
      <c r="R94" s="8">
        <f t="shared" si="88"/>
        <v>2.3873737500000001</v>
      </c>
      <c r="S94" s="13">
        <f t="shared" si="89"/>
        <v>0.13900812261384757</v>
      </c>
      <c r="T94" s="2">
        <f t="shared" si="90"/>
        <v>0.51</v>
      </c>
      <c r="U94" s="14">
        <f t="shared" si="91"/>
        <v>7.0894142533062254E-2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4.7503583973718275E-2</v>
      </c>
      <c r="AK94" s="8">
        <f t="shared" si="93"/>
        <v>10.4025</v>
      </c>
      <c r="AL94" s="1">
        <f t="shared" si="94"/>
        <v>0.45</v>
      </c>
      <c r="AM94" s="17">
        <f t="shared" si="95"/>
        <v>30975</v>
      </c>
      <c r="AN94" s="1">
        <f t="shared" si="96"/>
        <v>153064831.00077569</v>
      </c>
    </row>
    <row r="95" spans="1:48" x14ac:dyDescent="0.15">
      <c r="C95" s="7">
        <v>6</v>
      </c>
      <c r="D95" s="7">
        <v>16.980104553</v>
      </c>
      <c r="E95" s="9">
        <f t="shared" si="97"/>
        <v>10.418871413516101</v>
      </c>
      <c r="F95" s="7" t="s">
        <v>83</v>
      </c>
      <c r="G95" s="1">
        <v>7</v>
      </c>
      <c r="H95" s="8">
        <f t="shared" si="81"/>
        <v>16.980104553</v>
      </c>
      <c r="I95" s="8">
        <f t="shared" si="82"/>
        <v>290.13010455299997</v>
      </c>
      <c r="J95" s="8">
        <f t="shared" si="83"/>
        <v>0.14036056210510248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15.989720602870788</v>
      </c>
      <c r="P95" s="8">
        <f t="shared" si="86"/>
        <v>2.2443261717224821</v>
      </c>
      <c r="Q95" s="12">
        <f t="shared" si="87"/>
        <v>1.0099467772751169</v>
      </c>
      <c r="R95" s="8">
        <f t="shared" si="88"/>
        <v>2.3873737500000001</v>
      </c>
      <c r="S95" s="13">
        <f t="shared" si="89"/>
        <v>0.42303672697880546</v>
      </c>
      <c r="T95" s="2">
        <f t="shared" si="90"/>
        <v>0.51</v>
      </c>
      <c r="U95" s="14">
        <f t="shared" si="91"/>
        <v>0.21574873075919079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0.11150324232389604</v>
      </c>
      <c r="AK95" s="8">
        <f t="shared" si="93"/>
        <v>10.4025</v>
      </c>
      <c r="AL95" s="1">
        <f t="shared" si="94"/>
        <v>0.45</v>
      </c>
      <c r="AM95" s="17">
        <f t="shared" si="95"/>
        <v>30975</v>
      </c>
      <c r="AN95" s="1">
        <f t="shared" si="96"/>
        <v>359282890.14547324</v>
      </c>
    </row>
    <row r="96" spans="1:48" x14ac:dyDescent="0.15">
      <c r="C96" s="7">
        <v>7</v>
      </c>
      <c r="D96" s="7">
        <v>20.287542503870998</v>
      </c>
      <c r="E96" s="9">
        <f t="shared" si="97"/>
        <v>16.980104553</v>
      </c>
      <c r="F96" s="7" t="s">
        <v>83</v>
      </c>
      <c r="G96" s="1">
        <v>8</v>
      </c>
      <c r="H96" s="8">
        <f t="shared" si="81"/>
        <v>20.287542503870998</v>
      </c>
      <c r="I96" s="8">
        <f t="shared" si="82"/>
        <v>293.43754250387099</v>
      </c>
      <c r="J96" s="8">
        <f t="shared" si="83"/>
        <v>0.2048917987396989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19.050669431148307</v>
      </c>
      <c r="P96" s="8">
        <f t="shared" si="86"/>
        <v>3.9033259269433733</v>
      </c>
      <c r="Q96" s="12">
        <f t="shared" si="87"/>
        <v>1.7564966671245181</v>
      </c>
      <c r="R96" s="8">
        <f t="shared" si="88"/>
        <v>2.3873737500000001</v>
      </c>
      <c r="S96" s="13">
        <f t="shared" si="89"/>
        <v>0.73574431616520797</v>
      </c>
      <c r="T96" s="2">
        <f t="shared" si="90"/>
        <v>0.51</v>
      </c>
      <c r="U96" s="14">
        <f t="shared" si="91"/>
        <v>0.37522960124425608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0.15958672477514321</v>
      </c>
      <c r="AK96" s="8">
        <f t="shared" si="93"/>
        <v>10.4025</v>
      </c>
      <c r="AL96" s="1">
        <f t="shared" si="94"/>
        <v>0.45</v>
      </c>
      <c r="AM96" s="17">
        <f t="shared" si="95"/>
        <v>30975</v>
      </c>
      <c r="AN96" s="1">
        <f t="shared" si="96"/>
        <v>514216255.16064411</v>
      </c>
    </row>
    <row r="97" spans="1:50" x14ac:dyDescent="0.15">
      <c r="C97" s="7">
        <v>8</v>
      </c>
      <c r="D97" s="7">
        <v>16.746145924193499</v>
      </c>
      <c r="E97" s="9">
        <f t="shared" si="97"/>
        <v>20.287542503870998</v>
      </c>
      <c r="F97" s="7" t="s">
        <v>83</v>
      </c>
      <c r="G97" s="1">
        <v>9</v>
      </c>
      <c r="H97" s="8">
        <f t="shared" si="81"/>
        <v>16.746145924193499</v>
      </c>
      <c r="I97" s="8">
        <f t="shared" si="82"/>
        <v>289.89614592419349</v>
      </c>
      <c r="J97" s="8">
        <f t="shared" si="83"/>
        <v>0.13660999741174049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20.452618504204935</v>
      </c>
      <c r="P97" s="8">
        <f t="shared" si="86"/>
        <v>2.7940321609227516</v>
      </c>
      <c r="Q97" s="12">
        <f t="shared" si="87"/>
        <v>1.2573144724152383</v>
      </c>
      <c r="R97" s="8">
        <f t="shared" si="88"/>
        <v>2.3873737500000001</v>
      </c>
      <c r="S97" s="13">
        <f t="shared" si="89"/>
        <v>0.52665171191366167</v>
      </c>
      <c r="T97" s="2">
        <f t="shared" si="90"/>
        <v>0.51</v>
      </c>
      <c r="U97" s="14">
        <f t="shared" si="91"/>
        <v>0.26859237307596745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0.12743560048240421</v>
      </c>
      <c r="AK97" s="8">
        <f t="shared" si="93"/>
        <v>10.4025</v>
      </c>
      <c r="AL97" s="1">
        <f t="shared" si="94"/>
        <v>0.45</v>
      </c>
      <c r="AM97" s="17">
        <f t="shared" si="95"/>
        <v>30975</v>
      </c>
      <c r="AN97" s="1">
        <f t="shared" si="96"/>
        <v>410619726.3371405</v>
      </c>
    </row>
    <row r="98" spans="1:50" x14ac:dyDescent="0.15">
      <c r="C98" s="7">
        <v>9</v>
      </c>
      <c r="D98" s="7">
        <v>13.257371178</v>
      </c>
      <c r="E98" s="9">
        <f t="shared" si="97"/>
        <v>16.746145924193499</v>
      </c>
      <c r="F98" s="7" t="s">
        <v>83</v>
      </c>
      <c r="G98" s="1">
        <v>10</v>
      </c>
      <c r="H98" s="8">
        <f t="shared" si="81"/>
        <v>13.257371178</v>
      </c>
      <c r="I98" s="8">
        <f t="shared" si="82"/>
        <v>286.40737117799995</v>
      </c>
      <c r="J98" s="8">
        <f t="shared" si="83"/>
        <v>9.0740105655303716E-2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22.963861343282186</v>
      </c>
      <c r="P98" s="8">
        <f t="shared" si="86"/>
        <v>2.0837432045431701</v>
      </c>
      <c r="Q98" s="12">
        <f t="shared" si="87"/>
        <v>0.93768444204442658</v>
      </c>
      <c r="R98" s="8">
        <f t="shared" si="88"/>
        <v>2.3873737500000001</v>
      </c>
      <c r="S98" s="13">
        <f t="shared" si="89"/>
        <v>0.39276817969722022</v>
      </c>
      <c r="T98" s="2">
        <f t="shared" si="90"/>
        <v>0.51</v>
      </c>
      <c r="U98" s="14">
        <f t="shared" si="91"/>
        <v>0.20031177164558231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 t="shared" si="92"/>
        <v>9.0730999151143077E-2</v>
      </c>
      <c r="AK98" s="8">
        <f t="shared" si="93"/>
        <v>10.4025</v>
      </c>
      <c r="AL98" s="1">
        <f t="shared" si="94"/>
        <v>0.45</v>
      </c>
      <c r="AM98" s="17">
        <f t="shared" si="95"/>
        <v>30975</v>
      </c>
      <c r="AN98" s="1">
        <f t="shared" si="96"/>
        <v>292351100.48295999</v>
      </c>
    </row>
    <row r="99" spans="1:50" x14ac:dyDescent="0.15">
      <c r="C99" s="7">
        <v>10</v>
      </c>
      <c r="D99" s="7">
        <v>8.0438744842903205</v>
      </c>
      <c r="E99" s="9">
        <f t="shared" si="97"/>
        <v>13.257371178</v>
      </c>
      <c r="F99" s="7" t="s">
        <v>83</v>
      </c>
      <c r="G99" s="1">
        <v>11</v>
      </c>
      <c r="H99" s="8">
        <f t="shared" si="81"/>
        <v>8.0438744842903205</v>
      </c>
      <c r="I99" s="8">
        <f t="shared" si="82"/>
        <v>281.19387448429029</v>
      </c>
      <c r="J99" s="8">
        <f t="shared" si="83"/>
        <v>4.8312413443786645E-2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19.836112231802066</v>
      </c>
      <c r="O99" s="8">
        <f t="shared" si="98"/>
        <v>6.3492809069369507</v>
      </c>
      <c r="P99" s="8">
        <f t="shared" si="86"/>
        <v>0.30674908424667857</v>
      </c>
      <c r="Q99" s="12">
        <f t="shared" si="87"/>
        <v>0.13803708791100536</v>
      </c>
      <c r="R99" s="8">
        <f t="shared" si="88"/>
        <v>2.3873737500000001</v>
      </c>
      <c r="S99" s="13">
        <f t="shared" si="89"/>
        <v>5.7819638802263512E-2</v>
      </c>
      <c r="T99" s="2">
        <f t="shared" si="90"/>
        <v>0.51</v>
      </c>
      <c r="U99" s="14">
        <f t="shared" si="91"/>
        <v>2.9488015789154391E-2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3.9227636760430049E-2</v>
      </c>
      <c r="AK99" s="8">
        <f t="shared" si="93"/>
        <v>10.4025</v>
      </c>
      <c r="AL99" s="1">
        <f t="shared" si="94"/>
        <v>0.45</v>
      </c>
      <c r="AM99" s="17">
        <f t="shared" si="95"/>
        <v>30975</v>
      </c>
      <c r="AN99" s="1">
        <f t="shared" si="96"/>
        <v>126398285.96126571</v>
      </c>
    </row>
    <row r="100" spans="1:50" x14ac:dyDescent="0.15">
      <c r="C100" s="7">
        <v>11</v>
      </c>
      <c r="D100" s="7">
        <v>4.6751709932333299</v>
      </c>
      <c r="E100" s="9">
        <f t="shared" si="97"/>
        <v>8.0438744842903205</v>
      </c>
      <c r="F100" s="7" t="s">
        <v>85</v>
      </c>
      <c r="G100" s="1">
        <v>12</v>
      </c>
      <c r="H100" s="8">
        <f t="shared" si="81"/>
        <v>4.6751709932333299</v>
      </c>
      <c r="I100" s="8">
        <f t="shared" si="82"/>
        <v>277.82517099323331</v>
      </c>
      <c r="J100" s="8">
        <f t="shared" si="83"/>
        <v>3.1748066258505063E-2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11.347806822690272</v>
      </c>
      <c r="P100" s="8">
        <f t="shared" si="86"/>
        <v>0.36027092289548657</v>
      </c>
      <c r="Q100" s="12">
        <f t="shared" si="87"/>
        <v>0.16212191530296896</v>
      </c>
      <c r="R100" s="8">
        <f t="shared" si="88"/>
        <v>2.3873737500000001</v>
      </c>
      <c r="S100" s="13">
        <f t="shared" si="89"/>
        <v>6.7908058092273557E-2</v>
      </c>
      <c r="T100" s="2">
        <f t="shared" si="90"/>
        <v>0.51</v>
      </c>
      <c r="U100" s="14">
        <f t="shared" si="91"/>
        <v>3.4633109627059518E-2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4.0778882552558446E-2</v>
      </c>
      <c r="AK100" s="8">
        <f t="shared" si="93"/>
        <v>10.4025</v>
      </c>
      <c r="AL100" s="1">
        <f t="shared" si="94"/>
        <v>0.45</v>
      </c>
      <c r="AM100" s="17">
        <f t="shared" si="95"/>
        <v>30975</v>
      </c>
      <c r="AN100" s="1">
        <f t="shared" si="96"/>
        <v>131396670.40198842</v>
      </c>
      <c r="AO100" s="1">
        <f>SUM(AN89:AN100)</f>
        <v>2527662502.6783342</v>
      </c>
    </row>
    <row r="101" spans="1:50" x14ac:dyDescent="0.3">
      <c r="C101" s="7">
        <v>12</v>
      </c>
      <c r="D101" s="10">
        <v>2.2396368316774198</v>
      </c>
      <c r="E101" s="9">
        <f t="shared" si="97"/>
        <v>4.6751709932333299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1</v>
      </c>
      <c r="E105" s="7"/>
      <c r="F105" s="7"/>
      <c r="G105" s="1">
        <v>1</v>
      </c>
      <c r="H105" s="8">
        <f t="shared" ref="H105:H116" si="99">E106</f>
        <v>1</v>
      </c>
      <c r="I105" s="8">
        <f t="shared" ref="I105:I116" si="100">H105+273.15</f>
        <v>274.14999999999998</v>
      </c>
      <c r="J105" s="8">
        <f t="shared" ref="J105:J116" si="101">EXP(($C$15*(I105-$C$13))/($C$16*I105*$C$13))</f>
        <v>1.9846143044148706E-2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1.285812175148664E-2</v>
      </c>
      <c r="Q105" s="12">
        <f t="shared" ref="Q105:Q116" si="105">P105*$B$107</f>
        <v>3.8574365254459919E-3</v>
      </c>
      <c r="R105" s="8">
        <f t="shared" ref="R105:R116" si="106">L105*$B$107</f>
        <v>0.19436706250000002</v>
      </c>
      <c r="S105" s="13">
        <f t="shared" ref="S105:S116" si="107">Q105/R105</f>
        <v>1.9846143044148706E-2</v>
      </c>
      <c r="T105" s="2">
        <f t="shared" ref="T105:T116" si="108">$B$106/100</f>
        <v>0.01</v>
      </c>
      <c r="U105" s="14">
        <f t="shared" ref="U105:U116" si="109">S105*T105</f>
        <v>1.9846143044148707E-4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5.6884614304414868E-3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541.66666666666663</v>
      </c>
      <c r="AX105" s="1">
        <f t="shared" ref="AX105:AX116" si="116">AW105*10000*AV105*0.67*AU105*AT105</f>
        <v>401258.64497021236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-3.9485737506128999</v>
      </c>
      <c r="E106" s="9">
        <f t="shared" ref="E106:E117" si="117">D105</f>
        <v>1</v>
      </c>
      <c r="F106" s="7" t="s">
        <v>83</v>
      </c>
      <c r="G106" s="1">
        <v>2</v>
      </c>
      <c r="H106" s="8">
        <f t="shared" si="99"/>
        <v>-3.9485737506128999</v>
      </c>
      <c r="I106" s="8">
        <f t="shared" si="100"/>
        <v>269.20142624938705</v>
      </c>
      <c r="J106" s="8">
        <f t="shared" si="101"/>
        <v>1.0330848647640226E-2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1.2829222949151802</v>
      </c>
      <c r="P106" s="8">
        <f t="shared" si="104"/>
        <v>1.3253676055451984E-2</v>
      </c>
      <c r="Q106" s="12">
        <f t="shared" si="105"/>
        <v>3.9761028166355947E-3</v>
      </c>
      <c r="R106" s="8">
        <f t="shared" si="106"/>
        <v>0.19436706250000002</v>
      </c>
      <c r="S106" s="13">
        <f t="shared" si="107"/>
        <v>2.0456669795251931E-2</v>
      </c>
      <c r="T106" s="2">
        <f t="shared" si="108"/>
        <v>0.01</v>
      </c>
      <c r="U106" s="14">
        <f t="shared" si="109"/>
        <v>2.0456669795251931E-4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5.6945666979525194E-3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541.66666666666663</v>
      </c>
      <c r="AX106" s="1">
        <f t="shared" si="116"/>
        <v>401689.3047186546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-10.1941172000357</v>
      </c>
      <c r="E107" s="9">
        <f t="shared" si="117"/>
        <v>-3.9485737506128999</v>
      </c>
      <c r="F107" s="7" t="s">
        <v>83</v>
      </c>
      <c r="G107" s="1">
        <v>3</v>
      </c>
      <c r="H107" s="8">
        <f t="shared" si="99"/>
        <v>-10.1941172000357</v>
      </c>
      <c r="I107" s="8">
        <f t="shared" si="100"/>
        <v>262.95588279996429</v>
      </c>
      <c r="J107" s="8">
        <f t="shared" si="101"/>
        <v>4.3757151811476607E-3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1.9175588271930615</v>
      </c>
      <c r="P107" s="8">
        <f t="shared" si="104"/>
        <v>8.3906912708923836E-3</v>
      </c>
      <c r="Q107" s="12">
        <f t="shared" si="105"/>
        <v>2.5172073812677149E-3</v>
      </c>
      <c r="R107" s="8">
        <f t="shared" si="106"/>
        <v>0.19436706250000002</v>
      </c>
      <c r="S107" s="13">
        <f t="shared" si="107"/>
        <v>1.2950791913458664E-2</v>
      </c>
      <c r="T107" s="2">
        <f t="shared" si="108"/>
        <v>0.01</v>
      </c>
      <c r="U107" s="14">
        <f t="shared" si="109"/>
        <v>1.2950791913458664E-4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5.6195079191345863E-3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541.66666666666663</v>
      </c>
      <c r="AX107" s="1">
        <f t="shared" si="116"/>
        <v>396394.73003446532</v>
      </c>
    </row>
    <row r="108" spans="1:50" x14ac:dyDescent="0.15">
      <c r="C108" s="7">
        <v>3</v>
      </c>
      <c r="D108" s="7">
        <v>-1.34944812703226</v>
      </c>
      <c r="E108" s="9">
        <f t="shared" si="117"/>
        <v>-10.1941172000357</v>
      </c>
      <c r="F108" s="7" t="s">
        <v>83</v>
      </c>
      <c r="G108" s="1">
        <v>4</v>
      </c>
      <c r="H108" s="8">
        <f t="shared" si="99"/>
        <v>-1.34944812703226</v>
      </c>
      <c r="I108" s="8">
        <f t="shared" si="100"/>
        <v>271.80055187296773</v>
      </c>
      <c r="J108" s="8">
        <f t="shared" si="101"/>
        <v>1.4599778906399857E-2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2.5570583442555024</v>
      </c>
      <c r="P108" s="8">
        <f t="shared" si="104"/>
        <v>3.733248647689523E-2</v>
      </c>
      <c r="Q108" s="12">
        <f t="shared" si="105"/>
        <v>1.1199745943068568E-2</v>
      </c>
      <c r="R108" s="8">
        <f t="shared" si="106"/>
        <v>0.19436706250000002</v>
      </c>
      <c r="S108" s="13">
        <f t="shared" si="107"/>
        <v>5.7621624770238869E-2</v>
      </c>
      <c r="T108" s="2">
        <f t="shared" si="108"/>
        <v>0.01</v>
      </c>
      <c r="U108" s="14">
        <f t="shared" si="109"/>
        <v>5.7621624770238871E-4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6.0662162477023891E-3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541.66666666666663</v>
      </c>
      <c r="AX108" s="1">
        <f t="shared" si="116"/>
        <v>427905.10956500098</v>
      </c>
    </row>
    <row r="109" spans="1:50" x14ac:dyDescent="0.15">
      <c r="C109" s="7">
        <v>4</v>
      </c>
      <c r="D109" s="7">
        <v>5.3955539050666701</v>
      </c>
      <c r="E109" s="9">
        <f t="shared" si="117"/>
        <v>-1.34944812703226</v>
      </c>
      <c r="F109" s="7" t="s">
        <v>83</v>
      </c>
      <c r="G109" s="1">
        <v>5</v>
      </c>
      <c r="H109" s="8">
        <f t="shared" si="99"/>
        <v>5.3955539050666701</v>
      </c>
      <c r="I109" s="8">
        <f t="shared" si="100"/>
        <v>278.54555390506664</v>
      </c>
      <c r="J109" s="8">
        <f t="shared" si="101"/>
        <v>3.4760095006962588E-2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2.3937395648896769</v>
      </c>
      <c r="O109" s="8">
        <f t="shared" si="118"/>
        <v>0.7738765012222637</v>
      </c>
      <c r="P109" s="8">
        <f t="shared" si="104"/>
        <v>2.6900020706141687E-2</v>
      </c>
      <c r="Q109" s="12">
        <f t="shared" si="105"/>
        <v>8.0700062118425064E-3</v>
      </c>
      <c r="R109" s="8">
        <f t="shared" si="106"/>
        <v>0.19436706250000002</v>
      </c>
      <c r="S109" s="13">
        <f t="shared" si="107"/>
        <v>4.1519412332748022E-2</v>
      </c>
      <c r="T109" s="2">
        <f t="shared" si="108"/>
        <v>0.01</v>
      </c>
      <c r="U109" s="14">
        <f t="shared" si="109"/>
        <v>4.1519412332748025E-4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5.9051941233274801E-3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541.66666666666663</v>
      </c>
      <c r="AX109" s="1">
        <f t="shared" si="116"/>
        <v>416546.76245709305</v>
      </c>
    </row>
    <row r="110" spans="1:50" x14ac:dyDescent="0.15">
      <c r="C110" s="7">
        <v>5</v>
      </c>
      <c r="D110" s="7">
        <v>10.418871413516101</v>
      </c>
      <c r="E110" s="9">
        <f t="shared" si="117"/>
        <v>5.3955539050666701</v>
      </c>
      <c r="F110" s="7" t="s">
        <v>85</v>
      </c>
      <c r="G110" s="1">
        <v>6</v>
      </c>
      <c r="H110" s="8">
        <f t="shared" si="99"/>
        <v>10.418871413516101</v>
      </c>
      <c r="I110" s="8">
        <f t="shared" si="100"/>
        <v>283.56887141351609</v>
      </c>
      <c r="J110" s="8">
        <f t="shared" si="101"/>
        <v>6.4566744793796885E-2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1.3948666888494556</v>
      </c>
      <c r="P110" s="8">
        <f t="shared" si="104"/>
        <v>9.0062001520311283E-2</v>
      </c>
      <c r="Q110" s="12">
        <f t="shared" si="105"/>
        <v>2.7018600456093386E-2</v>
      </c>
      <c r="R110" s="8">
        <f t="shared" si="106"/>
        <v>0.19436706250000002</v>
      </c>
      <c r="S110" s="13">
        <f t="shared" si="107"/>
        <v>0.13900812261384762</v>
      </c>
      <c r="T110" s="2">
        <f t="shared" si="108"/>
        <v>0.01</v>
      </c>
      <c r="U110" s="14">
        <f t="shared" si="109"/>
        <v>1.3900812261384763E-3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6.8800812261384766E-3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541.66666666666663</v>
      </c>
      <c r="AX110" s="1">
        <f t="shared" si="116"/>
        <v>485314.3690685202</v>
      </c>
    </row>
    <row r="111" spans="1:50" x14ac:dyDescent="0.15">
      <c r="C111" s="7">
        <v>6</v>
      </c>
      <c r="D111" s="7">
        <v>16.980104553</v>
      </c>
      <c r="E111" s="9">
        <f t="shared" si="117"/>
        <v>10.418871413516101</v>
      </c>
      <c r="F111" s="7" t="s">
        <v>83</v>
      </c>
      <c r="G111" s="1">
        <v>7</v>
      </c>
      <c r="H111" s="8">
        <f t="shared" si="99"/>
        <v>16.980104553</v>
      </c>
      <c r="I111" s="8">
        <f t="shared" si="100"/>
        <v>290.13010455299997</v>
      </c>
      <c r="J111" s="8">
        <f t="shared" si="101"/>
        <v>0.14036056210510248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1.9526948956624779</v>
      </c>
      <c r="P111" s="8">
        <f t="shared" si="104"/>
        <v>0.2740813531749498</v>
      </c>
      <c r="Q111" s="12">
        <f t="shared" si="105"/>
        <v>8.2224405952484939E-2</v>
      </c>
      <c r="R111" s="8">
        <f t="shared" si="106"/>
        <v>0.19436706250000002</v>
      </c>
      <c r="S111" s="13">
        <f t="shared" si="107"/>
        <v>0.42303672697880551</v>
      </c>
      <c r="T111" s="2">
        <f t="shared" si="108"/>
        <v>0.01</v>
      </c>
      <c r="U111" s="14">
        <f t="shared" si="109"/>
        <v>4.2303672697880552E-3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1.4180367269788056E-2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541.66666666666663</v>
      </c>
      <c r="AX111" s="1">
        <f t="shared" si="116"/>
        <v>1000269.5852705288</v>
      </c>
    </row>
    <row r="112" spans="1:50" x14ac:dyDescent="0.15">
      <c r="C112" s="7">
        <v>7</v>
      </c>
      <c r="D112" s="7">
        <v>20.287542503870998</v>
      </c>
      <c r="E112" s="9">
        <f t="shared" si="117"/>
        <v>16.980104553</v>
      </c>
      <c r="F112" s="7" t="s">
        <v>83</v>
      </c>
      <c r="G112" s="1">
        <v>8</v>
      </c>
      <c r="H112" s="8">
        <f t="shared" si="99"/>
        <v>20.287542503870998</v>
      </c>
      <c r="I112" s="8">
        <f t="shared" si="100"/>
        <v>293.43754250387099</v>
      </c>
      <c r="J112" s="8">
        <f t="shared" si="101"/>
        <v>0.2048917987396989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2.3265037508208612</v>
      </c>
      <c r="P112" s="8">
        <f t="shared" si="104"/>
        <v>0.47668153828034249</v>
      </c>
      <c r="Q112" s="12">
        <f t="shared" si="105"/>
        <v>0.14300446148410273</v>
      </c>
      <c r="R112" s="8">
        <f t="shared" si="106"/>
        <v>0.19436706250000002</v>
      </c>
      <c r="S112" s="13">
        <f t="shared" si="107"/>
        <v>0.73574431616520786</v>
      </c>
      <c r="T112" s="2">
        <f t="shared" si="108"/>
        <v>0.01</v>
      </c>
      <c r="U112" s="14">
        <f t="shared" si="109"/>
        <v>7.3574431616520788E-3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1.7307443161652079E-2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541.66666666666663</v>
      </c>
      <c r="AX112" s="1">
        <f t="shared" si="116"/>
        <v>1220850.5368040251</v>
      </c>
    </row>
    <row r="113" spans="1:53" x14ac:dyDescent="0.15">
      <c r="C113" s="7">
        <v>8</v>
      </c>
      <c r="D113" s="7">
        <v>16.746145924193499</v>
      </c>
      <c r="E113" s="9">
        <f t="shared" si="117"/>
        <v>20.287542503870998</v>
      </c>
      <c r="F113" s="7" t="s">
        <v>83</v>
      </c>
      <c r="G113" s="1">
        <v>9</v>
      </c>
      <c r="H113" s="8">
        <f t="shared" si="99"/>
        <v>16.746145924193499</v>
      </c>
      <c r="I113" s="8">
        <f t="shared" si="100"/>
        <v>289.89614592419349</v>
      </c>
      <c r="J113" s="8">
        <f t="shared" si="101"/>
        <v>0.13660999741174049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2.4977124208738521</v>
      </c>
      <c r="P113" s="8">
        <f t="shared" si="104"/>
        <v>0.34121248735084903</v>
      </c>
      <c r="Q113" s="12">
        <f t="shared" si="105"/>
        <v>0.10236374620525471</v>
      </c>
      <c r="R113" s="8">
        <f t="shared" si="106"/>
        <v>0.19436706250000002</v>
      </c>
      <c r="S113" s="13">
        <f t="shared" si="107"/>
        <v>0.52665171191366178</v>
      </c>
      <c r="T113" s="2">
        <f t="shared" si="108"/>
        <v>0.01</v>
      </c>
      <c r="U113" s="14">
        <f t="shared" si="109"/>
        <v>5.2665171191366182E-3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1.521651711913662E-2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541.66666666666663</v>
      </c>
      <c r="AX113" s="1">
        <f t="shared" si="116"/>
        <v>1073358.607604539</v>
      </c>
    </row>
    <row r="114" spans="1:53" x14ac:dyDescent="0.15">
      <c r="C114" s="7">
        <v>9</v>
      </c>
      <c r="D114" s="7">
        <v>13.257371178</v>
      </c>
      <c r="E114" s="9">
        <f t="shared" si="117"/>
        <v>16.746145924193499</v>
      </c>
      <c r="F114" s="7" t="s">
        <v>83</v>
      </c>
      <c r="G114" s="1">
        <v>10</v>
      </c>
      <c r="H114" s="8">
        <f t="shared" si="99"/>
        <v>13.257371178</v>
      </c>
      <c r="I114" s="8">
        <f t="shared" si="100"/>
        <v>286.40737117799995</v>
      </c>
      <c r="J114" s="8">
        <f t="shared" si="101"/>
        <v>9.0740105655303716E-2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2.8043901418563366</v>
      </c>
      <c r="P114" s="8">
        <f t="shared" si="104"/>
        <v>0.25447065777073619</v>
      </c>
      <c r="Q114" s="12">
        <f t="shared" si="105"/>
        <v>7.6341197331220856E-2</v>
      </c>
      <c r="R114" s="8">
        <f t="shared" si="106"/>
        <v>0.19436706250000002</v>
      </c>
      <c r="S114" s="13">
        <f t="shared" si="107"/>
        <v>0.39276817969722028</v>
      </c>
      <c r="T114" s="2">
        <f t="shared" si="108"/>
        <v>0.01</v>
      </c>
      <c r="U114" s="14">
        <f t="shared" si="109"/>
        <v>3.9276817969722032E-3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10"/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11"/>
        <v>5.0000000000000001E-3</v>
      </c>
      <c r="AT114" s="1">
        <f t="shared" si="112"/>
        <v>9.4176817969722042E-3</v>
      </c>
      <c r="AU114" s="8">
        <f t="shared" si="113"/>
        <v>64.789020833333339</v>
      </c>
      <c r="AV114" s="1">
        <f t="shared" si="114"/>
        <v>0.3</v>
      </c>
      <c r="AW114" s="1">
        <f t="shared" si="115"/>
        <v>541.66666666666663</v>
      </c>
      <c r="AX114" s="1">
        <f t="shared" si="116"/>
        <v>664314.29356117034</v>
      </c>
    </row>
    <row r="115" spans="1:53" x14ac:dyDescent="0.15">
      <c r="C115" s="7">
        <v>10</v>
      </c>
      <c r="D115" s="7">
        <v>8.0438744842903205</v>
      </c>
      <c r="E115" s="9">
        <f t="shared" si="117"/>
        <v>13.257371178</v>
      </c>
      <c r="F115" s="7" t="s">
        <v>83</v>
      </c>
      <c r="G115" s="1">
        <v>11</v>
      </c>
      <c r="H115" s="8">
        <f t="shared" si="99"/>
        <v>8.0438744842903205</v>
      </c>
      <c r="I115" s="8">
        <f t="shared" si="100"/>
        <v>281.19387448429029</v>
      </c>
      <c r="J115" s="8">
        <f t="shared" si="101"/>
        <v>4.8312413443786645E-2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2.4224235098813205</v>
      </c>
      <c r="O115" s="8">
        <f t="shared" si="118"/>
        <v>0.7753861825376136</v>
      </c>
      <c r="P115" s="8">
        <f t="shared" si="104"/>
        <v>3.7460777829356612E-2</v>
      </c>
      <c r="Q115" s="12">
        <f t="shared" si="105"/>
        <v>1.1238233348806984E-2</v>
      </c>
      <c r="R115" s="8">
        <f t="shared" si="106"/>
        <v>0.19436706250000002</v>
      </c>
      <c r="S115" s="13">
        <f t="shared" si="107"/>
        <v>5.781963880226354E-2</v>
      </c>
      <c r="T115" s="2">
        <f t="shared" si="108"/>
        <v>0.01</v>
      </c>
      <c r="U115" s="14">
        <f t="shared" si="109"/>
        <v>5.781963880226354E-4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6.0681963880226354E-3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541.66666666666663</v>
      </c>
      <c r="AX115" s="1">
        <f t="shared" si="116"/>
        <v>428044.78677499329</v>
      </c>
    </row>
    <row r="116" spans="1:53" x14ac:dyDescent="0.15">
      <c r="C116" s="7">
        <v>11</v>
      </c>
      <c r="D116" s="7">
        <v>4.6751709932333299</v>
      </c>
      <c r="E116" s="9">
        <f t="shared" si="117"/>
        <v>8.0438744842903205</v>
      </c>
      <c r="F116" s="7" t="s">
        <v>85</v>
      </c>
      <c r="G116" s="1">
        <v>12</v>
      </c>
      <c r="H116" s="8">
        <f t="shared" si="99"/>
        <v>4.6751709932333299</v>
      </c>
      <c r="I116" s="8">
        <f t="shared" si="100"/>
        <v>277.82517099323331</v>
      </c>
      <c r="J116" s="8">
        <f t="shared" si="101"/>
        <v>3.1748066258505063E-2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1.3858156130415906</v>
      </c>
      <c r="P116" s="8">
        <f t="shared" si="104"/>
        <v>4.3996965904915232E-2</v>
      </c>
      <c r="Q116" s="12">
        <f t="shared" si="105"/>
        <v>1.3199089771474569E-2</v>
      </c>
      <c r="R116" s="8">
        <f t="shared" si="106"/>
        <v>0.19436706250000002</v>
      </c>
      <c r="S116" s="13">
        <f t="shared" si="107"/>
        <v>6.7908058092273571E-2</v>
      </c>
      <c r="T116" s="2">
        <f t="shared" si="108"/>
        <v>0.01</v>
      </c>
      <c r="U116" s="14">
        <f t="shared" si="109"/>
        <v>6.7908058092273568E-4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6.1690805809227357E-3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541.66666666666663</v>
      </c>
      <c r="AX116" s="1">
        <f t="shared" si="116"/>
        <v>435161.06154225772</v>
      </c>
      <c r="AY116" s="1">
        <f>SUM(AX105:AX116)</f>
        <v>7351107.7923714593</v>
      </c>
    </row>
    <row r="117" spans="1:53" x14ac:dyDescent="0.3">
      <c r="C117" s="7">
        <v>12</v>
      </c>
      <c r="D117" s="10">
        <v>2.2396368316774198</v>
      </c>
      <c r="E117" s="9">
        <f t="shared" si="117"/>
        <v>4.6751709932333299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1</v>
      </c>
      <c r="E121" s="7"/>
      <c r="F121" s="7"/>
      <c r="G121" s="1">
        <v>1</v>
      </c>
      <c r="H121" s="8">
        <f t="shared" ref="H121:H132" si="119">E122</f>
        <v>1</v>
      </c>
      <c r="I121" s="8">
        <f t="shared" ref="I121:I132" si="120">H121+273.15</f>
        <v>274.14999999999998</v>
      </c>
      <c r="J121" s="8">
        <f t="shared" ref="J121:J132" si="121">EXP(($C$15*(I121-$C$13))/($C$16*I121*$C$13))</f>
        <v>1.9846143044148706E-2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5.650196924669137E-3</v>
      </c>
      <c r="Q121" s="12">
        <f t="shared" ref="Q121:Q132" si="125">P121*$B$123</f>
        <v>1.8645649851408153E-3</v>
      </c>
      <c r="R121" s="8">
        <f t="shared" ref="R121:R132" si="126">L121*$B$123</f>
        <v>9.3951000000000007E-2</v>
      </c>
      <c r="S121" s="13">
        <f t="shared" ref="S121:S132" si="127">Q121/R121</f>
        <v>1.9846143044148706E-2</v>
      </c>
      <c r="T121" s="2">
        <f t="shared" ref="T121:T132" si="128">$B$122/100</f>
        <v>0.01</v>
      </c>
      <c r="U121" s="14">
        <f t="shared" ref="U121:U132" si="129">S121*T121</f>
        <v>1.9846143044148707E-4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5.6884614304414868E-3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-3.9485737506128999</v>
      </c>
      <c r="E122" s="9">
        <f t="shared" ref="E122:E133" si="139">D121</f>
        <v>1</v>
      </c>
      <c r="F122" s="7" t="s">
        <v>83</v>
      </c>
      <c r="G122" s="1">
        <v>2</v>
      </c>
      <c r="H122" s="8">
        <f t="shared" si="119"/>
        <v>-3.9485737506128999</v>
      </c>
      <c r="I122" s="8">
        <f t="shared" si="120"/>
        <v>269.20142624938705</v>
      </c>
      <c r="J122" s="8">
        <f t="shared" si="121"/>
        <v>1.0330848647640226E-2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0.56374980307533085</v>
      </c>
      <c r="P122" s="8">
        <f t="shared" si="124"/>
        <v>5.8240138907082253E-3</v>
      </c>
      <c r="Q122" s="12">
        <f t="shared" si="125"/>
        <v>1.9219245839337145E-3</v>
      </c>
      <c r="R122" s="8">
        <f t="shared" si="126"/>
        <v>9.3951000000000007E-2</v>
      </c>
      <c r="S122" s="13">
        <f t="shared" si="127"/>
        <v>2.0456669795251934E-2</v>
      </c>
      <c r="T122" s="2">
        <f t="shared" si="128"/>
        <v>0.01</v>
      </c>
      <c r="U122" s="14">
        <f t="shared" si="129"/>
        <v>2.0456669795251934E-4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5.6945666979525194E-3</v>
      </c>
      <c r="AU122" s="8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-10.1941172000357</v>
      </c>
      <c r="E123" s="9">
        <f t="shared" si="139"/>
        <v>-3.9485737506128999</v>
      </c>
      <c r="F123" s="7" t="s">
        <v>83</v>
      </c>
      <c r="G123" s="1">
        <v>3</v>
      </c>
      <c r="H123" s="8">
        <f t="shared" si="119"/>
        <v>-10.1941172000357</v>
      </c>
      <c r="I123" s="8">
        <f t="shared" si="120"/>
        <v>262.95588279996429</v>
      </c>
      <c r="J123" s="8">
        <f t="shared" si="121"/>
        <v>4.3757151811476607E-3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0.84262578918462272</v>
      </c>
      <c r="P123" s="8">
        <f t="shared" si="124"/>
        <v>3.6870904577616819E-3</v>
      </c>
      <c r="Q123" s="12">
        <f t="shared" si="125"/>
        <v>1.2167398510613552E-3</v>
      </c>
      <c r="R123" s="8">
        <f t="shared" si="126"/>
        <v>9.3951000000000007E-2</v>
      </c>
      <c r="S123" s="13">
        <f t="shared" si="127"/>
        <v>1.2950791913458666E-2</v>
      </c>
      <c r="T123" s="2">
        <f t="shared" si="128"/>
        <v>0.01</v>
      </c>
      <c r="U123" s="14">
        <f t="shared" si="129"/>
        <v>1.2950791913458667E-4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5.6195079191345872E-3</v>
      </c>
      <c r="AU123" s="8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7">
        <v>-1.34944812703226</v>
      </c>
      <c r="E124" s="9">
        <f t="shared" si="139"/>
        <v>-10.1941172000357</v>
      </c>
      <c r="F124" s="7" t="s">
        <v>83</v>
      </c>
      <c r="G124" s="1">
        <v>4</v>
      </c>
      <c r="H124" s="8">
        <f t="shared" si="119"/>
        <v>-1.34944812703226</v>
      </c>
      <c r="I124" s="8">
        <f t="shared" si="120"/>
        <v>271.80055187296773</v>
      </c>
      <c r="J124" s="8">
        <f t="shared" si="121"/>
        <v>1.4599778906399857E-2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1.123638698726861</v>
      </c>
      <c r="P124" s="8">
        <f t="shared" si="124"/>
        <v>1.6404876572087009E-2</v>
      </c>
      <c r="Q124" s="12">
        <f t="shared" si="125"/>
        <v>5.4136092687887133E-3</v>
      </c>
      <c r="R124" s="8">
        <f t="shared" si="126"/>
        <v>9.3951000000000007E-2</v>
      </c>
      <c r="S124" s="13">
        <f t="shared" si="127"/>
        <v>5.7621624770238876E-2</v>
      </c>
      <c r="T124" s="2">
        <f t="shared" si="128"/>
        <v>0.01</v>
      </c>
      <c r="U124" s="14">
        <f t="shared" si="129"/>
        <v>5.7621624770238882E-4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6.0662162477023891E-3</v>
      </c>
      <c r="AU124" s="8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7">
        <v>5.3955539050666701</v>
      </c>
      <c r="E125" s="9">
        <f t="shared" si="139"/>
        <v>-1.34944812703226</v>
      </c>
      <c r="F125" s="7" t="s">
        <v>83</v>
      </c>
      <c r="G125" s="1">
        <v>5</v>
      </c>
      <c r="H125" s="8">
        <f t="shared" si="119"/>
        <v>5.3955539050666701</v>
      </c>
      <c r="I125" s="8">
        <f t="shared" si="120"/>
        <v>278.54555390506664</v>
      </c>
      <c r="J125" s="8">
        <f t="shared" si="121"/>
        <v>3.4760095006962588E-2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1.0518721310470354</v>
      </c>
      <c r="O125" s="8">
        <f t="shared" si="140"/>
        <v>0.34006169110773854</v>
      </c>
      <c r="P125" s="8">
        <f t="shared" si="124"/>
        <v>1.1820576691133356E-2</v>
      </c>
      <c r="Q125" s="12">
        <f t="shared" si="125"/>
        <v>3.9007903080740076E-3</v>
      </c>
      <c r="R125" s="8">
        <f t="shared" si="126"/>
        <v>9.3951000000000007E-2</v>
      </c>
      <c r="S125" s="13">
        <f t="shared" si="127"/>
        <v>4.1519412332748001E-2</v>
      </c>
      <c r="T125" s="2">
        <f t="shared" si="128"/>
        <v>0.01</v>
      </c>
      <c r="U125" s="14">
        <f t="shared" si="129"/>
        <v>4.1519412332748003E-4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5.9051941233274801E-3</v>
      </c>
      <c r="AU125" s="8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7">
        <v>10.418871413516101</v>
      </c>
      <c r="E126" s="9">
        <f t="shared" si="139"/>
        <v>5.3955539050666701</v>
      </c>
      <c r="F126" s="7" t="s">
        <v>85</v>
      </c>
      <c r="G126" s="1">
        <v>6</v>
      </c>
      <c r="H126" s="8">
        <f t="shared" si="119"/>
        <v>10.418871413516101</v>
      </c>
      <c r="I126" s="8">
        <f t="shared" si="120"/>
        <v>283.56887141351609</v>
      </c>
      <c r="J126" s="8">
        <f t="shared" si="121"/>
        <v>6.4566744793796885E-2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0.61294111441660515</v>
      </c>
      <c r="P126" s="8">
        <f t="shared" si="124"/>
        <v>3.9575612508162404E-2</v>
      </c>
      <c r="Q126" s="12">
        <f t="shared" si="125"/>
        <v>1.3059952127693593E-2</v>
      </c>
      <c r="R126" s="8">
        <f t="shared" si="126"/>
        <v>9.3951000000000007E-2</v>
      </c>
      <c r="S126" s="13">
        <f t="shared" si="127"/>
        <v>0.13900812261384757</v>
      </c>
      <c r="T126" s="2">
        <f t="shared" si="128"/>
        <v>0.01</v>
      </c>
      <c r="U126" s="14">
        <f t="shared" si="129"/>
        <v>1.3900812261384756E-3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6.8800812261384757E-3</v>
      </c>
      <c r="AU126" s="8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7">
        <v>16.980104553</v>
      </c>
      <c r="E127" s="9">
        <f t="shared" si="139"/>
        <v>10.418871413516101</v>
      </c>
      <c r="F127" s="7" t="s">
        <v>83</v>
      </c>
      <c r="G127" s="1">
        <v>7</v>
      </c>
      <c r="H127" s="8">
        <f t="shared" si="119"/>
        <v>16.980104553</v>
      </c>
      <c r="I127" s="8">
        <f t="shared" si="120"/>
        <v>290.13010455299997</v>
      </c>
      <c r="J127" s="8">
        <f t="shared" si="121"/>
        <v>0.14036056210510248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0.85806550190844277</v>
      </c>
      <c r="P127" s="8">
        <f t="shared" si="124"/>
        <v>0.12043855617086591</v>
      </c>
      <c r="Q127" s="12">
        <f t="shared" si="125"/>
        <v>3.9744723536385751E-2</v>
      </c>
      <c r="R127" s="8">
        <f t="shared" si="126"/>
        <v>9.3951000000000007E-2</v>
      </c>
      <c r="S127" s="13">
        <f t="shared" si="127"/>
        <v>0.4230367269788054</v>
      </c>
      <c r="T127" s="2">
        <f t="shared" si="128"/>
        <v>0.01</v>
      </c>
      <c r="U127" s="14">
        <f t="shared" si="129"/>
        <v>4.2303672697880544E-3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1.4180367269788056E-2</v>
      </c>
      <c r="AU127" s="8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7">
        <v>20.287542503870998</v>
      </c>
      <c r="E128" s="9">
        <f t="shared" si="139"/>
        <v>16.980104553</v>
      </c>
      <c r="F128" s="7" t="s">
        <v>83</v>
      </c>
      <c r="G128" s="1">
        <v>8</v>
      </c>
      <c r="H128" s="8">
        <f t="shared" si="119"/>
        <v>20.287542503870998</v>
      </c>
      <c r="I128" s="8">
        <f t="shared" si="120"/>
        <v>293.43754250387099</v>
      </c>
      <c r="J128" s="8">
        <f t="shared" si="121"/>
        <v>0.2048917987396989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1.022326945737577</v>
      </c>
      <c r="P128" s="8">
        <f t="shared" si="124"/>
        <v>0.20946640681223469</v>
      </c>
      <c r="Q128" s="12">
        <f t="shared" si="125"/>
        <v>6.9123914248037446E-2</v>
      </c>
      <c r="R128" s="8">
        <f t="shared" si="126"/>
        <v>9.3951000000000007E-2</v>
      </c>
      <c r="S128" s="13">
        <f t="shared" si="127"/>
        <v>0.73574431616520786</v>
      </c>
      <c r="T128" s="2">
        <f t="shared" si="128"/>
        <v>0.01</v>
      </c>
      <c r="U128" s="14">
        <f t="shared" si="129"/>
        <v>7.3574431616520788E-3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1.7307443161652079E-2</v>
      </c>
      <c r="AU128" s="8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7">
        <v>16.746145924193499</v>
      </c>
      <c r="E129" s="9">
        <f t="shared" si="139"/>
        <v>20.287542503870998</v>
      </c>
      <c r="F129" s="7" t="s">
        <v>83</v>
      </c>
      <c r="G129" s="1">
        <v>9</v>
      </c>
      <c r="H129" s="8">
        <f t="shared" si="119"/>
        <v>16.746145924193499</v>
      </c>
      <c r="I129" s="8">
        <f t="shared" si="120"/>
        <v>289.89614592419349</v>
      </c>
      <c r="J129" s="8">
        <f t="shared" si="121"/>
        <v>0.13660999741174049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1.0975605389253422</v>
      </c>
      <c r="P129" s="8">
        <f t="shared" si="124"/>
        <v>0.14993774238181951</v>
      </c>
      <c r="Q129" s="12">
        <f t="shared" si="125"/>
        <v>4.947945498600044E-2</v>
      </c>
      <c r="R129" s="8">
        <f t="shared" si="126"/>
        <v>9.3951000000000007E-2</v>
      </c>
      <c r="S129" s="13">
        <f t="shared" si="127"/>
        <v>0.52665171191366178</v>
      </c>
      <c r="T129" s="2">
        <f t="shared" si="128"/>
        <v>0.01</v>
      </c>
      <c r="U129" s="14">
        <f t="shared" si="129"/>
        <v>5.2665171191366182E-3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1.521651711913662E-2</v>
      </c>
      <c r="AU129" s="8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7">
        <v>13.257371178</v>
      </c>
      <c r="E130" s="9">
        <f t="shared" si="139"/>
        <v>16.746145924193499</v>
      </c>
      <c r="F130" s="7" t="s">
        <v>83</v>
      </c>
      <c r="G130" s="1">
        <v>10</v>
      </c>
      <c r="H130" s="8">
        <f t="shared" si="119"/>
        <v>13.257371178</v>
      </c>
      <c r="I130" s="8">
        <f t="shared" si="120"/>
        <v>286.40737117799995</v>
      </c>
      <c r="J130" s="8">
        <f t="shared" si="121"/>
        <v>9.0740105655303716E-2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1.2323227965435226</v>
      </c>
      <c r="P130" s="8">
        <f t="shared" si="124"/>
        <v>0.11182110075979859</v>
      </c>
      <c r="Q130" s="12">
        <f t="shared" si="125"/>
        <v>3.690096325073354E-2</v>
      </c>
      <c r="R130" s="8">
        <f t="shared" si="126"/>
        <v>9.3951000000000007E-2</v>
      </c>
      <c r="S130" s="13">
        <f t="shared" si="127"/>
        <v>0.39276817969722022</v>
      </c>
      <c r="T130" s="2">
        <f t="shared" si="128"/>
        <v>0.01</v>
      </c>
      <c r="U130" s="14">
        <f t="shared" si="129"/>
        <v>3.9276817969722023E-3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 t="shared" si="130"/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 t="shared" si="131"/>
        <v>5.0000000000000001E-3</v>
      </c>
      <c r="AT130" s="1">
        <f t="shared" si="132"/>
        <v>9.4176817969722042E-3</v>
      </c>
      <c r="AU130" s="8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7">
        <v>8.0438744842903205</v>
      </c>
      <c r="E131" s="9">
        <f t="shared" si="139"/>
        <v>13.257371178</v>
      </c>
      <c r="F131" s="7" t="s">
        <v>83</v>
      </c>
      <c r="G131" s="1">
        <v>11</v>
      </c>
      <c r="H131" s="8">
        <f t="shared" si="119"/>
        <v>8.0438744842903205</v>
      </c>
      <c r="I131" s="8">
        <f t="shared" si="120"/>
        <v>281.19387448429029</v>
      </c>
      <c r="J131" s="8">
        <f t="shared" si="121"/>
        <v>4.8312413443786645E-2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1.0644766109945376</v>
      </c>
      <c r="O131" s="8">
        <f t="shared" si="140"/>
        <v>0.34072508478918628</v>
      </c>
      <c r="P131" s="8">
        <f t="shared" si="124"/>
        <v>1.6461251167004427E-2</v>
      </c>
      <c r="Q131" s="12">
        <f t="shared" si="125"/>
        <v>5.4322128851114612E-3</v>
      </c>
      <c r="R131" s="8">
        <f t="shared" si="126"/>
        <v>9.3951000000000007E-2</v>
      </c>
      <c r="S131" s="13">
        <f t="shared" si="127"/>
        <v>5.7819638802263526E-2</v>
      </c>
      <c r="T131" s="2">
        <f t="shared" si="128"/>
        <v>0.01</v>
      </c>
      <c r="U131" s="14">
        <f t="shared" si="129"/>
        <v>5.781963880226353E-4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6.0681963880226354E-3</v>
      </c>
      <c r="AU131" s="8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7">
        <v>4.6751709932333299</v>
      </c>
      <c r="E132" s="9">
        <f t="shared" si="139"/>
        <v>8.0438744842903205</v>
      </c>
      <c r="F132" s="7" t="s">
        <v>85</v>
      </c>
      <c r="G132" s="1">
        <v>12</v>
      </c>
      <c r="H132" s="8">
        <f t="shared" si="119"/>
        <v>4.6751709932333299</v>
      </c>
      <c r="I132" s="8">
        <f t="shared" si="120"/>
        <v>277.82517099323331</v>
      </c>
      <c r="J132" s="8">
        <f t="shared" si="121"/>
        <v>3.1748066258505063E-2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0.60896383362218176</v>
      </c>
      <c r="P132" s="8">
        <f t="shared" si="124"/>
        <v>1.9333424138870278E-2</v>
      </c>
      <c r="Q132" s="12">
        <f t="shared" si="125"/>
        <v>6.3800299658271923E-3</v>
      </c>
      <c r="R132" s="8">
        <f t="shared" si="126"/>
        <v>9.3951000000000007E-2</v>
      </c>
      <c r="S132" s="13">
        <f t="shared" si="127"/>
        <v>6.7908058092273543E-2</v>
      </c>
      <c r="T132" s="2">
        <f t="shared" si="128"/>
        <v>0.01</v>
      </c>
      <c r="U132" s="14">
        <f t="shared" si="129"/>
        <v>6.7908058092273546E-4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6.1690805809227357E-3</v>
      </c>
      <c r="AU132" s="8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3">
      <c r="C133" s="7">
        <v>12</v>
      </c>
      <c r="D133" s="10">
        <v>2.2396368316774198</v>
      </c>
      <c r="E133" s="9">
        <f t="shared" si="139"/>
        <v>4.6751709932333299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1</v>
      </c>
      <c r="E136" s="7"/>
      <c r="F136" s="7"/>
      <c r="G136" s="1">
        <v>1</v>
      </c>
      <c r="H136" s="8">
        <f t="shared" ref="H136:H147" si="141">E137</f>
        <v>1</v>
      </c>
      <c r="I136" s="8">
        <f t="shared" ref="I136:I147" si="142">H136+273.15</f>
        <v>274.14999999999998</v>
      </c>
      <c r="J136" s="8">
        <f t="shared" ref="J136:J147" si="143">EXP(($C$15*(I136-$C$13))/($C$16*I136*$C$13))</f>
        <v>1.9846143044148706E-2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1.5064173531529734E-2</v>
      </c>
      <c r="Q136" s="12">
        <f t="shared" ref="Q136:Q147" si="147">P136*$B$138</f>
        <v>3.9166851181977307E-3</v>
      </c>
      <c r="R136" s="8">
        <f t="shared" ref="R136:R147" si="148">L136*$B$138</f>
        <v>0.19735245833333334</v>
      </c>
      <c r="S136" s="13">
        <f t="shared" ref="S136:S147" si="149">Q136/R136</f>
        <v>1.9846143044148706E-2</v>
      </c>
      <c r="T136" s="2">
        <f t="shared" ref="T136:T147" si="150">$B$137/100</f>
        <v>0.01</v>
      </c>
      <c r="U136" s="14">
        <f t="shared" ref="U136:U147" si="151">S136*T136</f>
        <v>1.9846143044148707E-4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5.6884614304414868E-3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-3.9485737506128999</v>
      </c>
      <c r="E137" s="9">
        <f t="shared" ref="E137:E148" si="159">D136</f>
        <v>1</v>
      </c>
      <c r="F137" s="7" t="s">
        <v>83</v>
      </c>
      <c r="G137" s="1">
        <v>2</v>
      </c>
      <c r="H137" s="8">
        <f t="shared" si="141"/>
        <v>-3.9485737506128999</v>
      </c>
      <c r="I137" s="8">
        <f t="shared" si="142"/>
        <v>269.20142624938705</v>
      </c>
      <c r="J137" s="8">
        <f t="shared" si="143"/>
        <v>1.0330848647640226E-2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1.5030316598018036</v>
      </c>
      <c r="P137" s="8">
        <f t="shared" si="146"/>
        <v>1.5527592590023908E-2</v>
      </c>
      <c r="Q137" s="12">
        <f t="shared" si="147"/>
        <v>4.0371740734062161E-3</v>
      </c>
      <c r="R137" s="8">
        <f t="shared" si="148"/>
        <v>0.19735245833333334</v>
      </c>
      <c r="S137" s="13">
        <f t="shared" si="149"/>
        <v>2.0456669795251934E-2</v>
      </c>
      <c r="T137" s="2">
        <f t="shared" si="150"/>
        <v>0.01</v>
      </c>
      <c r="U137" s="14">
        <f t="shared" si="151"/>
        <v>2.0456669795251934E-4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5.6945666979525194E-3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-10.1941172000357</v>
      </c>
      <c r="E138" s="9">
        <f t="shared" si="159"/>
        <v>-3.9485737506128999</v>
      </c>
      <c r="F138" s="7" t="s">
        <v>83</v>
      </c>
      <c r="G138" s="1">
        <v>3</v>
      </c>
      <c r="H138" s="8">
        <f t="shared" si="141"/>
        <v>-10.1941172000357</v>
      </c>
      <c r="I138" s="8">
        <f t="shared" si="142"/>
        <v>262.95588279996429</v>
      </c>
      <c r="J138" s="8">
        <f t="shared" si="143"/>
        <v>4.3757151811476607E-3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2.2465519838784465</v>
      </c>
      <c r="P138" s="8">
        <f t="shared" si="146"/>
        <v>9.8302716210943129E-3</v>
      </c>
      <c r="Q138" s="12">
        <f t="shared" si="147"/>
        <v>2.5558706214845214E-3</v>
      </c>
      <c r="R138" s="8">
        <f t="shared" si="148"/>
        <v>0.19735245833333334</v>
      </c>
      <c r="S138" s="13">
        <f t="shared" si="149"/>
        <v>1.2950791913458664E-2</v>
      </c>
      <c r="T138" s="2">
        <f t="shared" si="150"/>
        <v>0.01</v>
      </c>
      <c r="U138" s="14">
        <f t="shared" si="151"/>
        <v>1.2950791913458664E-4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5.6195079191345863E-3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-1.34944812703226</v>
      </c>
      <c r="E139" s="9">
        <f t="shared" si="159"/>
        <v>-10.1941172000357</v>
      </c>
      <c r="F139" s="7" t="s">
        <v>83</v>
      </c>
      <c r="G139" s="1">
        <v>4</v>
      </c>
      <c r="H139" s="8">
        <f t="shared" si="141"/>
        <v>-1.34944812703226</v>
      </c>
      <c r="I139" s="8">
        <f t="shared" si="142"/>
        <v>271.80055187296773</v>
      </c>
      <c r="J139" s="8">
        <f t="shared" si="143"/>
        <v>1.4599778906399857E-2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2.9957696289240188</v>
      </c>
      <c r="P139" s="8">
        <f t="shared" si="146"/>
        <v>4.3737574236798214E-2</v>
      </c>
      <c r="Q139" s="12">
        <f t="shared" si="147"/>
        <v>1.1371769301567537E-2</v>
      </c>
      <c r="R139" s="8">
        <f t="shared" si="148"/>
        <v>0.19735245833333334</v>
      </c>
      <c r="S139" s="13">
        <f t="shared" si="149"/>
        <v>5.7621624770238883E-2</v>
      </c>
      <c r="T139" s="2">
        <f t="shared" si="150"/>
        <v>0.01</v>
      </c>
      <c r="U139" s="14">
        <f t="shared" si="151"/>
        <v>5.7621624770238882E-4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6.0662162477023891E-3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5.3955539050666701</v>
      </c>
      <c r="E140" s="9">
        <f t="shared" si="159"/>
        <v>-1.34944812703226</v>
      </c>
      <c r="F140" s="7" t="s">
        <v>83</v>
      </c>
      <c r="G140" s="1">
        <v>5</v>
      </c>
      <c r="H140" s="8">
        <f t="shared" si="141"/>
        <v>5.3955539050666701</v>
      </c>
      <c r="I140" s="8">
        <f t="shared" si="142"/>
        <v>278.54555390506664</v>
      </c>
      <c r="J140" s="8">
        <f t="shared" si="143"/>
        <v>3.4760095006962588E-2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3.7110799713538873</v>
      </c>
      <c r="P140" s="8">
        <f t="shared" si="146"/>
        <v>0.12899749238269712</v>
      </c>
      <c r="Q140" s="12">
        <f t="shared" si="147"/>
        <v>3.3539348019501251E-2</v>
      </c>
      <c r="R140" s="8">
        <f t="shared" si="148"/>
        <v>0.19735245833333334</v>
      </c>
      <c r="S140" s="13">
        <f t="shared" si="149"/>
        <v>0.16994644152267127</v>
      </c>
      <c r="T140" s="2">
        <f t="shared" si="150"/>
        <v>0.01</v>
      </c>
      <c r="U140" s="14">
        <f t="shared" si="151"/>
        <v>1.6994644152267127E-3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7.1894644152267128E-3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10.418871413516101</v>
      </c>
      <c r="E141" s="9">
        <f t="shared" si="159"/>
        <v>5.3955539050666701</v>
      </c>
      <c r="F141" s="7" t="s">
        <v>85</v>
      </c>
      <c r="G141" s="1">
        <v>6</v>
      </c>
      <c r="H141" s="8">
        <f t="shared" si="141"/>
        <v>10.418871413516101</v>
      </c>
      <c r="I141" s="8">
        <f t="shared" si="142"/>
        <v>283.56887141351609</v>
      </c>
      <c r="J141" s="8">
        <f t="shared" si="143"/>
        <v>6.4566744793796885E-2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4.3411303956378564</v>
      </c>
      <c r="P141" s="8">
        <f t="shared" si="146"/>
        <v>0.280292658371744</v>
      </c>
      <c r="Q141" s="12">
        <f t="shared" si="147"/>
        <v>7.2876091176653446E-2</v>
      </c>
      <c r="R141" s="8">
        <f t="shared" si="148"/>
        <v>0.19735245833333334</v>
      </c>
      <c r="S141" s="13">
        <f t="shared" si="149"/>
        <v>0.36926872759580154</v>
      </c>
      <c r="T141" s="2">
        <f t="shared" si="150"/>
        <v>0.01</v>
      </c>
      <c r="U141" s="14">
        <f t="shared" si="151"/>
        <v>3.6926872759580156E-3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9.1826872759580153E-3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16.980104553</v>
      </c>
      <c r="E142" s="9">
        <f t="shared" si="159"/>
        <v>10.418871413516101</v>
      </c>
      <c r="F142" s="7" t="s">
        <v>83</v>
      </c>
      <c r="G142" s="1">
        <v>7</v>
      </c>
      <c r="H142" s="8">
        <f t="shared" si="141"/>
        <v>16.980104553</v>
      </c>
      <c r="I142" s="8">
        <f t="shared" si="142"/>
        <v>290.13010455299997</v>
      </c>
      <c r="J142" s="8">
        <f t="shared" si="143"/>
        <v>0.14036056210510248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4.8198856539327792</v>
      </c>
      <c r="P142" s="8">
        <f t="shared" si="146"/>
        <v>0.67652185966832434</v>
      </c>
      <c r="Q142" s="12">
        <f t="shared" si="147"/>
        <v>0.17589568351376433</v>
      </c>
      <c r="R142" s="8">
        <f t="shared" si="148"/>
        <v>0.19735245833333334</v>
      </c>
      <c r="S142" s="13">
        <f t="shared" si="149"/>
        <v>0.8912768809632563</v>
      </c>
      <c r="T142" s="2">
        <f t="shared" si="150"/>
        <v>0.01</v>
      </c>
      <c r="U142" s="14">
        <f t="shared" si="151"/>
        <v>8.9127688096325638E-3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1.8862768809632564E-2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20.287542503870998</v>
      </c>
      <c r="E143" s="9">
        <f t="shared" si="159"/>
        <v>16.980104553</v>
      </c>
      <c r="F143" s="7" t="s">
        <v>83</v>
      </c>
      <c r="G143" s="1">
        <v>8</v>
      </c>
      <c r="H143" s="8">
        <f t="shared" si="141"/>
        <v>20.287542503870998</v>
      </c>
      <c r="I143" s="8">
        <f t="shared" si="142"/>
        <v>293.43754250387099</v>
      </c>
      <c r="J143" s="8">
        <f t="shared" si="143"/>
        <v>0.2048917987396989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4.9024117109311218</v>
      </c>
      <c r="P143" s="8">
        <f t="shared" si="146"/>
        <v>1.0044639536152424</v>
      </c>
      <c r="Q143" s="12">
        <f t="shared" si="147"/>
        <v>0.26116062793996303</v>
      </c>
      <c r="R143" s="8">
        <f t="shared" si="148"/>
        <v>0.19735245833333334</v>
      </c>
      <c r="S143" s="13">
        <f t="shared" si="149"/>
        <v>1.3233208754808419</v>
      </c>
      <c r="T143" s="2">
        <f t="shared" si="150"/>
        <v>0.01</v>
      </c>
      <c r="U143" s="14">
        <f t="shared" si="151"/>
        <v>1.3233208754808419E-2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2.3183208754808421E-2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16.746145924193499</v>
      </c>
      <c r="E144" s="9">
        <f t="shared" si="159"/>
        <v>20.287542503870998</v>
      </c>
      <c r="F144" s="7" t="s">
        <v>83</v>
      </c>
      <c r="G144" s="1">
        <v>9</v>
      </c>
      <c r="H144" s="8">
        <f t="shared" si="141"/>
        <v>16.746145924193499</v>
      </c>
      <c r="I144" s="8">
        <f t="shared" si="142"/>
        <v>289.89614592419349</v>
      </c>
      <c r="J144" s="8">
        <f t="shared" si="143"/>
        <v>0.13660999741174049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4.6569956739825464</v>
      </c>
      <c r="P144" s="8">
        <f t="shared" si="146"/>
        <v>0.6361921669692423</v>
      </c>
      <c r="Q144" s="12">
        <f t="shared" si="147"/>
        <v>0.16540996341200301</v>
      </c>
      <c r="R144" s="8">
        <f t="shared" si="148"/>
        <v>0.19735245833333334</v>
      </c>
      <c r="S144" s="13">
        <f t="shared" si="149"/>
        <v>0.8381449352539676</v>
      </c>
      <c r="T144" s="2">
        <f t="shared" si="150"/>
        <v>0.01</v>
      </c>
      <c r="U144" s="14">
        <f t="shared" si="151"/>
        <v>8.3814493525396754E-3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1.8331449352539678E-2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13.257371178</v>
      </c>
      <c r="E145" s="9">
        <f t="shared" si="159"/>
        <v>16.746145924193499</v>
      </c>
      <c r="F145" s="7" t="s">
        <v>83</v>
      </c>
      <c r="G145" s="1">
        <v>10</v>
      </c>
      <c r="H145" s="8">
        <f t="shared" si="141"/>
        <v>13.257371178</v>
      </c>
      <c r="I145" s="8">
        <f t="shared" si="142"/>
        <v>286.40737117799995</v>
      </c>
      <c r="J145" s="8">
        <f t="shared" si="143"/>
        <v>9.0740105655303716E-2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4.779851423679971</v>
      </c>
      <c r="P145" s="8">
        <f t="shared" si="146"/>
        <v>0.43372422320137444</v>
      </c>
      <c r="Q145" s="12">
        <f t="shared" si="147"/>
        <v>0.11276829803235736</v>
      </c>
      <c r="R145" s="8">
        <f t="shared" si="148"/>
        <v>0.19735245833333334</v>
      </c>
      <c r="S145" s="13">
        <f t="shared" si="149"/>
        <v>0.57140559071166386</v>
      </c>
      <c r="T145" s="2">
        <f t="shared" si="150"/>
        <v>0.01</v>
      </c>
      <c r="U145" s="14">
        <f t="shared" si="151"/>
        <v>5.7140559071166388E-3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 t="shared" si="152"/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 t="shared" si="153"/>
        <v>5.0000000000000001E-3</v>
      </c>
      <c r="AT145" s="1">
        <f t="shared" si="154"/>
        <v>1.120405590711664E-2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8.0438744842903205</v>
      </c>
      <c r="E146" s="9">
        <f t="shared" si="159"/>
        <v>13.257371178</v>
      </c>
      <c r="F146" s="7" t="s">
        <v>83</v>
      </c>
      <c r="G146" s="1">
        <v>11</v>
      </c>
      <c r="H146" s="8">
        <f t="shared" si="141"/>
        <v>8.0438744842903205</v>
      </c>
      <c r="I146" s="8">
        <f t="shared" si="142"/>
        <v>281.19387448429029</v>
      </c>
      <c r="J146" s="8">
        <f t="shared" si="143"/>
        <v>4.8312413443786645E-2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5.1051751171452633</v>
      </c>
      <c r="P146" s="8">
        <f t="shared" si="146"/>
        <v>0.24664333096245389</v>
      </c>
      <c r="Q146" s="12">
        <f t="shared" si="147"/>
        <v>6.412726605023801E-2</v>
      </c>
      <c r="R146" s="8">
        <f t="shared" si="148"/>
        <v>0.19735245833333334</v>
      </c>
      <c r="S146" s="13">
        <f t="shared" si="149"/>
        <v>0.32493776156527737</v>
      </c>
      <c r="T146" s="2">
        <f t="shared" si="150"/>
        <v>0.01</v>
      </c>
      <c r="U146" s="14">
        <f t="shared" si="151"/>
        <v>3.2493776156527739E-3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8.7393776156527748E-3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4.6751709932333299</v>
      </c>
      <c r="E147" s="9">
        <f t="shared" si="159"/>
        <v>8.0438744842903205</v>
      </c>
      <c r="F147" s="7" t="s">
        <v>85</v>
      </c>
      <c r="G147" s="1">
        <v>12</v>
      </c>
      <c r="H147" s="8">
        <f t="shared" si="141"/>
        <v>4.6751709932333299</v>
      </c>
      <c r="I147" s="8">
        <f t="shared" si="142"/>
        <v>277.82517099323331</v>
      </c>
      <c r="J147" s="8">
        <f t="shared" si="143"/>
        <v>3.1748066258505063E-2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5.6175797028494765</v>
      </c>
      <c r="P147" s="8">
        <f t="shared" si="146"/>
        <v>0.17834729261849835</v>
      </c>
      <c r="Q147" s="12">
        <f t="shared" si="147"/>
        <v>4.6370296080809573E-2</v>
      </c>
      <c r="R147" s="8">
        <f t="shared" si="148"/>
        <v>0.19735245833333334</v>
      </c>
      <c r="S147" s="13">
        <f t="shared" si="149"/>
        <v>0.23496183666731407</v>
      </c>
      <c r="T147" s="2">
        <f t="shared" si="150"/>
        <v>0.01</v>
      </c>
      <c r="U147" s="14">
        <f t="shared" si="151"/>
        <v>2.3496183666731406E-3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7.8396183666731394E-3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2.2396368316774198</v>
      </c>
      <c r="E148" s="9">
        <f t="shared" si="159"/>
        <v>4.6751709932333299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914053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4902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129091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1335114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75500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2401832.0846675877</v>
      </c>
      <c r="J13" s="6" t="s">
        <v>37</v>
      </c>
      <c r="K13" s="6">
        <f>I13/(10000*1000)</f>
        <v>0.24018320846675875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-2</v>
      </c>
      <c r="E26" s="7"/>
      <c r="F26" s="7"/>
      <c r="G26" s="1">
        <v>1</v>
      </c>
      <c r="H26" s="8">
        <f t="shared" ref="H26:H37" si="0">E27</f>
        <v>-2</v>
      </c>
      <c r="I26" s="8">
        <f t="shared" ref="I26:I37" si="1">H26+273.15</f>
        <v>271.14999999999998</v>
      </c>
      <c r="J26" s="8">
        <f t="shared" ref="J26:J37" si="2">EXP(($C$15*(I26-$C$13))/($C$16*I26*$C$13))</f>
        <v>1.339736430234789E-2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0.5430232314879031</v>
      </c>
      <c r="Q26" s="12">
        <f t="shared" ref="Q26:Q37" si="6">P26*$B$28</f>
        <v>5.4302323148790313E-2</v>
      </c>
      <c r="R26" s="8">
        <f t="shared" ref="R26:R37" si="7">L26*$B$28</f>
        <v>4.0532094166666672</v>
      </c>
      <c r="S26" s="13">
        <f t="shared" ref="S26:S37" si="8">Q26/R26</f>
        <v>1.3397364302347888E-2</v>
      </c>
      <c r="T26" s="2">
        <f t="shared" ref="T26:T37" si="9">$B$27/100</f>
        <v>0.34</v>
      </c>
      <c r="U26" s="14">
        <f t="shared" ref="U26:U37" si="10">S26*T26</f>
        <v>4.5551038627982821E-3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1.7455103862798284E-2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-9.6901727867419307</v>
      </c>
      <c r="E27" s="9">
        <f t="shared" ref="E27:E38" si="18">D26</f>
        <v>-2</v>
      </c>
      <c r="F27" s="7" t="s">
        <v>83</v>
      </c>
      <c r="G27" s="1">
        <v>2</v>
      </c>
      <c r="H27" s="8">
        <f t="shared" si="0"/>
        <v>-9.6901727867419307</v>
      </c>
      <c r="I27" s="8">
        <f t="shared" si="1"/>
        <v>263.45982721325805</v>
      </c>
      <c r="J27" s="8">
        <f t="shared" si="2"/>
        <v>4.6968747691041209E-3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80.521165101845426</v>
      </c>
      <c r="P27" s="8">
        <f t="shared" si="5"/>
        <v>0.37819782874572505</v>
      </c>
      <c r="Q27" s="12">
        <f t="shared" si="6"/>
        <v>3.7819782874572508E-2</v>
      </c>
      <c r="R27" s="8">
        <f t="shared" si="7"/>
        <v>4.0532094166666672</v>
      </c>
      <c r="S27" s="13">
        <f t="shared" si="8"/>
        <v>9.3308237958440472E-3</v>
      </c>
      <c r="T27" s="2">
        <f t="shared" si="9"/>
        <v>0.34</v>
      </c>
      <c r="U27" s="14">
        <f t="shared" si="10"/>
        <v>3.1724800905869764E-3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1.6072480090586976E-2</v>
      </c>
      <c r="AR27" s="8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-15.6239995488214</v>
      </c>
      <c r="E28" s="9">
        <f t="shared" si="18"/>
        <v>-9.6901727867419307</v>
      </c>
      <c r="F28" s="7" t="s">
        <v>83</v>
      </c>
      <c r="G28" s="1">
        <v>3</v>
      </c>
      <c r="H28" s="8">
        <f t="shared" si="0"/>
        <v>-15.6239995488214</v>
      </c>
      <c r="I28" s="8">
        <f t="shared" si="1"/>
        <v>257.52600045117856</v>
      </c>
      <c r="J28" s="8">
        <f t="shared" si="2"/>
        <v>2.0043855669408528E-3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120.67506143976637</v>
      </c>
      <c r="P28" s="8">
        <f t="shared" si="5"/>
        <v>0.24187935143956835</v>
      </c>
      <c r="Q28" s="12">
        <f t="shared" si="6"/>
        <v>2.4187935143956837E-2</v>
      </c>
      <c r="R28" s="8">
        <f t="shared" si="7"/>
        <v>4.0532094166666672</v>
      </c>
      <c r="S28" s="13">
        <f t="shared" si="8"/>
        <v>5.9676006486358247E-3</v>
      </c>
      <c r="T28" s="2">
        <f t="shared" si="9"/>
        <v>0.34</v>
      </c>
      <c r="U28" s="14">
        <f t="shared" si="10"/>
        <v>2.0289842205361806E-3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1.4928984220536181E-2</v>
      </c>
      <c r="AR28" s="8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7">
        <v>-4.2514861681935496</v>
      </c>
      <c r="E29" s="9">
        <f t="shared" si="18"/>
        <v>-15.6239995488214</v>
      </c>
      <c r="F29" s="7" t="s">
        <v>83</v>
      </c>
      <c r="G29" s="1">
        <v>4</v>
      </c>
      <c r="H29" s="8">
        <f t="shared" si="0"/>
        <v>-4.2514861681935496</v>
      </c>
      <c r="I29" s="8">
        <f t="shared" si="1"/>
        <v>268.89851383180644</v>
      </c>
      <c r="J29" s="8">
        <f t="shared" si="2"/>
        <v>9.9183850690497191E-3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160.96527625499348</v>
      </c>
      <c r="P29" s="8">
        <f t="shared" si="5"/>
        <v>1.5965155926429906</v>
      </c>
      <c r="Q29" s="12">
        <f t="shared" si="6"/>
        <v>0.15965155926429908</v>
      </c>
      <c r="R29" s="8">
        <f t="shared" si="7"/>
        <v>4.0532094166666672</v>
      </c>
      <c r="S29" s="13">
        <f t="shared" si="8"/>
        <v>3.9388924393547735E-2</v>
      </c>
      <c r="T29" s="2">
        <f t="shared" si="9"/>
        <v>0.34</v>
      </c>
      <c r="U29" s="14">
        <f t="shared" si="10"/>
        <v>1.339223429380623E-2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2.629223429380623E-2</v>
      </c>
      <c r="AR29" s="8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7">
        <v>3.3204456297333298</v>
      </c>
      <c r="E30" s="9">
        <f t="shared" si="18"/>
        <v>-4.2514861681935496</v>
      </c>
      <c r="F30" s="7" t="s">
        <v>83</v>
      </c>
      <c r="G30" s="1">
        <v>5</v>
      </c>
      <c r="H30" s="8">
        <f t="shared" si="0"/>
        <v>3.3204456297333298</v>
      </c>
      <c r="I30" s="8">
        <f t="shared" si="1"/>
        <v>276.47044562973332</v>
      </c>
      <c r="J30" s="8">
        <f t="shared" si="2"/>
        <v>2.6738423125976015E-2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151.40032262923299</v>
      </c>
      <c r="O30" s="8">
        <f t="shared" si="19"/>
        <v>48.500532199784175</v>
      </c>
      <c r="P30" s="8">
        <f t="shared" si="5"/>
        <v>1.2968277517928535</v>
      </c>
      <c r="Q30" s="12">
        <f t="shared" si="6"/>
        <v>0.12968277517928536</v>
      </c>
      <c r="R30" s="8">
        <f t="shared" si="7"/>
        <v>4.0532094166666672</v>
      </c>
      <c r="S30" s="13">
        <f t="shared" si="8"/>
        <v>3.1995083857753299E-2</v>
      </c>
      <c r="T30" s="2">
        <f t="shared" si="9"/>
        <v>0.34</v>
      </c>
      <c r="U30" s="14">
        <f t="shared" si="10"/>
        <v>1.0878328511636122E-2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2.3778328511636124E-2</v>
      </c>
      <c r="AR30" s="8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7">
        <v>7.88313654106451</v>
      </c>
      <c r="E31" s="9">
        <f t="shared" si="18"/>
        <v>3.3204456297333298</v>
      </c>
      <c r="F31" s="7" t="s">
        <v>85</v>
      </c>
      <c r="G31" s="1">
        <v>6</v>
      </c>
      <c r="H31" s="8">
        <f t="shared" si="0"/>
        <v>7.88313654106451</v>
      </c>
      <c r="I31" s="8">
        <f t="shared" si="1"/>
        <v>281.03313654106449</v>
      </c>
      <c r="J31" s="8">
        <f t="shared" si="2"/>
        <v>4.7365007609026122E-2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87.735798614657995</v>
      </c>
      <c r="P31" s="8">
        <f t="shared" si="5"/>
        <v>4.1556067689672593</v>
      </c>
      <c r="Q31" s="12">
        <f t="shared" si="6"/>
        <v>0.41556067689672593</v>
      </c>
      <c r="R31" s="8">
        <f t="shared" si="7"/>
        <v>4.0532094166666672</v>
      </c>
      <c r="S31" s="13">
        <f t="shared" si="8"/>
        <v>0.10252632770168592</v>
      </c>
      <c r="T31" s="2">
        <f t="shared" si="9"/>
        <v>0.34</v>
      </c>
      <c r="U31" s="14">
        <f t="shared" si="10"/>
        <v>3.4858951418573217E-2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4.7758951418573219E-2</v>
      </c>
      <c r="AR31" s="8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7">
        <v>14.8407392619667</v>
      </c>
      <c r="E32" s="9">
        <f t="shared" si="18"/>
        <v>7.88313654106451</v>
      </c>
      <c r="F32" s="7" t="s">
        <v>83</v>
      </c>
      <c r="G32" s="1">
        <v>7</v>
      </c>
      <c r="H32" s="8">
        <f t="shared" si="0"/>
        <v>14.8407392619667</v>
      </c>
      <c r="I32" s="8">
        <f t="shared" si="1"/>
        <v>287.99073926196667</v>
      </c>
      <c r="J32" s="8">
        <f t="shared" si="2"/>
        <v>0.10938901476709792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124.1122860123574</v>
      </c>
      <c r="P32" s="8">
        <f t="shared" si="5"/>
        <v>13.576520687384045</v>
      </c>
      <c r="Q32" s="12">
        <f t="shared" si="6"/>
        <v>1.3576520687384046</v>
      </c>
      <c r="R32" s="8">
        <f t="shared" si="7"/>
        <v>4.0532094166666672</v>
      </c>
      <c r="S32" s="13">
        <f t="shared" si="8"/>
        <v>0.33495729659459067</v>
      </c>
      <c r="T32" s="2">
        <f t="shared" si="9"/>
        <v>0.34</v>
      </c>
      <c r="U32" s="14">
        <f t="shared" si="10"/>
        <v>0.11388548084216084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0.13953548084216083</v>
      </c>
      <c r="AR32" s="8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7">
        <v>17.563902462903201</v>
      </c>
      <c r="E33" s="9">
        <f t="shared" si="18"/>
        <v>14.8407392619667</v>
      </c>
      <c r="F33" s="7" t="s">
        <v>83</v>
      </c>
      <c r="G33" s="1">
        <v>8</v>
      </c>
      <c r="H33" s="8">
        <f t="shared" si="0"/>
        <v>17.563902462903201</v>
      </c>
      <c r="I33" s="8">
        <f t="shared" si="1"/>
        <v>290.71390246290321</v>
      </c>
      <c r="J33" s="8">
        <f t="shared" si="2"/>
        <v>0.15014602464869772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151.06785949164004</v>
      </c>
      <c r="P33" s="8">
        <f t="shared" si="5"/>
        <v>22.68223855485779</v>
      </c>
      <c r="Q33" s="12">
        <f t="shared" si="6"/>
        <v>2.268223855485779</v>
      </c>
      <c r="R33" s="8">
        <f t="shared" si="7"/>
        <v>4.0532094166666672</v>
      </c>
      <c r="S33" s="13">
        <f t="shared" si="8"/>
        <v>0.55961180938712796</v>
      </c>
      <c r="T33" s="2">
        <f t="shared" si="9"/>
        <v>0.34</v>
      </c>
      <c r="U33" s="14">
        <f t="shared" si="10"/>
        <v>0.19026801519162351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0.21591801519162351</v>
      </c>
      <c r="AR33" s="8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7">
        <v>13.8302651554839</v>
      </c>
      <c r="E34" s="9">
        <f t="shared" si="18"/>
        <v>17.563902462903201</v>
      </c>
      <c r="F34" s="7" t="s">
        <v>83</v>
      </c>
      <c r="G34" s="1">
        <v>9</v>
      </c>
      <c r="H34" s="8">
        <f t="shared" si="0"/>
        <v>13.8302651554839</v>
      </c>
      <c r="I34" s="8">
        <f t="shared" si="1"/>
        <v>286.98026515548389</v>
      </c>
      <c r="J34" s="8">
        <f t="shared" si="2"/>
        <v>9.7112070740205239E-2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168.91771510344893</v>
      </c>
      <c r="P34" s="8">
        <f t="shared" si="5"/>
        <v>16.403949098399966</v>
      </c>
      <c r="Q34" s="12">
        <f t="shared" si="6"/>
        <v>1.6403949098399968</v>
      </c>
      <c r="R34" s="8">
        <f t="shared" si="7"/>
        <v>4.0532094166666672</v>
      </c>
      <c r="S34" s="13">
        <f t="shared" si="8"/>
        <v>0.40471506433759519</v>
      </c>
      <c r="T34" s="2">
        <f t="shared" si="9"/>
        <v>0.34</v>
      </c>
      <c r="U34" s="14">
        <f t="shared" si="10"/>
        <v>0.13760312187478238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0.16325312187478239</v>
      </c>
      <c r="AR34" s="8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7">
        <v>10.295018902166699</v>
      </c>
      <c r="E35" s="9">
        <f t="shared" si="18"/>
        <v>13.8302651554839</v>
      </c>
      <c r="F35" s="7" t="s">
        <v>83</v>
      </c>
      <c r="G35" s="1">
        <v>10</v>
      </c>
      <c r="H35" s="8">
        <f t="shared" si="0"/>
        <v>10.295018902166699</v>
      </c>
      <c r="I35" s="8">
        <f t="shared" si="1"/>
        <v>283.44501890216668</v>
      </c>
      <c r="J35" s="8">
        <f t="shared" si="2"/>
        <v>6.3605247227506143E-2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193.04586017171562</v>
      </c>
      <c r="P35" s="8">
        <f t="shared" si="5"/>
        <v>12.278729662468553</v>
      </c>
      <c r="Q35" s="12">
        <f t="shared" si="6"/>
        <v>1.2278729662468555</v>
      </c>
      <c r="R35" s="8">
        <f t="shared" si="7"/>
        <v>4.0532094166666672</v>
      </c>
      <c r="S35" s="13">
        <f t="shared" si="8"/>
        <v>0.30293844704837636</v>
      </c>
      <c r="T35" s="2">
        <f t="shared" si="9"/>
        <v>0.34</v>
      </c>
      <c r="U35" s="14">
        <f t="shared" si="10"/>
        <v>0.10299907199644796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0.12864907199644796</v>
      </c>
      <c r="AR35" s="8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7">
        <v>4.5353184624193501</v>
      </c>
      <c r="E36" s="9">
        <f t="shared" si="18"/>
        <v>10.295018902166699</v>
      </c>
      <c r="F36" s="7" t="s">
        <v>83</v>
      </c>
      <c r="G36" s="1">
        <v>11</v>
      </c>
      <c r="H36" s="8">
        <f t="shared" si="0"/>
        <v>4.5353184624193501</v>
      </c>
      <c r="I36" s="8">
        <f t="shared" si="1"/>
        <v>277.68531846241933</v>
      </c>
      <c r="J36" s="8">
        <f t="shared" si="2"/>
        <v>3.119260764814619E-2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171.72877398378469</v>
      </c>
      <c r="O36" s="8">
        <f t="shared" si="19"/>
        <v>49.570450692129043</v>
      </c>
      <c r="P36" s="8">
        <f t="shared" si="5"/>
        <v>1.5462316193813579</v>
      </c>
      <c r="Q36" s="12">
        <f t="shared" si="6"/>
        <v>0.1546231619381358</v>
      </c>
      <c r="R36" s="8">
        <f t="shared" si="7"/>
        <v>4.0532094166666672</v>
      </c>
      <c r="S36" s="13">
        <f t="shared" si="8"/>
        <v>3.8148327915732728E-2</v>
      </c>
      <c r="T36" s="2">
        <f t="shared" si="9"/>
        <v>0.34</v>
      </c>
      <c r="U36" s="14">
        <f t="shared" si="10"/>
        <v>1.2970431491349129E-2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2.5870431491349127E-2</v>
      </c>
      <c r="AR36" s="8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7">
        <v>0.75629790529999996</v>
      </c>
      <c r="E37" s="9">
        <f t="shared" si="18"/>
        <v>4.5353184624193501</v>
      </c>
      <c r="F37" s="7" t="s">
        <v>85</v>
      </c>
      <c r="G37" s="1">
        <v>12</v>
      </c>
      <c r="H37" s="8">
        <f t="shared" si="0"/>
        <v>0.75629790529999996</v>
      </c>
      <c r="I37" s="8">
        <f t="shared" si="1"/>
        <v>273.90629790529999</v>
      </c>
      <c r="J37" s="8">
        <f t="shared" si="2"/>
        <v>1.922881340500553E-2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88.556313239414351</v>
      </c>
      <c r="P37" s="8">
        <f t="shared" si="5"/>
        <v>1.7028328231159193</v>
      </c>
      <c r="Q37" s="12">
        <f t="shared" si="6"/>
        <v>0.17028328231159195</v>
      </c>
      <c r="R37" s="8">
        <f t="shared" si="7"/>
        <v>4.0532094166666672</v>
      </c>
      <c r="S37" s="13">
        <f t="shared" si="8"/>
        <v>4.2011962572521558E-2</v>
      </c>
      <c r="T37" s="2">
        <f t="shared" si="9"/>
        <v>0.34</v>
      </c>
      <c r="U37" s="14">
        <f t="shared" si="10"/>
        <v>1.4284067274657331E-2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2.7184067274657331E-2</v>
      </c>
      <c r="AR37" s="8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3">
      <c r="C38" s="7">
        <v>12</v>
      </c>
      <c r="D38" s="10">
        <v>-1.24950380780645</v>
      </c>
      <c r="E38" s="9">
        <f t="shared" si="18"/>
        <v>0.75629790529999996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-2</v>
      </c>
      <c r="E42" s="7"/>
      <c r="F42" s="7"/>
      <c r="G42" s="1">
        <v>1</v>
      </c>
      <c r="H42" s="8">
        <f t="shared" ref="H42:H53" si="20">E43</f>
        <v>-2</v>
      </c>
      <c r="I42" s="8">
        <f t="shared" ref="I42:I53" si="21">H42+273.15</f>
        <v>271.14999999999998</v>
      </c>
      <c r="J42" s="8">
        <f t="shared" ref="J42:J53" si="22">EXP(($C$15*(I42-$C$13))/($C$16*I42*$C$13))</f>
        <v>1.339736430234789E-2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0.78851862272006301</v>
      </c>
      <c r="Q42" s="12">
        <f t="shared" ref="Q42:Q53" si="26">P42*$B$44</f>
        <v>0.18924446945281512</v>
      </c>
      <c r="R42" s="8">
        <f t="shared" ref="R42:R53" si="27">L42*$B$44</f>
        <v>14.125500000000001</v>
      </c>
      <c r="S42" s="13">
        <f t="shared" ref="S42:S53" si="28">Q42/R42</f>
        <v>1.339736430234789E-2</v>
      </c>
      <c r="T42" s="2">
        <f t="shared" ref="T42:T53" si="29">$B$43/100</f>
        <v>0.43</v>
      </c>
      <c r="U42" s="14">
        <f t="shared" ref="U42:U53" si="30">S42*T42</f>
        <v>5.7608666500095929E-3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1.4180866650009592E-2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76171.083333333328</v>
      </c>
      <c r="AU42" s="1">
        <f t="shared" ref="AU42:AU53" si="38">AT42*10000*AS42*0.67*AR42*AQ42</f>
        <v>237740450.91174594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-9.6901727867419307</v>
      </c>
      <c r="E43" s="9">
        <f t="shared" ref="E43:E54" si="39">D42</f>
        <v>-2</v>
      </c>
      <c r="F43" s="7" t="s">
        <v>83</v>
      </c>
      <c r="G43" s="1">
        <v>2</v>
      </c>
      <c r="H43" s="8">
        <f t="shared" si="20"/>
        <v>-9.6901727867419307</v>
      </c>
      <c r="I43" s="8">
        <f t="shared" si="21"/>
        <v>263.45982721325805</v>
      </c>
      <c r="J43" s="8">
        <f t="shared" si="22"/>
        <v>4.6968747691041209E-3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116.92398137727994</v>
      </c>
      <c r="P43" s="8">
        <f t="shared" si="25"/>
        <v>0.54917729803414628</v>
      </c>
      <c r="Q43" s="12">
        <f t="shared" si="26"/>
        <v>0.13180255152819509</v>
      </c>
      <c r="R43" s="8">
        <f t="shared" si="27"/>
        <v>14.125500000000001</v>
      </c>
      <c r="S43" s="13">
        <f t="shared" si="28"/>
        <v>9.3308237958440472E-3</v>
      </c>
      <c r="T43" s="2">
        <f t="shared" si="29"/>
        <v>0.43</v>
      </c>
      <c r="U43" s="14">
        <f t="shared" si="30"/>
        <v>4.0122542322129405E-3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1.243225423221294E-2</v>
      </c>
      <c r="AR43" s="8">
        <f t="shared" si="35"/>
        <v>136.875</v>
      </c>
      <c r="AS43" s="1">
        <f t="shared" si="36"/>
        <v>0.24</v>
      </c>
      <c r="AT43" s="1">
        <f t="shared" si="37"/>
        <v>76171.083333333328</v>
      </c>
      <c r="AU43" s="1">
        <f t="shared" si="38"/>
        <v>208425183.02742571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-15.6239995488214</v>
      </c>
      <c r="E44" s="9">
        <f t="shared" si="39"/>
        <v>-9.6901727867419307</v>
      </c>
      <c r="F44" s="7" t="s">
        <v>83</v>
      </c>
      <c r="G44" s="1">
        <v>3</v>
      </c>
      <c r="H44" s="8">
        <f t="shared" si="20"/>
        <v>-15.6239995488214</v>
      </c>
      <c r="I44" s="8">
        <f t="shared" si="21"/>
        <v>257.52600045117856</v>
      </c>
      <c r="J44" s="8">
        <f t="shared" si="22"/>
        <v>2.0043855669408528E-3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175.23105407924581</v>
      </c>
      <c r="P44" s="8">
        <f t="shared" si="25"/>
        <v>0.35123059567627235</v>
      </c>
      <c r="Q44" s="12">
        <f t="shared" si="26"/>
        <v>8.4295342962305356E-2</v>
      </c>
      <c r="R44" s="8">
        <f t="shared" si="27"/>
        <v>14.125500000000001</v>
      </c>
      <c r="S44" s="13">
        <f t="shared" si="28"/>
        <v>5.9676006486358256E-3</v>
      </c>
      <c r="T44" s="2">
        <f t="shared" si="29"/>
        <v>0.43</v>
      </c>
      <c r="U44" s="14">
        <f t="shared" si="30"/>
        <v>2.5660682789134049E-3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1.0986068278913404E-2</v>
      </c>
      <c r="AR44" s="8">
        <f t="shared" si="35"/>
        <v>136.875</v>
      </c>
      <c r="AS44" s="1">
        <f t="shared" si="36"/>
        <v>0.24</v>
      </c>
      <c r="AT44" s="1">
        <f t="shared" si="37"/>
        <v>76171.083333333328</v>
      </c>
      <c r="AU44" s="1">
        <f t="shared" si="38"/>
        <v>184180056.89196259</v>
      </c>
    </row>
    <row r="45" spans="1:48" x14ac:dyDescent="0.15">
      <c r="C45" s="7">
        <v>3</v>
      </c>
      <c r="D45" s="7">
        <v>-4.2514861681935496</v>
      </c>
      <c r="E45" s="9">
        <f t="shared" si="39"/>
        <v>-15.6239995488214</v>
      </c>
      <c r="F45" s="7" t="s">
        <v>83</v>
      </c>
      <c r="G45" s="1">
        <v>4</v>
      </c>
      <c r="H45" s="8">
        <f t="shared" si="20"/>
        <v>-4.2514861681935496</v>
      </c>
      <c r="I45" s="8">
        <f t="shared" si="21"/>
        <v>268.89851383180644</v>
      </c>
      <c r="J45" s="8">
        <f t="shared" si="22"/>
        <v>9.9183850690497191E-3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233.73607348356956</v>
      </c>
      <c r="P45" s="8">
        <f t="shared" si="25"/>
        <v>2.3182843813377443</v>
      </c>
      <c r="Q45" s="12">
        <f t="shared" si="26"/>
        <v>0.55638825152105864</v>
      </c>
      <c r="R45" s="8">
        <f t="shared" si="27"/>
        <v>14.125500000000001</v>
      </c>
      <c r="S45" s="13">
        <f t="shared" si="28"/>
        <v>3.9388924393547742E-2</v>
      </c>
      <c r="T45" s="2">
        <f t="shared" si="29"/>
        <v>0.43</v>
      </c>
      <c r="U45" s="14">
        <f t="shared" si="30"/>
        <v>1.6937237489225529E-2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2.5357237489225526E-2</v>
      </c>
      <c r="AR45" s="8">
        <f t="shared" si="35"/>
        <v>136.875</v>
      </c>
      <c r="AS45" s="1">
        <f t="shared" si="36"/>
        <v>0.24</v>
      </c>
      <c r="AT45" s="1">
        <f t="shared" si="37"/>
        <v>76171.083333333328</v>
      </c>
      <c r="AU45" s="1">
        <f t="shared" si="38"/>
        <v>425110906.3606227</v>
      </c>
    </row>
    <row r="46" spans="1:48" x14ac:dyDescent="0.15">
      <c r="C46" s="7">
        <v>4</v>
      </c>
      <c r="D46" s="7">
        <v>3.3204456297333298</v>
      </c>
      <c r="E46" s="9">
        <f t="shared" si="39"/>
        <v>-4.2514861681935496</v>
      </c>
      <c r="F46" s="7" t="s">
        <v>83</v>
      </c>
      <c r="G46" s="1">
        <v>5</v>
      </c>
      <c r="H46" s="8">
        <f t="shared" si="20"/>
        <v>3.3204456297333298</v>
      </c>
      <c r="I46" s="8">
        <f t="shared" si="21"/>
        <v>276.47044562973332</v>
      </c>
      <c r="J46" s="8">
        <f t="shared" si="22"/>
        <v>2.6738423125976015E-2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219.84689964712024</v>
      </c>
      <c r="O46" s="8">
        <f t="shared" si="40"/>
        <v>70.427139455111586</v>
      </c>
      <c r="P46" s="8">
        <f t="shared" si="25"/>
        <v>1.8831106543028935</v>
      </c>
      <c r="Q46" s="12">
        <f t="shared" si="26"/>
        <v>0.45194655703269443</v>
      </c>
      <c r="R46" s="8">
        <f t="shared" si="27"/>
        <v>14.125500000000001</v>
      </c>
      <c r="S46" s="13">
        <f t="shared" si="28"/>
        <v>3.1995083857753313E-2</v>
      </c>
      <c r="T46" s="2">
        <f t="shared" si="29"/>
        <v>0.43</v>
      </c>
      <c r="U46" s="14">
        <f t="shared" si="30"/>
        <v>1.3757886058833924E-2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2.2177886058833925E-2</v>
      </c>
      <c r="AR46" s="8">
        <f t="shared" si="35"/>
        <v>136.875</v>
      </c>
      <c r="AS46" s="1">
        <f t="shared" si="36"/>
        <v>0.24</v>
      </c>
      <c r="AT46" s="1">
        <f t="shared" si="37"/>
        <v>76171.083333333328</v>
      </c>
      <c r="AU46" s="1">
        <f t="shared" si="38"/>
        <v>371809478.36449301</v>
      </c>
    </row>
    <row r="47" spans="1:48" x14ac:dyDescent="0.15">
      <c r="C47" s="7">
        <v>5</v>
      </c>
      <c r="D47" s="7">
        <v>7.88313654106451</v>
      </c>
      <c r="E47" s="9">
        <f t="shared" si="39"/>
        <v>3.3204456297333298</v>
      </c>
      <c r="F47" s="7" t="s">
        <v>85</v>
      </c>
      <c r="G47" s="1">
        <v>6</v>
      </c>
      <c r="H47" s="8">
        <f t="shared" si="20"/>
        <v>7.88313654106451</v>
      </c>
      <c r="I47" s="8">
        <f t="shared" si="21"/>
        <v>281.03313654106449</v>
      </c>
      <c r="J47" s="8">
        <f t="shared" si="22"/>
        <v>4.7365007609026122E-2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127.40027880080871</v>
      </c>
      <c r="P47" s="8">
        <f t="shared" si="25"/>
        <v>6.0343151747923534</v>
      </c>
      <c r="Q47" s="12">
        <f t="shared" si="26"/>
        <v>1.4482356419501647</v>
      </c>
      <c r="R47" s="8">
        <f t="shared" si="27"/>
        <v>14.125500000000001</v>
      </c>
      <c r="S47" s="13">
        <f t="shared" si="28"/>
        <v>0.10252632770168593</v>
      </c>
      <c r="T47" s="2">
        <f t="shared" si="29"/>
        <v>0.43</v>
      </c>
      <c r="U47" s="14">
        <f t="shared" si="30"/>
        <v>4.4086320911724951E-2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5.2506320911724948E-2</v>
      </c>
      <c r="AR47" s="8">
        <f t="shared" si="35"/>
        <v>136.875</v>
      </c>
      <c r="AS47" s="1">
        <f t="shared" si="36"/>
        <v>0.24</v>
      </c>
      <c r="AT47" s="1">
        <f t="shared" si="37"/>
        <v>76171.083333333328</v>
      </c>
      <c r="AU47" s="1">
        <f t="shared" si="38"/>
        <v>880261885.07046437</v>
      </c>
    </row>
    <row r="48" spans="1:48" x14ac:dyDescent="0.15">
      <c r="C48" s="7">
        <v>6</v>
      </c>
      <c r="D48" s="7">
        <v>14.8407392619667</v>
      </c>
      <c r="E48" s="9">
        <f t="shared" si="39"/>
        <v>7.88313654106451</v>
      </c>
      <c r="F48" s="7" t="s">
        <v>83</v>
      </c>
      <c r="G48" s="1">
        <v>7</v>
      </c>
      <c r="H48" s="8">
        <f t="shared" si="20"/>
        <v>14.8407392619667</v>
      </c>
      <c r="I48" s="8">
        <f t="shared" si="21"/>
        <v>287.99073926196667</v>
      </c>
      <c r="J48" s="8">
        <f t="shared" si="22"/>
        <v>0.10938901476709792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180.22221362601638</v>
      </c>
      <c r="P48" s="8">
        <f t="shared" si="25"/>
        <v>19.714330387695384</v>
      </c>
      <c r="Q48" s="12">
        <f t="shared" si="26"/>
        <v>4.7314392930468916</v>
      </c>
      <c r="R48" s="8">
        <f t="shared" si="27"/>
        <v>14.125500000000001</v>
      </c>
      <c r="S48" s="13">
        <f t="shared" si="28"/>
        <v>0.33495729659459073</v>
      </c>
      <c r="T48" s="2">
        <f t="shared" si="29"/>
        <v>0.43</v>
      </c>
      <c r="U48" s="14">
        <f t="shared" si="30"/>
        <v>0.14403163753567402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0.159631637535674</v>
      </c>
      <c r="AR48" s="8">
        <f t="shared" si="35"/>
        <v>136.875</v>
      </c>
      <c r="AS48" s="1">
        <f t="shared" si="36"/>
        <v>0.24</v>
      </c>
      <c r="AT48" s="1">
        <f t="shared" si="37"/>
        <v>76171.083333333328</v>
      </c>
      <c r="AU48" s="1">
        <f t="shared" si="38"/>
        <v>2676204383.2832923</v>
      </c>
    </row>
    <row r="49" spans="1:48" x14ac:dyDescent="0.15">
      <c r="C49" s="7">
        <v>7</v>
      </c>
      <c r="D49" s="7">
        <v>17.563902462903201</v>
      </c>
      <c r="E49" s="9">
        <f t="shared" si="39"/>
        <v>14.8407392619667</v>
      </c>
      <c r="F49" s="7" t="s">
        <v>83</v>
      </c>
      <c r="G49" s="1">
        <v>8</v>
      </c>
      <c r="H49" s="8">
        <f t="shared" si="20"/>
        <v>17.563902462903201</v>
      </c>
      <c r="I49" s="8">
        <f t="shared" si="21"/>
        <v>290.71390246290321</v>
      </c>
      <c r="J49" s="8">
        <f t="shared" si="22"/>
        <v>0.15014602464869772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219.36413323832102</v>
      </c>
      <c r="P49" s="8">
        <f t="shared" si="25"/>
        <v>32.936652556241157</v>
      </c>
      <c r="Q49" s="12">
        <f t="shared" si="26"/>
        <v>7.9047966134978775</v>
      </c>
      <c r="R49" s="8">
        <f t="shared" si="27"/>
        <v>14.125500000000001</v>
      </c>
      <c r="S49" s="13">
        <f t="shared" si="28"/>
        <v>0.55961180938712807</v>
      </c>
      <c r="T49" s="2">
        <f t="shared" si="29"/>
        <v>0.43</v>
      </c>
      <c r="U49" s="14">
        <f t="shared" si="30"/>
        <v>0.24063307803646505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0.25623307803646506</v>
      </c>
      <c r="AR49" s="8">
        <f t="shared" si="35"/>
        <v>136.875</v>
      </c>
      <c r="AS49" s="1">
        <f t="shared" si="36"/>
        <v>0.24</v>
      </c>
      <c r="AT49" s="1">
        <f t="shared" si="37"/>
        <v>76171.083333333328</v>
      </c>
      <c r="AU49" s="1">
        <f t="shared" si="38"/>
        <v>4295715418.130146</v>
      </c>
    </row>
    <row r="50" spans="1:48" x14ac:dyDescent="0.15">
      <c r="C50" s="7">
        <v>8</v>
      </c>
      <c r="D50" s="7">
        <v>13.8302651554839</v>
      </c>
      <c r="E50" s="9">
        <f t="shared" si="39"/>
        <v>17.563902462903201</v>
      </c>
      <c r="F50" s="7" t="s">
        <v>83</v>
      </c>
      <c r="G50" s="1">
        <v>9</v>
      </c>
      <c r="H50" s="8">
        <f t="shared" si="20"/>
        <v>13.8302651554839</v>
      </c>
      <c r="I50" s="8">
        <f t="shared" si="21"/>
        <v>286.98026515548389</v>
      </c>
      <c r="J50" s="8">
        <f t="shared" si="22"/>
        <v>9.7112070740205239E-2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245.28373068207986</v>
      </c>
      <c r="P50" s="8">
        <f t="shared" si="25"/>
        <v>23.820011005419591</v>
      </c>
      <c r="Q50" s="12">
        <f t="shared" si="26"/>
        <v>5.7168026413007018</v>
      </c>
      <c r="R50" s="8">
        <f t="shared" si="27"/>
        <v>14.125500000000001</v>
      </c>
      <c r="S50" s="13">
        <f t="shared" si="28"/>
        <v>0.40471506433759524</v>
      </c>
      <c r="T50" s="2">
        <f t="shared" si="29"/>
        <v>0.43</v>
      </c>
      <c r="U50" s="14">
        <f t="shared" si="30"/>
        <v>0.17402747766516596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0.18962747766516597</v>
      </c>
      <c r="AR50" s="8">
        <f t="shared" si="35"/>
        <v>136.875</v>
      </c>
      <c r="AS50" s="1">
        <f t="shared" si="36"/>
        <v>0.24</v>
      </c>
      <c r="AT50" s="1">
        <f t="shared" si="37"/>
        <v>76171.083333333328</v>
      </c>
      <c r="AU50" s="1">
        <f t="shared" si="38"/>
        <v>3179080881.1634302</v>
      </c>
    </row>
    <row r="51" spans="1:48" x14ac:dyDescent="0.15">
      <c r="C51" s="7">
        <v>9</v>
      </c>
      <c r="D51" s="7">
        <v>10.295018902166699</v>
      </c>
      <c r="E51" s="9">
        <f t="shared" si="39"/>
        <v>13.8302651554839</v>
      </c>
      <c r="F51" s="7" t="s">
        <v>83</v>
      </c>
      <c r="G51" s="1">
        <v>10</v>
      </c>
      <c r="H51" s="8">
        <f t="shared" si="20"/>
        <v>10.295018902166699</v>
      </c>
      <c r="I51" s="8">
        <f t="shared" si="21"/>
        <v>283.44501890216668</v>
      </c>
      <c r="J51" s="8">
        <f t="shared" si="22"/>
        <v>6.3605247227506143E-2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280.31996967666026</v>
      </c>
      <c r="P51" s="8">
        <f t="shared" si="25"/>
        <v>17.829820974091</v>
      </c>
      <c r="Q51" s="12">
        <f t="shared" si="26"/>
        <v>4.2791570337818401</v>
      </c>
      <c r="R51" s="8">
        <f t="shared" si="27"/>
        <v>14.125500000000001</v>
      </c>
      <c r="S51" s="13">
        <f t="shared" si="28"/>
        <v>0.30293844704837636</v>
      </c>
      <c r="T51" s="2">
        <f t="shared" si="29"/>
        <v>0.43</v>
      </c>
      <c r="U51" s="14">
        <f t="shared" si="30"/>
        <v>0.13026353223080184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0.14586353223080184</v>
      </c>
      <c r="AR51" s="8">
        <f t="shared" si="35"/>
        <v>136.875</v>
      </c>
      <c r="AS51" s="1">
        <f t="shared" si="36"/>
        <v>0.24</v>
      </c>
      <c r="AT51" s="1">
        <f t="shared" si="37"/>
        <v>76171.083333333328</v>
      </c>
      <c r="AU51" s="1">
        <f t="shared" si="38"/>
        <v>2445383824.5568271</v>
      </c>
    </row>
    <row r="52" spans="1:48" x14ac:dyDescent="0.15">
      <c r="C52" s="7">
        <v>10</v>
      </c>
      <c r="D52" s="7">
        <v>4.5353184624193501</v>
      </c>
      <c r="E52" s="9">
        <f t="shared" si="39"/>
        <v>10.295018902166699</v>
      </c>
      <c r="F52" s="7" t="s">
        <v>83</v>
      </c>
      <c r="G52" s="1">
        <v>11</v>
      </c>
      <c r="H52" s="8">
        <f t="shared" si="20"/>
        <v>4.5353184624193501</v>
      </c>
      <c r="I52" s="8">
        <f t="shared" si="21"/>
        <v>277.68531846241933</v>
      </c>
      <c r="J52" s="8">
        <f t="shared" si="22"/>
        <v>3.119260764814619E-2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249.36564126744079</v>
      </c>
      <c r="O52" s="8">
        <f t="shared" si="40"/>
        <v>71.980757435128481</v>
      </c>
      <c r="P52" s="8">
        <f t="shared" si="25"/>
        <v>2.2452675248903442</v>
      </c>
      <c r="Q52" s="12">
        <f t="shared" si="26"/>
        <v>0.53886420597368256</v>
      </c>
      <c r="R52" s="8">
        <f t="shared" si="27"/>
        <v>14.125500000000001</v>
      </c>
      <c r="S52" s="13">
        <f t="shared" si="28"/>
        <v>3.8148327915732722E-2</v>
      </c>
      <c r="T52" s="2">
        <f t="shared" si="29"/>
        <v>0.43</v>
      </c>
      <c r="U52" s="14">
        <f t="shared" si="30"/>
        <v>1.6403781003765071E-2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2.4823781003765068E-2</v>
      </c>
      <c r="AR52" s="8">
        <f t="shared" si="35"/>
        <v>136.875</v>
      </c>
      <c r="AS52" s="1">
        <f t="shared" si="36"/>
        <v>0.24</v>
      </c>
      <c r="AT52" s="1">
        <f t="shared" si="37"/>
        <v>76171.083333333328</v>
      </c>
      <c r="AU52" s="1">
        <f t="shared" si="38"/>
        <v>416167575.28465647</v>
      </c>
    </row>
    <row r="53" spans="1:48" x14ac:dyDescent="0.15">
      <c r="C53" s="7">
        <v>11</v>
      </c>
      <c r="D53" s="7">
        <v>0.75629790529999996</v>
      </c>
      <c r="E53" s="9">
        <f t="shared" si="39"/>
        <v>4.5353184624193501</v>
      </c>
      <c r="F53" s="7" t="s">
        <v>85</v>
      </c>
      <c r="G53" s="1">
        <v>12</v>
      </c>
      <c r="H53" s="8">
        <f t="shared" si="20"/>
        <v>0.75629790529999996</v>
      </c>
      <c r="I53" s="8">
        <f t="shared" si="21"/>
        <v>273.90629790529999</v>
      </c>
      <c r="J53" s="8">
        <f t="shared" si="22"/>
        <v>1.922881340500553E-2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128.59173991023815</v>
      </c>
      <c r="P53" s="8">
        <f t="shared" si="25"/>
        <v>2.472666572158972</v>
      </c>
      <c r="Q53" s="12">
        <f t="shared" si="26"/>
        <v>0.59343997731815323</v>
      </c>
      <c r="R53" s="8">
        <f t="shared" si="27"/>
        <v>14.125500000000001</v>
      </c>
      <c r="S53" s="13">
        <f t="shared" si="28"/>
        <v>4.2011962572521551E-2</v>
      </c>
      <c r="T53" s="2">
        <f t="shared" si="29"/>
        <v>0.43</v>
      </c>
      <c r="U53" s="14">
        <f t="shared" si="30"/>
        <v>1.8065143906184265E-2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2.6485143906184262E-2</v>
      </c>
      <c r="AR53" s="8">
        <f t="shared" si="35"/>
        <v>136.875</v>
      </c>
      <c r="AS53" s="1">
        <f t="shared" si="36"/>
        <v>0.24</v>
      </c>
      <c r="AT53" s="1">
        <f t="shared" si="37"/>
        <v>76171.083333333328</v>
      </c>
      <c r="AU53" s="1">
        <f t="shared" si="38"/>
        <v>444020115.98596257</v>
      </c>
      <c r="AV53" s="1">
        <f>SUM(AU42:AU53)</f>
        <v>15764100159.031029</v>
      </c>
    </row>
    <row r="54" spans="1:48" x14ac:dyDescent="0.3">
      <c r="C54" s="7">
        <v>12</v>
      </c>
      <c r="D54" s="10">
        <v>-1.24950380780645</v>
      </c>
      <c r="E54" s="9">
        <f t="shared" si="39"/>
        <v>0.75629790529999996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-2</v>
      </c>
      <c r="E58" s="7"/>
      <c r="F58" s="7"/>
      <c r="G58" s="1">
        <v>1</v>
      </c>
      <c r="H58" s="8">
        <f t="shared" ref="H58:H69" si="41">E59</f>
        <v>-2</v>
      </c>
      <c r="I58" s="8">
        <f t="shared" ref="I58:I69" si="42">H58+273.15</f>
        <v>271.14999999999998</v>
      </c>
      <c r="J58" s="8">
        <f t="shared" ref="J58:J69" si="43">EXP(($C$15*(I58-$C$13))/($C$16*I58*$C$13))</f>
        <v>1.339736430234789E-2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1.3366103785642412E-3</v>
      </c>
      <c r="Q58" s="12">
        <f t="shared" ref="Q58:Q69" si="47">P58*$B$60</f>
        <v>2.5395597192720581E-4</v>
      </c>
      <c r="R58" s="8">
        <f t="shared" ref="R58:R69" si="48">L58*$B$60</f>
        <v>1.8955666666666669E-2</v>
      </c>
      <c r="S58" s="13">
        <f t="shared" ref="S58:S69" si="49">Q58/R58</f>
        <v>1.3397364302347888E-2</v>
      </c>
      <c r="T58" s="2">
        <f t="shared" ref="T58:T69" si="50">$B$59/100</f>
        <v>0.01</v>
      </c>
      <c r="U58" s="14">
        <f t="shared" ref="U58:U69" si="51">S58*T58</f>
        <v>1.3397364302347888E-4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1.2133973643023479E-2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10757.583333333334</v>
      </c>
      <c r="AU58" s="1">
        <f t="shared" ref="AU58:AU69" si="58">AT58*10000*AS58*0.67*AR58*AQ58</f>
        <v>1657798.0789543977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-9.6901727867419307</v>
      </c>
      <c r="E59" s="9">
        <f t="shared" ref="E59:E70" si="59">D58</f>
        <v>-2</v>
      </c>
      <c r="F59" s="7" t="s">
        <v>83</v>
      </c>
      <c r="G59" s="1">
        <v>2</v>
      </c>
      <c r="H59" s="8">
        <f t="shared" si="41"/>
        <v>-9.6901727867419307</v>
      </c>
      <c r="I59" s="8">
        <f t="shared" si="42"/>
        <v>263.45982721325805</v>
      </c>
      <c r="J59" s="8">
        <f t="shared" si="43"/>
        <v>4.6968747691041209E-3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0.19819672295476909</v>
      </c>
      <c r="P59" s="8">
        <f t="shared" si="46"/>
        <v>9.3090518736537451E-4</v>
      </c>
      <c r="Q59" s="12">
        <f t="shared" si="47"/>
        <v>1.7687198559942116E-4</v>
      </c>
      <c r="R59" s="8">
        <f t="shared" si="48"/>
        <v>1.8955666666666669E-2</v>
      </c>
      <c r="S59" s="13">
        <f t="shared" si="49"/>
        <v>9.3308237958440472E-3</v>
      </c>
      <c r="T59" s="2">
        <f t="shared" si="50"/>
        <v>0.01</v>
      </c>
      <c r="U59" s="14">
        <f t="shared" si="51"/>
        <v>9.3308237958440477E-5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1.209330823795844E-2</v>
      </c>
      <c r="AR59" s="8">
        <f t="shared" si="55"/>
        <v>9.9766666666666666</v>
      </c>
      <c r="AS59" s="1">
        <f t="shared" si="56"/>
        <v>0.19</v>
      </c>
      <c r="AT59" s="1">
        <f t="shared" si="57"/>
        <v>10757.583333333334</v>
      </c>
      <c r="AU59" s="1">
        <f t="shared" si="58"/>
        <v>1652242.1883302669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-15.6239995488214</v>
      </c>
      <c r="E60" s="9">
        <f t="shared" si="59"/>
        <v>-9.6901727867419307</v>
      </c>
      <c r="F60" s="7" t="s">
        <v>83</v>
      </c>
      <c r="G60" s="1">
        <v>3</v>
      </c>
      <c r="H60" s="8">
        <f t="shared" si="41"/>
        <v>-15.6239995488214</v>
      </c>
      <c r="I60" s="8">
        <f t="shared" si="42"/>
        <v>257.52600045117856</v>
      </c>
      <c r="J60" s="8">
        <f t="shared" si="43"/>
        <v>2.0043855669408528E-3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0.29703248443407038</v>
      </c>
      <c r="P60" s="8">
        <f t="shared" si="46"/>
        <v>5.9536762471223417E-4</v>
      </c>
      <c r="Q60" s="12">
        <f t="shared" si="47"/>
        <v>1.1311984869532449E-4</v>
      </c>
      <c r="R60" s="8">
        <f t="shared" si="48"/>
        <v>1.8955666666666669E-2</v>
      </c>
      <c r="S60" s="13">
        <f t="shared" si="49"/>
        <v>5.9676006486358247E-3</v>
      </c>
      <c r="T60" s="2">
        <f t="shared" si="50"/>
        <v>0.01</v>
      </c>
      <c r="U60" s="14">
        <f t="shared" si="51"/>
        <v>5.9676006486358247E-5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1.2059676006486358E-2</v>
      </c>
      <c r="AR60" s="8">
        <f t="shared" si="55"/>
        <v>9.9766666666666666</v>
      </c>
      <c r="AS60" s="1">
        <f t="shared" si="56"/>
        <v>0.19</v>
      </c>
      <c r="AT60" s="1">
        <f t="shared" si="57"/>
        <v>10757.583333333334</v>
      </c>
      <c r="AU60" s="1">
        <f t="shared" si="58"/>
        <v>1647647.2015299269</v>
      </c>
    </row>
    <row r="61" spans="1:48" x14ac:dyDescent="0.15">
      <c r="C61" s="7">
        <v>3</v>
      </c>
      <c r="D61" s="7">
        <v>-4.2514861681935496</v>
      </c>
      <c r="E61" s="9">
        <f t="shared" si="59"/>
        <v>-15.6239995488214</v>
      </c>
      <c r="F61" s="7" t="s">
        <v>83</v>
      </c>
      <c r="G61" s="1">
        <v>4</v>
      </c>
      <c r="H61" s="8">
        <f t="shared" si="41"/>
        <v>-4.2514861681935496</v>
      </c>
      <c r="I61" s="8">
        <f t="shared" si="42"/>
        <v>268.89851383180644</v>
      </c>
      <c r="J61" s="8">
        <f t="shared" si="43"/>
        <v>9.9183850690497191E-3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0.39620378347602481</v>
      </c>
      <c r="P61" s="8">
        <f t="shared" si="46"/>
        <v>3.9297016903296119E-3</v>
      </c>
      <c r="Q61" s="12">
        <f t="shared" si="47"/>
        <v>7.4664332116262629E-4</v>
      </c>
      <c r="R61" s="8">
        <f t="shared" si="48"/>
        <v>1.8955666666666669E-2</v>
      </c>
      <c r="S61" s="13">
        <f t="shared" si="49"/>
        <v>3.9388924393547728E-2</v>
      </c>
      <c r="T61" s="2">
        <f t="shared" si="50"/>
        <v>0.01</v>
      </c>
      <c r="U61" s="14">
        <f t="shared" si="51"/>
        <v>3.9388924393547731E-4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1.2393889243935478E-2</v>
      </c>
      <c r="AR61" s="8">
        <f t="shared" si="55"/>
        <v>9.9766666666666666</v>
      </c>
      <c r="AS61" s="1">
        <f t="shared" si="56"/>
        <v>0.19</v>
      </c>
      <c r="AT61" s="1">
        <f t="shared" si="57"/>
        <v>10757.583333333334</v>
      </c>
      <c r="AU61" s="1">
        <f t="shared" si="58"/>
        <v>1693308.9179061479</v>
      </c>
    </row>
    <row r="62" spans="1:48" x14ac:dyDescent="0.15">
      <c r="C62" s="7">
        <v>4</v>
      </c>
      <c r="D62" s="7">
        <v>3.3204456297333298</v>
      </c>
      <c r="E62" s="9">
        <f t="shared" si="59"/>
        <v>-4.2514861681935496</v>
      </c>
      <c r="F62" s="7" t="s">
        <v>83</v>
      </c>
      <c r="G62" s="1">
        <v>5</v>
      </c>
      <c r="H62" s="8">
        <f t="shared" si="41"/>
        <v>3.3204456297333298</v>
      </c>
      <c r="I62" s="8">
        <f t="shared" si="42"/>
        <v>276.47044562973332</v>
      </c>
      <c r="J62" s="8">
        <f t="shared" si="43"/>
        <v>2.6738423125976015E-2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0.37266037769641036</v>
      </c>
      <c r="O62" s="8">
        <f t="shared" si="60"/>
        <v>0.11938037075595148</v>
      </c>
      <c r="P62" s="8">
        <f t="shared" si="46"/>
        <v>3.1920428662085237E-3</v>
      </c>
      <c r="Q62" s="12">
        <f t="shared" si="47"/>
        <v>6.0648814457961951E-4</v>
      </c>
      <c r="R62" s="8">
        <f t="shared" si="48"/>
        <v>1.8955666666666669E-2</v>
      </c>
      <c r="S62" s="13">
        <f t="shared" si="49"/>
        <v>3.1995083857753327E-2</v>
      </c>
      <c r="T62" s="2">
        <f t="shared" si="50"/>
        <v>0.01</v>
      </c>
      <c r="U62" s="14">
        <f t="shared" si="51"/>
        <v>3.1995083857753326E-4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1.2319950838577533E-2</v>
      </c>
      <c r="AR62" s="8">
        <f t="shared" si="55"/>
        <v>9.9766666666666666</v>
      </c>
      <c r="AS62" s="1">
        <f t="shared" si="56"/>
        <v>0.19</v>
      </c>
      <c r="AT62" s="1">
        <f t="shared" si="57"/>
        <v>10757.583333333334</v>
      </c>
      <c r="AU62" s="1">
        <f t="shared" si="58"/>
        <v>1683207.1202618266</v>
      </c>
    </row>
    <row r="63" spans="1:48" x14ac:dyDescent="0.15">
      <c r="C63" s="7">
        <v>5</v>
      </c>
      <c r="D63" s="7">
        <v>7.88313654106451</v>
      </c>
      <c r="E63" s="9">
        <f t="shared" si="59"/>
        <v>3.3204456297333298</v>
      </c>
      <c r="F63" s="7" t="s">
        <v>85</v>
      </c>
      <c r="G63" s="1">
        <v>6</v>
      </c>
      <c r="H63" s="8">
        <f t="shared" si="41"/>
        <v>7.88313654106451</v>
      </c>
      <c r="I63" s="8">
        <f t="shared" si="42"/>
        <v>281.03313654106449</v>
      </c>
      <c r="J63" s="8">
        <f t="shared" si="43"/>
        <v>4.7365007609026122E-2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0.21595499455640962</v>
      </c>
      <c r="P63" s="8">
        <f t="shared" si="46"/>
        <v>1.0228709960371537E-2</v>
      </c>
      <c r="Q63" s="12">
        <f t="shared" si="47"/>
        <v>1.9434548924705921E-3</v>
      </c>
      <c r="R63" s="8">
        <f t="shared" si="48"/>
        <v>1.8955666666666669E-2</v>
      </c>
      <c r="S63" s="13">
        <f t="shared" si="49"/>
        <v>0.10252632770168596</v>
      </c>
      <c r="T63" s="2">
        <f t="shared" si="50"/>
        <v>0.01</v>
      </c>
      <c r="U63" s="14">
        <f t="shared" si="51"/>
        <v>1.0252632770168595E-3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1.302526327701686E-2</v>
      </c>
      <c r="AR63" s="8">
        <f t="shared" si="55"/>
        <v>9.9766666666666666</v>
      </c>
      <c r="AS63" s="1">
        <f t="shared" si="56"/>
        <v>0.19</v>
      </c>
      <c r="AT63" s="1">
        <f t="shared" si="57"/>
        <v>10757.583333333334</v>
      </c>
      <c r="AU63" s="1">
        <f t="shared" si="58"/>
        <v>1779570.0793308562</v>
      </c>
    </row>
    <row r="64" spans="1:48" x14ac:dyDescent="0.15">
      <c r="C64" s="7">
        <v>6</v>
      </c>
      <c r="D64" s="7">
        <v>14.8407392619667</v>
      </c>
      <c r="E64" s="9">
        <f t="shared" si="59"/>
        <v>7.88313654106451</v>
      </c>
      <c r="F64" s="7" t="s">
        <v>83</v>
      </c>
      <c r="G64" s="1">
        <v>7</v>
      </c>
      <c r="H64" s="8">
        <f t="shared" si="41"/>
        <v>14.8407392619667</v>
      </c>
      <c r="I64" s="8">
        <f t="shared" si="42"/>
        <v>287.99073926196667</v>
      </c>
      <c r="J64" s="8">
        <f t="shared" si="43"/>
        <v>0.10938901476709792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0.30549295126270476</v>
      </c>
      <c r="P64" s="8">
        <f t="shared" si="46"/>
        <v>3.3417572956920334E-2</v>
      </c>
      <c r="Q64" s="12">
        <f t="shared" si="47"/>
        <v>6.3493388618148638E-3</v>
      </c>
      <c r="R64" s="8">
        <f t="shared" si="48"/>
        <v>1.8955666666666669E-2</v>
      </c>
      <c r="S64" s="13">
        <f t="shared" si="49"/>
        <v>0.33495729659459067</v>
      </c>
      <c r="T64" s="2">
        <f t="shared" si="50"/>
        <v>0.01</v>
      </c>
      <c r="U64" s="14">
        <f t="shared" si="51"/>
        <v>3.3495729659459069E-3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2.3449572965945908E-2</v>
      </c>
      <c r="AR64" s="8">
        <f t="shared" si="55"/>
        <v>9.9766666666666666</v>
      </c>
      <c r="AS64" s="1">
        <f t="shared" si="56"/>
        <v>0.19</v>
      </c>
      <c r="AT64" s="1">
        <f t="shared" si="57"/>
        <v>10757.583333333334</v>
      </c>
      <c r="AU64" s="1">
        <f t="shared" si="58"/>
        <v>3203786.1758169704</v>
      </c>
    </row>
    <row r="65" spans="1:48" x14ac:dyDescent="0.15">
      <c r="C65" s="7">
        <v>7</v>
      </c>
      <c r="D65" s="7">
        <v>17.563902462903201</v>
      </c>
      <c r="E65" s="9">
        <f t="shared" si="59"/>
        <v>14.8407392619667</v>
      </c>
      <c r="F65" s="7" t="s">
        <v>83</v>
      </c>
      <c r="G65" s="1">
        <v>8</v>
      </c>
      <c r="H65" s="8">
        <f t="shared" si="41"/>
        <v>17.563902462903201</v>
      </c>
      <c r="I65" s="8">
        <f t="shared" si="42"/>
        <v>290.71390246290321</v>
      </c>
      <c r="J65" s="8">
        <f t="shared" si="43"/>
        <v>0.15014602464869772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0.3718420449724511</v>
      </c>
      <c r="P65" s="8">
        <f t="shared" si="46"/>
        <v>5.583060484985581E-2</v>
      </c>
      <c r="Q65" s="12">
        <f t="shared" si="47"/>
        <v>1.0607814921472603E-2</v>
      </c>
      <c r="R65" s="8">
        <f t="shared" si="48"/>
        <v>1.8955666666666669E-2</v>
      </c>
      <c r="S65" s="13">
        <f t="shared" si="49"/>
        <v>0.55961180938712796</v>
      </c>
      <c r="T65" s="2">
        <f t="shared" si="50"/>
        <v>0.01</v>
      </c>
      <c r="U65" s="14">
        <f t="shared" si="51"/>
        <v>5.5961180938712794E-3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2.5696118093871279E-2</v>
      </c>
      <c r="AR65" s="8">
        <f t="shared" si="55"/>
        <v>9.9766666666666666</v>
      </c>
      <c r="AS65" s="1">
        <f t="shared" si="56"/>
        <v>0.19</v>
      </c>
      <c r="AT65" s="1">
        <f t="shared" si="57"/>
        <v>10757.583333333334</v>
      </c>
      <c r="AU65" s="1">
        <f t="shared" si="58"/>
        <v>3510719.2800849499</v>
      </c>
    </row>
    <row r="66" spans="1:48" x14ac:dyDescent="0.15">
      <c r="C66" s="7">
        <v>8</v>
      </c>
      <c r="D66" s="7">
        <v>13.8302651554839</v>
      </c>
      <c r="E66" s="9">
        <f t="shared" si="59"/>
        <v>17.563902462903201</v>
      </c>
      <c r="F66" s="7" t="s">
        <v>83</v>
      </c>
      <c r="G66" s="1">
        <v>9</v>
      </c>
      <c r="H66" s="8">
        <f t="shared" si="41"/>
        <v>13.8302651554839</v>
      </c>
      <c r="I66" s="8">
        <f t="shared" si="42"/>
        <v>286.98026515548389</v>
      </c>
      <c r="J66" s="8">
        <f t="shared" si="43"/>
        <v>9.7112070740205239E-2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0.41577810678926197</v>
      </c>
      <c r="P66" s="8">
        <f t="shared" si="46"/>
        <v>4.0377072918747418E-2</v>
      </c>
      <c r="Q66" s="12">
        <f t="shared" si="47"/>
        <v>7.6716438545620094E-3</v>
      </c>
      <c r="R66" s="8">
        <f t="shared" si="48"/>
        <v>1.8955666666666669E-2</v>
      </c>
      <c r="S66" s="13">
        <f t="shared" si="49"/>
        <v>0.40471506433759519</v>
      </c>
      <c r="T66" s="2">
        <f t="shared" si="50"/>
        <v>0.01</v>
      </c>
      <c r="U66" s="14">
        <f t="shared" si="51"/>
        <v>4.0471506433759517E-3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2.4147150643375952E-2</v>
      </c>
      <c r="AR66" s="8">
        <f t="shared" si="55"/>
        <v>9.9766666666666666</v>
      </c>
      <c r="AS66" s="1">
        <f t="shared" si="56"/>
        <v>0.19</v>
      </c>
      <c r="AT66" s="1">
        <f t="shared" si="57"/>
        <v>10757.583333333334</v>
      </c>
      <c r="AU66" s="1">
        <f t="shared" si="58"/>
        <v>3299092.3770324229</v>
      </c>
    </row>
    <row r="67" spans="1:48" x14ac:dyDescent="0.15">
      <c r="C67" s="7">
        <v>9</v>
      </c>
      <c r="D67" s="7">
        <v>10.295018902166699</v>
      </c>
      <c r="E67" s="9">
        <f t="shared" si="59"/>
        <v>13.8302651554839</v>
      </c>
      <c r="F67" s="7" t="s">
        <v>83</v>
      </c>
      <c r="G67" s="1">
        <v>10</v>
      </c>
      <c r="H67" s="8">
        <f t="shared" si="41"/>
        <v>10.295018902166699</v>
      </c>
      <c r="I67" s="8">
        <f t="shared" si="42"/>
        <v>283.44501890216668</v>
      </c>
      <c r="J67" s="8">
        <f t="shared" si="43"/>
        <v>6.3605247227506143E-2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0.47516770053718121</v>
      </c>
      <c r="P67" s="8">
        <f t="shared" si="46"/>
        <v>3.0223159067193014E-2</v>
      </c>
      <c r="Q67" s="12">
        <f t="shared" si="47"/>
        <v>5.7424002227666731E-3</v>
      </c>
      <c r="R67" s="8">
        <f t="shared" si="48"/>
        <v>1.8955666666666669E-2</v>
      </c>
      <c r="S67" s="13">
        <f t="shared" si="49"/>
        <v>0.30293844704837636</v>
      </c>
      <c r="T67" s="2">
        <f t="shared" si="50"/>
        <v>0.01</v>
      </c>
      <c r="U67" s="14">
        <f t="shared" si="51"/>
        <v>3.0293844704837635E-3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2.3129384470483762E-2</v>
      </c>
      <c r="AR67" s="8">
        <f t="shared" si="55"/>
        <v>9.9766666666666666</v>
      </c>
      <c r="AS67" s="1">
        <f t="shared" si="56"/>
        <v>0.19</v>
      </c>
      <c r="AT67" s="1">
        <f t="shared" si="57"/>
        <v>10757.583333333334</v>
      </c>
      <c r="AU67" s="1">
        <f t="shared" si="58"/>
        <v>3160040.5827988381</v>
      </c>
    </row>
    <row r="68" spans="1:48" x14ac:dyDescent="0.15">
      <c r="C68" s="7">
        <v>10</v>
      </c>
      <c r="D68" s="7">
        <v>4.5353184624193501</v>
      </c>
      <c r="E68" s="9">
        <f t="shared" si="59"/>
        <v>10.295018902166699</v>
      </c>
      <c r="F68" s="7" t="s">
        <v>83</v>
      </c>
      <c r="G68" s="1">
        <v>11</v>
      </c>
      <c r="H68" s="8">
        <f t="shared" si="41"/>
        <v>4.5353184624193501</v>
      </c>
      <c r="I68" s="8">
        <f t="shared" si="42"/>
        <v>277.68531846241933</v>
      </c>
      <c r="J68" s="8">
        <f t="shared" si="43"/>
        <v>3.119260764814619E-2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0.42269731439648878</v>
      </c>
      <c r="O68" s="8">
        <f t="shared" si="60"/>
        <v>0.12201389374016608</v>
      </c>
      <c r="P68" s="8">
        <f t="shared" si="46"/>
        <v>3.8059315150596011E-3</v>
      </c>
      <c r="Q68" s="12">
        <f t="shared" si="47"/>
        <v>7.2312698786132425E-4</v>
      </c>
      <c r="R68" s="8">
        <f t="shared" si="48"/>
        <v>1.8955666666666669E-2</v>
      </c>
      <c r="S68" s="13">
        <f t="shared" si="49"/>
        <v>3.8148327915732715E-2</v>
      </c>
      <c r="T68" s="2">
        <f t="shared" si="50"/>
        <v>0.01</v>
      </c>
      <c r="U68" s="14">
        <f t="shared" si="51"/>
        <v>3.8148327915732714E-4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1.2381483279157328E-2</v>
      </c>
      <c r="AR68" s="8">
        <f t="shared" si="55"/>
        <v>9.9766666666666666</v>
      </c>
      <c r="AS68" s="1">
        <f t="shared" si="56"/>
        <v>0.19</v>
      </c>
      <c r="AT68" s="1">
        <f t="shared" si="57"/>
        <v>10757.583333333334</v>
      </c>
      <c r="AU68" s="1">
        <f t="shared" si="58"/>
        <v>1691613.9591744205</v>
      </c>
    </row>
    <row r="69" spans="1:48" x14ac:dyDescent="0.15">
      <c r="C69" s="7">
        <v>11</v>
      </c>
      <c r="D69" s="7">
        <v>0.75629790529999996</v>
      </c>
      <c r="E69" s="9">
        <f t="shared" si="59"/>
        <v>4.5353184624193501</v>
      </c>
      <c r="F69" s="7" t="s">
        <v>85</v>
      </c>
      <c r="G69" s="1">
        <v>12</v>
      </c>
      <c r="H69" s="8">
        <f t="shared" si="41"/>
        <v>0.75629790529999996</v>
      </c>
      <c r="I69" s="8">
        <f t="shared" si="42"/>
        <v>273.90629790529999</v>
      </c>
      <c r="J69" s="8">
        <f t="shared" si="43"/>
        <v>1.922881340500553E-2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0.21797462889177316</v>
      </c>
      <c r="P69" s="8">
        <f t="shared" si="46"/>
        <v>4.1913934659852338E-3</v>
      </c>
      <c r="Q69" s="12">
        <f t="shared" si="47"/>
        <v>7.9636475853719446E-4</v>
      </c>
      <c r="R69" s="8">
        <f t="shared" si="48"/>
        <v>1.8955666666666669E-2</v>
      </c>
      <c r="S69" s="13">
        <f t="shared" si="49"/>
        <v>4.2011962572521551E-2</v>
      </c>
      <c r="T69" s="2">
        <f t="shared" si="50"/>
        <v>0.01</v>
      </c>
      <c r="U69" s="14">
        <f t="shared" si="51"/>
        <v>4.201196257252155E-4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1.2420119625725215E-2</v>
      </c>
      <c r="AR69" s="8">
        <f t="shared" si="55"/>
        <v>9.9766666666666666</v>
      </c>
      <c r="AS69" s="1">
        <f t="shared" si="56"/>
        <v>0.19</v>
      </c>
      <c r="AT69" s="1">
        <f t="shared" si="57"/>
        <v>10757.583333333334</v>
      </c>
      <c r="AU69" s="1">
        <f t="shared" si="58"/>
        <v>1696892.630696415</v>
      </c>
      <c r="AV69" s="1">
        <f>SUM(AU58:AU69)</f>
        <v>26675918.59191744</v>
      </c>
    </row>
    <row r="70" spans="1:48" x14ac:dyDescent="0.3">
      <c r="C70" s="7">
        <v>12</v>
      </c>
      <c r="D70" s="10">
        <v>-1.24950380780645</v>
      </c>
      <c r="E70" s="9">
        <f t="shared" si="59"/>
        <v>0.75629790529999996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-2</v>
      </c>
      <c r="E73" s="7"/>
      <c r="F73" s="7"/>
      <c r="G73" s="1">
        <v>1</v>
      </c>
      <c r="H73" s="8">
        <f t="shared" ref="H73:H84" si="61">E74</f>
        <v>-2</v>
      </c>
      <c r="I73" s="8">
        <f t="shared" ref="I73:I84" si="62">H73+273.15</f>
        <v>271.14999999999998</v>
      </c>
      <c r="J73" s="8">
        <f t="shared" ref="J73:J84" si="63">EXP(($C$15*(I73-$C$13))/($C$16*I73*$C$13))</f>
        <v>1.339736430234789E-2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1.467011391107094E-3</v>
      </c>
      <c r="Q73" s="12">
        <f t="shared" ref="Q73:Q84" si="67">P73*$B$75</f>
        <v>2.6406205039927689E-4</v>
      </c>
      <c r="R73" s="8">
        <f t="shared" ref="R73:R84" si="68">L73*$B$75</f>
        <v>1.9710000000000002E-2</v>
      </c>
      <c r="S73" s="13">
        <f t="shared" ref="S73:S84" si="69">Q73/R73</f>
        <v>1.3397364302347888E-2</v>
      </c>
      <c r="T73" s="2">
        <f t="shared" ref="T73:T84" si="70">$B$74/100</f>
        <v>0.01</v>
      </c>
      <c r="U73" s="14">
        <f t="shared" ref="U73:U84" si="71">S73*T73</f>
        <v>1.3397364302347888E-4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1.2733973643023479E-2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408.5</v>
      </c>
      <c r="AU73" s="1">
        <f t="shared" ref="AU73:AU84" si="78">AT73*10000*AS73*0.67*AR73*AQ73</f>
        <v>68693.783098840315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-9.6901727867419307</v>
      </c>
      <c r="E74" s="9">
        <f t="shared" ref="E74:E85" si="79">D73</f>
        <v>-2</v>
      </c>
      <c r="F74" s="7" t="s">
        <v>83</v>
      </c>
      <c r="G74" s="1">
        <v>2</v>
      </c>
      <c r="H74" s="8">
        <f t="shared" si="61"/>
        <v>-9.6901727867419307</v>
      </c>
      <c r="I74" s="8">
        <f t="shared" si="62"/>
        <v>263.45982721325805</v>
      </c>
      <c r="J74" s="8">
        <f t="shared" si="63"/>
        <v>4.6968747691041209E-3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0.21753298860889295</v>
      </c>
      <c r="P74" s="8">
        <f t="shared" si="66"/>
        <v>1.0217252056449234E-3</v>
      </c>
      <c r="Q74" s="12">
        <f t="shared" si="67"/>
        <v>1.8391053701608621E-4</v>
      </c>
      <c r="R74" s="8">
        <f t="shared" si="68"/>
        <v>1.9710000000000002E-2</v>
      </c>
      <c r="S74" s="13">
        <f t="shared" si="69"/>
        <v>9.3308237958440489E-3</v>
      </c>
      <c r="T74" s="2">
        <f t="shared" si="70"/>
        <v>0.01</v>
      </c>
      <c r="U74" s="14">
        <f t="shared" si="71"/>
        <v>9.3308237958440491E-5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1.269330823795844E-2</v>
      </c>
      <c r="AR74" s="8">
        <f t="shared" si="75"/>
        <v>10.950000000000001</v>
      </c>
      <c r="AS74" s="1">
        <f t="shared" si="76"/>
        <v>0.18</v>
      </c>
      <c r="AT74" s="1">
        <f t="shared" si="77"/>
        <v>408.5</v>
      </c>
      <c r="AU74" s="1">
        <f t="shared" si="78"/>
        <v>68474.412414286184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-15.6239995488214</v>
      </c>
      <c r="E75" s="9">
        <f t="shared" si="79"/>
        <v>-9.6901727867419307</v>
      </c>
      <c r="F75" s="7" t="s">
        <v>83</v>
      </c>
      <c r="G75" s="1">
        <v>3</v>
      </c>
      <c r="H75" s="8">
        <f t="shared" si="61"/>
        <v>-15.6239995488214</v>
      </c>
      <c r="I75" s="8">
        <f t="shared" si="62"/>
        <v>257.52600045117856</v>
      </c>
      <c r="J75" s="8">
        <f t="shared" si="63"/>
        <v>2.0043855669408528E-3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0.32601126340324804</v>
      </c>
      <c r="P75" s="8">
        <f t="shared" si="66"/>
        <v>6.5345227102562306E-4</v>
      </c>
      <c r="Q75" s="12">
        <f t="shared" si="67"/>
        <v>1.1762140878461215E-4</v>
      </c>
      <c r="R75" s="8">
        <f t="shared" si="68"/>
        <v>1.9710000000000002E-2</v>
      </c>
      <c r="S75" s="13">
        <f t="shared" si="69"/>
        <v>5.9676006486358265E-3</v>
      </c>
      <c r="T75" s="2">
        <f t="shared" si="70"/>
        <v>0.01</v>
      </c>
      <c r="U75" s="14">
        <f t="shared" si="71"/>
        <v>5.9676006486358267E-5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1.2659676006486358E-2</v>
      </c>
      <c r="AR75" s="8">
        <f t="shared" si="75"/>
        <v>10.950000000000001</v>
      </c>
      <c r="AS75" s="1">
        <f t="shared" si="76"/>
        <v>0.18</v>
      </c>
      <c r="AT75" s="1">
        <f t="shared" si="77"/>
        <v>408.5</v>
      </c>
      <c r="AU75" s="1">
        <f t="shared" si="78"/>
        <v>68292.982384773059</v>
      </c>
    </row>
    <row r="76" spans="1:48" x14ac:dyDescent="0.15">
      <c r="C76" s="7">
        <v>3</v>
      </c>
      <c r="D76" s="7">
        <v>-4.2514861681935496</v>
      </c>
      <c r="E76" s="9">
        <f t="shared" si="79"/>
        <v>-15.6239995488214</v>
      </c>
      <c r="F76" s="7" t="s">
        <v>83</v>
      </c>
      <c r="G76" s="1">
        <v>4</v>
      </c>
      <c r="H76" s="8">
        <f t="shared" si="61"/>
        <v>-4.2514861681935496</v>
      </c>
      <c r="I76" s="8">
        <f t="shared" si="62"/>
        <v>268.89851383180644</v>
      </c>
      <c r="J76" s="8">
        <f t="shared" si="63"/>
        <v>9.9183850690497191E-3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0.43485781113222244</v>
      </c>
      <c r="P76" s="8">
        <f t="shared" si="66"/>
        <v>4.3130872210934779E-3</v>
      </c>
      <c r="Q76" s="12">
        <f t="shared" si="67"/>
        <v>7.7635569979682601E-4</v>
      </c>
      <c r="R76" s="8">
        <f t="shared" si="68"/>
        <v>1.9710000000000002E-2</v>
      </c>
      <c r="S76" s="13">
        <f t="shared" si="69"/>
        <v>3.9388924393547742E-2</v>
      </c>
      <c r="T76" s="2">
        <f t="shared" si="70"/>
        <v>0.01</v>
      </c>
      <c r="U76" s="14">
        <f t="shared" si="71"/>
        <v>3.9388924393547742E-4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1.2993889243935478E-2</v>
      </c>
      <c r="AR76" s="8">
        <f t="shared" si="75"/>
        <v>10.950000000000001</v>
      </c>
      <c r="AS76" s="1">
        <f t="shared" si="76"/>
        <v>0.18</v>
      </c>
      <c r="AT76" s="1">
        <f t="shared" si="77"/>
        <v>408.5</v>
      </c>
      <c r="AU76" s="1">
        <f t="shared" si="78"/>
        <v>70095.905202558934</v>
      </c>
    </row>
    <row r="77" spans="1:48" x14ac:dyDescent="0.15">
      <c r="C77" s="7">
        <v>4</v>
      </c>
      <c r="D77" s="7">
        <v>3.3204456297333298</v>
      </c>
      <c r="E77" s="9">
        <f t="shared" si="79"/>
        <v>-4.2514861681935496</v>
      </c>
      <c r="F77" s="7" t="s">
        <v>83</v>
      </c>
      <c r="G77" s="1">
        <v>5</v>
      </c>
      <c r="H77" s="8">
        <f t="shared" si="61"/>
        <v>3.3204456297333298</v>
      </c>
      <c r="I77" s="8">
        <f t="shared" si="62"/>
        <v>276.47044562973332</v>
      </c>
      <c r="J77" s="8">
        <f t="shared" si="63"/>
        <v>2.6738423125976015E-2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0.4090174877155725</v>
      </c>
      <c r="O77" s="8">
        <f t="shared" si="80"/>
        <v>0.13102723619555651</v>
      </c>
      <c r="P77" s="8">
        <f t="shared" si="66"/>
        <v>3.5034616824239895E-3</v>
      </c>
      <c r="Q77" s="12">
        <f t="shared" si="67"/>
        <v>6.306231028363181E-4</v>
      </c>
      <c r="R77" s="8">
        <f t="shared" si="68"/>
        <v>1.9710000000000002E-2</v>
      </c>
      <c r="S77" s="13">
        <f t="shared" si="69"/>
        <v>3.1995083857753327E-2</v>
      </c>
      <c r="T77" s="2">
        <f t="shared" si="70"/>
        <v>0.01</v>
      </c>
      <c r="U77" s="14">
        <f t="shared" si="71"/>
        <v>3.1995083857753326E-4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1.2919950838577533E-2</v>
      </c>
      <c r="AR77" s="8">
        <f t="shared" si="75"/>
        <v>10.950000000000001</v>
      </c>
      <c r="AS77" s="1">
        <f t="shared" si="76"/>
        <v>0.18</v>
      </c>
      <c r="AT77" s="1">
        <f t="shared" si="77"/>
        <v>408.5</v>
      </c>
      <c r="AU77" s="1">
        <f t="shared" si="78"/>
        <v>69697.042371307878</v>
      </c>
    </row>
    <row r="78" spans="1:48" x14ac:dyDescent="0.15">
      <c r="C78" s="7">
        <v>5</v>
      </c>
      <c r="D78" s="7">
        <v>7.88313654106451</v>
      </c>
      <c r="E78" s="9">
        <f t="shared" si="79"/>
        <v>3.3204456297333298</v>
      </c>
      <c r="F78" s="7" t="s">
        <v>85</v>
      </c>
      <c r="G78" s="1">
        <v>6</v>
      </c>
      <c r="H78" s="8">
        <f t="shared" si="61"/>
        <v>7.88313654106451</v>
      </c>
      <c r="I78" s="8">
        <f t="shared" si="62"/>
        <v>281.03313654106449</v>
      </c>
      <c r="J78" s="8">
        <f t="shared" si="63"/>
        <v>4.7365007609026122E-2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0.23702377451313253</v>
      </c>
      <c r="P78" s="8">
        <f t="shared" si="66"/>
        <v>1.1226632883334614E-2</v>
      </c>
      <c r="Q78" s="12">
        <f t="shared" si="67"/>
        <v>2.0207939190002304E-3</v>
      </c>
      <c r="R78" s="8">
        <f t="shared" si="68"/>
        <v>1.9710000000000002E-2</v>
      </c>
      <c r="S78" s="13">
        <f t="shared" si="69"/>
        <v>0.10252632770168596</v>
      </c>
      <c r="T78" s="2">
        <f t="shared" si="70"/>
        <v>0.01</v>
      </c>
      <c r="U78" s="14">
        <f t="shared" si="71"/>
        <v>1.0252632770168595E-3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1.3625263277016859E-2</v>
      </c>
      <c r="AR78" s="8">
        <f t="shared" si="75"/>
        <v>10.950000000000001</v>
      </c>
      <c r="AS78" s="1">
        <f t="shared" si="76"/>
        <v>0.18</v>
      </c>
      <c r="AT78" s="1">
        <f t="shared" si="77"/>
        <v>408.5</v>
      </c>
      <c r="AU78" s="1">
        <f t="shared" si="78"/>
        <v>73501.870386607698</v>
      </c>
    </row>
    <row r="79" spans="1:48" x14ac:dyDescent="0.15">
      <c r="C79" s="7">
        <v>6</v>
      </c>
      <c r="D79" s="7">
        <v>14.8407392619667</v>
      </c>
      <c r="E79" s="9">
        <f t="shared" si="79"/>
        <v>7.88313654106451</v>
      </c>
      <c r="F79" s="7" t="s">
        <v>83</v>
      </c>
      <c r="G79" s="1">
        <v>7</v>
      </c>
      <c r="H79" s="8">
        <f t="shared" si="61"/>
        <v>14.8407392619667</v>
      </c>
      <c r="I79" s="8">
        <f t="shared" si="62"/>
        <v>287.99073926196667</v>
      </c>
      <c r="J79" s="8">
        <f t="shared" si="63"/>
        <v>0.10938901476709792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0.33529714162979796</v>
      </c>
      <c r="P79" s="8">
        <f t="shared" si="66"/>
        <v>3.6677823977107692E-2</v>
      </c>
      <c r="Q79" s="12">
        <f t="shared" si="67"/>
        <v>6.6020083158793846E-3</v>
      </c>
      <c r="R79" s="8">
        <f t="shared" si="68"/>
        <v>1.9710000000000002E-2</v>
      </c>
      <c r="S79" s="13">
        <f t="shared" si="69"/>
        <v>0.33495729659459078</v>
      </c>
      <c r="T79" s="2">
        <f t="shared" si="70"/>
        <v>0.01</v>
      </c>
      <c r="U79" s="14">
        <f t="shared" si="71"/>
        <v>3.3495729659459078E-3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2.494957296594591E-2</v>
      </c>
      <c r="AR79" s="8">
        <f t="shared" si="75"/>
        <v>10.950000000000001</v>
      </c>
      <c r="AS79" s="1">
        <f t="shared" si="76"/>
        <v>0.18</v>
      </c>
      <c r="AT79" s="1">
        <f t="shared" si="77"/>
        <v>408.5</v>
      </c>
      <c r="AU79" s="1">
        <f t="shared" si="78"/>
        <v>134591.18118014612</v>
      </c>
    </row>
    <row r="80" spans="1:48" x14ac:dyDescent="0.15">
      <c r="C80" s="7">
        <v>7</v>
      </c>
      <c r="D80" s="7">
        <v>17.563902462903201</v>
      </c>
      <c r="E80" s="9">
        <f t="shared" si="79"/>
        <v>14.8407392619667</v>
      </c>
      <c r="F80" s="7" t="s">
        <v>83</v>
      </c>
      <c r="G80" s="1">
        <v>8</v>
      </c>
      <c r="H80" s="8">
        <f t="shared" si="61"/>
        <v>17.563902462903201</v>
      </c>
      <c r="I80" s="8">
        <f t="shared" si="62"/>
        <v>290.71390246290321</v>
      </c>
      <c r="J80" s="8">
        <f t="shared" si="63"/>
        <v>0.15014602464869772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0.40811931765269033</v>
      </c>
      <c r="P80" s="8">
        <f t="shared" si="66"/>
        <v>6.1277493127890541E-2</v>
      </c>
      <c r="Q80" s="12">
        <f t="shared" si="67"/>
        <v>1.1029948763020297E-2</v>
      </c>
      <c r="R80" s="8">
        <f t="shared" si="68"/>
        <v>1.9710000000000002E-2</v>
      </c>
      <c r="S80" s="13">
        <f t="shared" si="69"/>
        <v>0.55961180938712818</v>
      </c>
      <c r="T80" s="2">
        <f t="shared" si="70"/>
        <v>0.01</v>
      </c>
      <c r="U80" s="14">
        <f t="shared" si="71"/>
        <v>5.596118093871282E-3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2.7196118093871284E-2</v>
      </c>
      <c r="AR80" s="8">
        <f t="shared" si="75"/>
        <v>10.950000000000001</v>
      </c>
      <c r="AS80" s="1">
        <f t="shared" si="76"/>
        <v>0.18</v>
      </c>
      <c r="AT80" s="1">
        <f t="shared" si="77"/>
        <v>408.5</v>
      </c>
      <c r="AU80" s="1">
        <f t="shared" si="78"/>
        <v>146710.23278694844</v>
      </c>
    </row>
    <row r="81" spans="1:48" x14ac:dyDescent="0.15">
      <c r="C81" s="7">
        <v>8</v>
      </c>
      <c r="D81" s="7">
        <v>13.8302651554839</v>
      </c>
      <c r="E81" s="9">
        <f t="shared" si="79"/>
        <v>17.563902462903201</v>
      </c>
      <c r="F81" s="7" t="s">
        <v>83</v>
      </c>
      <c r="G81" s="1">
        <v>9</v>
      </c>
      <c r="H81" s="8">
        <f t="shared" si="61"/>
        <v>13.8302651554839</v>
      </c>
      <c r="I81" s="8">
        <f t="shared" si="62"/>
        <v>286.98026515548389</v>
      </c>
      <c r="J81" s="8">
        <f t="shared" si="63"/>
        <v>9.7112070740205239E-2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0.45634182452479977</v>
      </c>
      <c r="P81" s="8">
        <f t="shared" si="66"/>
        <v>4.4316299544966679E-2</v>
      </c>
      <c r="Q81" s="12">
        <f t="shared" si="67"/>
        <v>7.9769339180940022E-3</v>
      </c>
      <c r="R81" s="8">
        <f t="shared" si="68"/>
        <v>1.9710000000000002E-2</v>
      </c>
      <c r="S81" s="13">
        <f t="shared" si="69"/>
        <v>0.40471506433759519</v>
      </c>
      <c r="T81" s="2">
        <f t="shared" si="70"/>
        <v>0.01</v>
      </c>
      <c r="U81" s="14">
        <f t="shared" si="71"/>
        <v>4.0471506433759517E-3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2.5647150643375954E-2</v>
      </c>
      <c r="AR81" s="8">
        <f t="shared" si="75"/>
        <v>10.950000000000001</v>
      </c>
      <c r="AS81" s="1">
        <f t="shared" si="76"/>
        <v>0.18</v>
      </c>
      <c r="AT81" s="1">
        <f t="shared" si="77"/>
        <v>408.5</v>
      </c>
      <c r="AU81" s="1">
        <f t="shared" si="78"/>
        <v>138354.28380712742</v>
      </c>
    </row>
    <row r="82" spans="1:48" x14ac:dyDescent="0.15">
      <c r="C82" s="7">
        <v>9</v>
      </c>
      <c r="D82" s="7">
        <v>10.295018902166699</v>
      </c>
      <c r="E82" s="9">
        <f t="shared" si="79"/>
        <v>13.8302651554839</v>
      </c>
      <c r="F82" s="7" t="s">
        <v>83</v>
      </c>
      <c r="G82" s="1">
        <v>10</v>
      </c>
      <c r="H82" s="8">
        <f t="shared" si="61"/>
        <v>10.295018902166699</v>
      </c>
      <c r="I82" s="8">
        <f t="shared" si="62"/>
        <v>283.44501890216668</v>
      </c>
      <c r="J82" s="8">
        <f t="shared" si="63"/>
        <v>6.3605247227506143E-2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0.52152552497983318</v>
      </c>
      <c r="P82" s="8">
        <f t="shared" si="66"/>
        <v>3.3171759951797219E-2</v>
      </c>
      <c r="Q82" s="12">
        <f t="shared" si="67"/>
        <v>5.9709167913234995E-3</v>
      </c>
      <c r="R82" s="8">
        <f t="shared" si="68"/>
        <v>1.9710000000000002E-2</v>
      </c>
      <c r="S82" s="13">
        <f t="shared" si="69"/>
        <v>0.30293844704837641</v>
      </c>
      <c r="T82" s="2">
        <f t="shared" si="70"/>
        <v>0.01</v>
      </c>
      <c r="U82" s="14">
        <f t="shared" si="71"/>
        <v>3.0293844704837643E-3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2.4629384470483767E-2</v>
      </c>
      <c r="AR82" s="8">
        <f t="shared" si="75"/>
        <v>10.950000000000001</v>
      </c>
      <c r="AS82" s="1">
        <f t="shared" si="76"/>
        <v>0.18</v>
      </c>
      <c r="AT82" s="1">
        <f t="shared" si="77"/>
        <v>408.5</v>
      </c>
      <c r="AU82" s="1">
        <f t="shared" si="78"/>
        <v>132863.91523201289</v>
      </c>
    </row>
    <row r="83" spans="1:48" x14ac:dyDescent="0.15">
      <c r="C83" s="7">
        <v>10</v>
      </c>
      <c r="D83" s="7">
        <v>4.5353184624193501</v>
      </c>
      <c r="E83" s="9">
        <f t="shared" si="79"/>
        <v>10.295018902166699</v>
      </c>
      <c r="F83" s="7" t="s">
        <v>83</v>
      </c>
      <c r="G83" s="1">
        <v>11</v>
      </c>
      <c r="H83" s="8">
        <f t="shared" si="61"/>
        <v>4.5353184624193501</v>
      </c>
      <c r="I83" s="8">
        <f t="shared" si="62"/>
        <v>277.68531846241933</v>
      </c>
      <c r="J83" s="8">
        <f t="shared" si="63"/>
        <v>3.119260764814619E-2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0.46393607677663418</v>
      </c>
      <c r="O83" s="8">
        <f t="shared" si="80"/>
        <v>0.13391768825140182</v>
      </c>
      <c r="P83" s="8">
        <f t="shared" si="66"/>
        <v>4.1772419067727341E-3</v>
      </c>
      <c r="Q83" s="12">
        <f t="shared" si="67"/>
        <v>7.5190354321909216E-4</v>
      </c>
      <c r="R83" s="8">
        <f t="shared" si="68"/>
        <v>1.9710000000000002E-2</v>
      </c>
      <c r="S83" s="13">
        <f t="shared" si="69"/>
        <v>3.8148327915732728E-2</v>
      </c>
      <c r="T83" s="2">
        <f t="shared" si="70"/>
        <v>0.01</v>
      </c>
      <c r="U83" s="14">
        <f t="shared" si="71"/>
        <v>3.8148327915732731E-4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1.2981483279157328E-2</v>
      </c>
      <c r="AR83" s="8">
        <f t="shared" si="75"/>
        <v>10.950000000000001</v>
      </c>
      <c r="AS83" s="1">
        <f t="shared" si="76"/>
        <v>0.18</v>
      </c>
      <c r="AT83" s="1">
        <f t="shared" si="77"/>
        <v>408.5</v>
      </c>
      <c r="AU83" s="1">
        <f t="shared" si="78"/>
        <v>70028.980872613509</v>
      </c>
    </row>
    <row r="84" spans="1:48" x14ac:dyDescent="0.15">
      <c r="C84" s="7">
        <v>11</v>
      </c>
      <c r="D84" s="7">
        <v>0.75629790529999996</v>
      </c>
      <c r="E84" s="9">
        <f t="shared" si="79"/>
        <v>4.5353184624193501</v>
      </c>
      <c r="F84" s="7" t="s">
        <v>85</v>
      </c>
      <c r="G84" s="1">
        <v>12</v>
      </c>
      <c r="H84" s="8">
        <f t="shared" si="61"/>
        <v>0.75629790529999996</v>
      </c>
      <c r="I84" s="8">
        <f t="shared" si="62"/>
        <v>273.90629790529999</v>
      </c>
      <c r="J84" s="8">
        <f t="shared" si="63"/>
        <v>1.922881340500553E-2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0.2392404463446291</v>
      </c>
      <c r="P84" s="8">
        <f t="shared" si="66"/>
        <v>4.6003099016911101E-3</v>
      </c>
      <c r="Q84" s="12">
        <f t="shared" si="67"/>
        <v>8.2805578230439982E-4</v>
      </c>
      <c r="R84" s="8">
        <f t="shared" si="68"/>
        <v>1.9710000000000002E-2</v>
      </c>
      <c r="S84" s="13">
        <f t="shared" si="69"/>
        <v>4.2011962572521551E-2</v>
      </c>
      <c r="T84" s="2">
        <f t="shared" si="70"/>
        <v>0.01</v>
      </c>
      <c r="U84" s="14">
        <f t="shared" si="71"/>
        <v>4.201196257252155E-4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1.3020119625725215E-2</v>
      </c>
      <c r="AR84" s="8">
        <f t="shared" si="75"/>
        <v>10.950000000000001</v>
      </c>
      <c r="AS84" s="1">
        <f t="shared" si="76"/>
        <v>0.18</v>
      </c>
      <c r="AT84" s="1">
        <f t="shared" si="77"/>
        <v>408.5</v>
      </c>
      <c r="AU84" s="1">
        <f t="shared" si="78"/>
        <v>70237.40574337804</v>
      </c>
      <c r="AV84" s="1">
        <f>SUM(AU73:AU84)</f>
        <v>1111541.9954806003</v>
      </c>
    </row>
    <row r="85" spans="1:48" x14ac:dyDescent="0.3">
      <c r="C85" s="7">
        <v>12</v>
      </c>
      <c r="D85" s="10">
        <v>-1.24950380780645</v>
      </c>
      <c r="E85" s="9">
        <f t="shared" si="79"/>
        <v>0.75629790529999996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-2</v>
      </c>
      <c r="E89" s="7"/>
      <c r="F89" s="7"/>
      <c r="G89" s="1">
        <v>1</v>
      </c>
      <c r="H89" s="8">
        <f t="shared" ref="H89:H100" si="81">E90</f>
        <v>-2</v>
      </c>
      <c r="I89" s="8">
        <f t="shared" ref="I89:I100" si="82">H89+273.15</f>
        <v>271.14999999999998</v>
      </c>
      <c r="J89" s="8">
        <f t="shared" ref="J89:J100" si="83">EXP(($C$15*(I89-$C$13))/($C$16*I89*$C$13))</f>
        <v>1.339736430234789E-2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7.10767018991387E-2</v>
      </c>
      <c r="Q89" s="12">
        <f t="shared" ref="Q89:Q100" si="87">P89*$B$91</f>
        <v>3.1984515854612414E-2</v>
      </c>
      <c r="R89" s="8">
        <f t="shared" ref="R89:R100" si="88">L89*$B$91</f>
        <v>2.3873737500000001</v>
      </c>
      <c r="S89" s="13">
        <f t="shared" ref="S89:S100" si="89">Q89/R89</f>
        <v>1.3397364302347888E-2</v>
      </c>
      <c r="T89" s="2">
        <f t="shared" ref="T89:T100" si="90">$B$90/100</f>
        <v>0.51</v>
      </c>
      <c r="U89" s="14">
        <f t="shared" ref="U89:U100" si="91">S89*T89</f>
        <v>6.8326557941974231E-3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3.2397045721950526E-2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111259.5</v>
      </c>
      <c r="AN89" s="1">
        <f t="shared" ref="AN89:AN100" si="96">AM89*10000*AK89*AJ89</f>
        <v>374955939.2618534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-9.6901727867419307</v>
      </c>
      <c r="E90" s="9">
        <f t="shared" ref="E90:E101" si="97">D89</f>
        <v>-2</v>
      </c>
      <c r="F90" s="7" t="s">
        <v>83</v>
      </c>
      <c r="G90" s="1">
        <v>2</v>
      </c>
      <c r="H90" s="8">
        <f t="shared" si="81"/>
        <v>-9.6901727867419307</v>
      </c>
      <c r="I90" s="8">
        <f t="shared" si="82"/>
        <v>263.45982721325805</v>
      </c>
      <c r="J90" s="8">
        <f t="shared" si="83"/>
        <v>4.6968747691041209E-3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10.539473298100861</v>
      </c>
      <c r="P90" s="8">
        <f t="shared" si="86"/>
        <v>4.9502586213496527E-2</v>
      </c>
      <c r="Q90" s="12">
        <f t="shared" si="87"/>
        <v>2.2276163796073438E-2</v>
      </c>
      <c r="R90" s="8">
        <f t="shared" si="88"/>
        <v>2.3873737500000001</v>
      </c>
      <c r="S90" s="13">
        <f t="shared" si="89"/>
        <v>9.3308237958440472E-3</v>
      </c>
      <c r="T90" s="2">
        <f t="shared" si="90"/>
        <v>0.51</v>
      </c>
      <c r="U90" s="14">
        <f t="shared" si="91"/>
        <v>4.7587201358804641E-3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3.1771754120967957E-2</v>
      </c>
      <c r="AK90" s="8">
        <f t="shared" si="93"/>
        <v>10.4025</v>
      </c>
      <c r="AL90" s="1">
        <f t="shared" si="94"/>
        <v>0.45</v>
      </c>
      <c r="AM90" s="17">
        <f t="shared" si="95"/>
        <v>111259.5</v>
      </c>
      <c r="AN90" s="1">
        <f t="shared" si="96"/>
        <v>367718958.40961134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-15.6239995488214</v>
      </c>
      <c r="E91" s="9">
        <f t="shared" si="97"/>
        <v>-9.6901727867419307</v>
      </c>
      <c r="F91" s="7" t="s">
        <v>83</v>
      </c>
      <c r="G91" s="1">
        <v>3</v>
      </c>
      <c r="H91" s="8">
        <f t="shared" si="81"/>
        <v>-15.6239995488214</v>
      </c>
      <c r="I91" s="8">
        <f t="shared" si="82"/>
        <v>257.52600045117856</v>
      </c>
      <c r="J91" s="8">
        <f t="shared" si="83"/>
        <v>2.0043855669408528E-3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15.795245711887365</v>
      </c>
      <c r="P91" s="8">
        <f t="shared" si="86"/>
        <v>3.1659762531191432E-2</v>
      </c>
      <c r="Q91" s="12">
        <f t="shared" si="87"/>
        <v>1.4246893139036146E-2</v>
      </c>
      <c r="R91" s="8">
        <f t="shared" si="88"/>
        <v>2.3873737500000001</v>
      </c>
      <c r="S91" s="13">
        <f t="shared" si="89"/>
        <v>5.9676006486358265E-3</v>
      </c>
      <c r="T91" s="2">
        <f t="shared" si="90"/>
        <v>0.51</v>
      </c>
      <c r="U91" s="14">
        <f t="shared" si="91"/>
        <v>3.0434763308042714E-3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3.1254608113737488E-2</v>
      </c>
      <c r="AK91" s="8">
        <f t="shared" si="93"/>
        <v>10.4025</v>
      </c>
      <c r="AL91" s="1">
        <f t="shared" si="94"/>
        <v>0.45</v>
      </c>
      <c r="AM91" s="17">
        <f t="shared" si="95"/>
        <v>111259.5</v>
      </c>
      <c r="AN91" s="1">
        <f t="shared" si="96"/>
        <v>361733629.73054487</v>
      </c>
    </row>
    <row r="92" spans="1:48" x14ac:dyDescent="0.15">
      <c r="C92" s="7">
        <v>3</v>
      </c>
      <c r="D92" s="7">
        <v>-4.2514861681935496</v>
      </c>
      <c r="E92" s="9">
        <f t="shared" si="97"/>
        <v>-15.6239995488214</v>
      </c>
      <c r="F92" s="7" t="s">
        <v>83</v>
      </c>
      <c r="G92" s="1">
        <v>4</v>
      </c>
      <c r="H92" s="8">
        <f t="shared" si="81"/>
        <v>-4.2514861681935496</v>
      </c>
      <c r="I92" s="8">
        <f t="shared" si="82"/>
        <v>268.89851383180644</v>
      </c>
      <c r="J92" s="8">
        <f t="shared" si="83"/>
        <v>9.9183850690497191E-3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21.068860949356171</v>
      </c>
      <c r="P92" s="8">
        <f t="shared" si="86"/>
        <v>0.20896907586197894</v>
      </c>
      <c r="Q92" s="12">
        <f t="shared" si="87"/>
        <v>9.4036084137890524E-2</v>
      </c>
      <c r="R92" s="8">
        <f t="shared" si="88"/>
        <v>2.3873737500000001</v>
      </c>
      <c r="S92" s="13">
        <f t="shared" si="89"/>
        <v>3.9388924393547728E-2</v>
      </c>
      <c r="T92" s="2">
        <f t="shared" si="90"/>
        <v>0.51</v>
      </c>
      <c r="U92" s="14">
        <f t="shared" si="91"/>
        <v>2.0088351440709341E-2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3.6393637959373865E-2</v>
      </c>
      <c r="AK92" s="8">
        <f t="shared" si="93"/>
        <v>10.4025</v>
      </c>
      <c r="AL92" s="1">
        <f t="shared" si="94"/>
        <v>0.45</v>
      </c>
      <c r="AM92" s="17">
        <f t="shared" si="95"/>
        <v>111259.5</v>
      </c>
      <c r="AN92" s="1">
        <f t="shared" si="96"/>
        <v>421211576.55332297</v>
      </c>
    </row>
    <row r="93" spans="1:48" x14ac:dyDescent="0.15">
      <c r="C93" s="7">
        <v>4</v>
      </c>
      <c r="D93" s="7">
        <v>3.3204456297333298</v>
      </c>
      <c r="E93" s="9">
        <f t="shared" si="97"/>
        <v>-4.2514861681935496</v>
      </c>
      <c r="F93" s="7" t="s">
        <v>83</v>
      </c>
      <c r="G93" s="1">
        <v>5</v>
      </c>
      <c r="H93" s="8">
        <f t="shared" si="81"/>
        <v>3.3204456297333298</v>
      </c>
      <c r="I93" s="8">
        <f t="shared" si="82"/>
        <v>276.47044562973332</v>
      </c>
      <c r="J93" s="8">
        <f t="shared" si="83"/>
        <v>2.6738423125976015E-2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19.816897279819482</v>
      </c>
      <c r="O93" s="8">
        <f t="shared" si="98"/>
        <v>6.3482695936747113</v>
      </c>
      <c r="P93" s="8">
        <f t="shared" si="86"/>
        <v>0.16974271851344228</v>
      </c>
      <c r="Q93" s="12">
        <f t="shared" si="87"/>
        <v>7.6384223331049023E-2</v>
      </c>
      <c r="R93" s="8">
        <f t="shared" si="88"/>
        <v>2.3873737500000001</v>
      </c>
      <c r="S93" s="13">
        <f t="shared" si="89"/>
        <v>3.1995083857753327E-2</v>
      </c>
      <c r="T93" s="2">
        <f t="shared" si="90"/>
        <v>0.51</v>
      </c>
      <c r="U93" s="14">
        <f t="shared" si="91"/>
        <v>1.6317492767454197E-2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2.7830724069387441E-2</v>
      </c>
      <c r="AK93" s="8">
        <f t="shared" si="93"/>
        <v>10.4025</v>
      </c>
      <c r="AL93" s="1">
        <f t="shared" si="94"/>
        <v>0.45</v>
      </c>
      <c r="AM93" s="17">
        <f t="shared" si="95"/>
        <v>111259.5</v>
      </c>
      <c r="AN93" s="1">
        <f t="shared" si="96"/>
        <v>322106385.04930818</v>
      </c>
    </row>
    <row r="94" spans="1:48" x14ac:dyDescent="0.15">
      <c r="C94" s="7">
        <v>5</v>
      </c>
      <c r="D94" s="7">
        <v>7.88313654106451</v>
      </c>
      <c r="E94" s="9">
        <f t="shared" si="97"/>
        <v>3.3204456297333298</v>
      </c>
      <c r="F94" s="7" t="s">
        <v>85</v>
      </c>
      <c r="G94" s="1">
        <v>6</v>
      </c>
      <c r="H94" s="8">
        <f t="shared" si="81"/>
        <v>7.88313654106451</v>
      </c>
      <c r="I94" s="8">
        <f t="shared" si="82"/>
        <v>281.03313654106449</v>
      </c>
      <c r="J94" s="8">
        <f t="shared" si="83"/>
        <v>4.7365007609026122E-2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11.483801875161269</v>
      </c>
      <c r="P94" s="8">
        <f t="shared" si="86"/>
        <v>0.54393036319756194</v>
      </c>
      <c r="Q94" s="12">
        <f t="shared" si="87"/>
        <v>0.24476866343890288</v>
      </c>
      <c r="R94" s="8">
        <f t="shared" si="88"/>
        <v>2.3873737500000001</v>
      </c>
      <c r="S94" s="13">
        <f t="shared" si="89"/>
        <v>0.10252632770168596</v>
      </c>
      <c r="T94" s="2">
        <f t="shared" si="90"/>
        <v>0.51</v>
      </c>
      <c r="U94" s="14">
        <f t="shared" si="91"/>
        <v>5.2288427127859839E-2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4.1893960779049749E-2</v>
      </c>
      <c r="AK94" s="8">
        <f t="shared" si="93"/>
        <v>10.4025</v>
      </c>
      <c r="AL94" s="1">
        <f t="shared" si="94"/>
        <v>0.45</v>
      </c>
      <c r="AM94" s="17">
        <f t="shared" si="95"/>
        <v>111259.5</v>
      </c>
      <c r="AN94" s="1">
        <f t="shared" si="96"/>
        <v>484871044.9750877</v>
      </c>
    </row>
    <row r="95" spans="1:48" x14ac:dyDescent="0.15">
      <c r="C95" s="7">
        <v>6</v>
      </c>
      <c r="D95" s="7">
        <v>14.8407392619667</v>
      </c>
      <c r="E95" s="9">
        <f t="shared" si="97"/>
        <v>7.88313654106451</v>
      </c>
      <c r="F95" s="7" t="s">
        <v>83</v>
      </c>
      <c r="G95" s="1">
        <v>7</v>
      </c>
      <c r="H95" s="8">
        <f t="shared" si="81"/>
        <v>14.8407392619667</v>
      </c>
      <c r="I95" s="8">
        <f t="shared" si="82"/>
        <v>287.99073926196667</v>
      </c>
      <c r="J95" s="8">
        <f t="shared" si="83"/>
        <v>0.10938901476709792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16.245146511963711</v>
      </c>
      <c r="P95" s="8">
        <f t="shared" si="86"/>
        <v>1.7770405716908677</v>
      </c>
      <c r="Q95" s="12">
        <f t="shared" si="87"/>
        <v>0.79966825726089052</v>
      </c>
      <c r="R95" s="8">
        <f t="shared" si="88"/>
        <v>2.3873737500000001</v>
      </c>
      <c r="S95" s="13">
        <f t="shared" si="89"/>
        <v>0.33495729659459084</v>
      </c>
      <c r="T95" s="2">
        <f t="shared" si="90"/>
        <v>0.51</v>
      </c>
      <c r="U95" s="14">
        <f t="shared" si="91"/>
        <v>0.17082822126324132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9.795970871086726E-2</v>
      </c>
      <c r="AK95" s="8">
        <f t="shared" si="93"/>
        <v>10.4025</v>
      </c>
      <c r="AL95" s="1">
        <f t="shared" si="94"/>
        <v>0.45</v>
      </c>
      <c r="AM95" s="17">
        <f t="shared" si="95"/>
        <v>111259.5</v>
      </c>
      <c r="AN95" s="1">
        <f t="shared" si="96"/>
        <v>1133763087.6822236</v>
      </c>
    </row>
    <row r="96" spans="1:48" x14ac:dyDescent="0.15">
      <c r="C96" s="7">
        <v>7</v>
      </c>
      <c r="D96" s="7">
        <v>17.563902462903201</v>
      </c>
      <c r="E96" s="9">
        <f t="shared" si="97"/>
        <v>14.8407392619667</v>
      </c>
      <c r="F96" s="7" t="s">
        <v>83</v>
      </c>
      <c r="G96" s="1">
        <v>8</v>
      </c>
      <c r="H96" s="8">
        <f t="shared" si="81"/>
        <v>17.563902462903201</v>
      </c>
      <c r="I96" s="8">
        <f t="shared" si="82"/>
        <v>290.71390246290321</v>
      </c>
      <c r="J96" s="8">
        <f t="shared" si="83"/>
        <v>0.15014602464869772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19.773380940272844</v>
      </c>
      <c r="P96" s="8">
        <f t="shared" si="86"/>
        <v>2.968894542046296</v>
      </c>
      <c r="Q96" s="12">
        <f t="shared" si="87"/>
        <v>1.3360025439208332</v>
      </c>
      <c r="R96" s="8">
        <f t="shared" si="88"/>
        <v>2.3873737500000001</v>
      </c>
      <c r="S96" s="13">
        <f t="shared" si="89"/>
        <v>0.55961180938712807</v>
      </c>
      <c r="T96" s="2">
        <f t="shared" si="90"/>
        <v>0.51</v>
      </c>
      <c r="U96" s="14">
        <f t="shared" si="91"/>
        <v>0.28540202278743532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0.13250370987041177</v>
      </c>
      <c r="AK96" s="8">
        <f t="shared" si="93"/>
        <v>10.4025</v>
      </c>
      <c r="AL96" s="1">
        <f t="shared" si="94"/>
        <v>0.45</v>
      </c>
      <c r="AM96" s="17">
        <f t="shared" si="95"/>
        <v>111259.5</v>
      </c>
      <c r="AN96" s="1">
        <f t="shared" si="96"/>
        <v>1533567394.2787242</v>
      </c>
    </row>
    <row r="97" spans="1:50" x14ac:dyDescent="0.15">
      <c r="C97" s="7">
        <v>8</v>
      </c>
      <c r="D97" s="7">
        <v>13.8302651554839</v>
      </c>
      <c r="E97" s="9">
        <f t="shared" si="97"/>
        <v>17.563902462903201</v>
      </c>
      <c r="F97" s="7" t="s">
        <v>83</v>
      </c>
      <c r="G97" s="1">
        <v>9</v>
      </c>
      <c r="H97" s="8">
        <f t="shared" si="81"/>
        <v>13.8302651554839</v>
      </c>
      <c r="I97" s="8">
        <f t="shared" si="82"/>
        <v>286.98026515548389</v>
      </c>
      <c r="J97" s="8">
        <f t="shared" si="83"/>
        <v>9.7112070740205239E-2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22.109761398226549</v>
      </c>
      <c r="P97" s="8">
        <f t="shared" si="86"/>
        <v>2.1471247129536359</v>
      </c>
      <c r="Q97" s="12">
        <f t="shared" si="87"/>
        <v>0.96620612082913615</v>
      </c>
      <c r="R97" s="8">
        <f t="shared" si="88"/>
        <v>2.3873737500000001</v>
      </c>
      <c r="S97" s="13">
        <f t="shared" si="89"/>
        <v>0.4047150643375953</v>
      </c>
      <c r="T97" s="2">
        <f t="shared" si="90"/>
        <v>0.51</v>
      </c>
      <c r="U97" s="14">
        <f t="shared" si="91"/>
        <v>0.20640468281217361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0.10868601186787036</v>
      </c>
      <c r="AK97" s="8">
        <f t="shared" si="93"/>
        <v>10.4025</v>
      </c>
      <c r="AL97" s="1">
        <f t="shared" si="94"/>
        <v>0.45</v>
      </c>
      <c r="AM97" s="17">
        <f t="shared" si="95"/>
        <v>111259.5</v>
      </c>
      <c r="AN97" s="1">
        <f t="shared" si="96"/>
        <v>1257906847.8744209</v>
      </c>
    </row>
    <row r="98" spans="1:50" x14ac:dyDescent="0.15">
      <c r="C98" s="7">
        <v>9</v>
      </c>
      <c r="D98" s="7">
        <v>10.295018902166699</v>
      </c>
      <c r="E98" s="9">
        <f t="shared" si="97"/>
        <v>13.8302651554839</v>
      </c>
      <c r="F98" s="7" t="s">
        <v>83</v>
      </c>
      <c r="G98" s="1">
        <v>10</v>
      </c>
      <c r="H98" s="8">
        <f t="shared" si="81"/>
        <v>10.295018902166699</v>
      </c>
      <c r="I98" s="8">
        <f t="shared" si="82"/>
        <v>283.44501890216668</v>
      </c>
      <c r="J98" s="8">
        <f t="shared" si="83"/>
        <v>6.3605247227506143E-2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25.26791168527291</v>
      </c>
      <c r="P98" s="8">
        <f t="shared" si="86"/>
        <v>1.6071717696645749</v>
      </c>
      <c r="Q98" s="12">
        <f t="shared" si="87"/>
        <v>0.72322729634905869</v>
      </c>
      <c r="R98" s="8">
        <f t="shared" si="88"/>
        <v>2.3873737500000001</v>
      </c>
      <c r="S98" s="13">
        <f t="shared" si="89"/>
        <v>0.30293844704837636</v>
      </c>
      <c r="T98" s="2">
        <f t="shared" si="90"/>
        <v>0.51</v>
      </c>
      <c r="U98" s="14">
        <f t="shared" si="91"/>
        <v>0.15449860799467194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8.9830330310393586E-2</v>
      </c>
      <c r="AK98" s="8">
        <f t="shared" si="93"/>
        <v>10.4025</v>
      </c>
      <c r="AL98" s="1">
        <f t="shared" si="94"/>
        <v>0.45</v>
      </c>
      <c r="AM98" s="17">
        <f t="shared" si="95"/>
        <v>111259.5</v>
      </c>
      <c r="AN98" s="1">
        <f t="shared" si="96"/>
        <v>1039675535.9984797</v>
      </c>
    </row>
    <row r="99" spans="1:50" x14ac:dyDescent="0.15">
      <c r="C99" s="7">
        <v>10</v>
      </c>
      <c r="D99" s="7">
        <v>4.5353184624193501</v>
      </c>
      <c r="E99" s="9">
        <f t="shared" si="97"/>
        <v>10.295018902166699</v>
      </c>
      <c r="F99" s="7" t="s">
        <v>83</v>
      </c>
      <c r="G99" s="1">
        <v>11</v>
      </c>
      <c r="H99" s="8">
        <f t="shared" si="81"/>
        <v>4.5353184624193501</v>
      </c>
      <c r="I99" s="8">
        <f t="shared" si="82"/>
        <v>277.68531846241933</v>
      </c>
      <c r="J99" s="8">
        <f t="shared" si="83"/>
        <v>3.119260764814619E-2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22.477702919827919</v>
      </c>
      <c r="O99" s="8">
        <f t="shared" si="98"/>
        <v>6.4883119957804141</v>
      </c>
      <c r="P99" s="8">
        <f t="shared" si="86"/>
        <v>0.20238737038313881</v>
      </c>
      <c r="Q99" s="12">
        <f t="shared" si="87"/>
        <v>9.1074316672412461E-2</v>
      </c>
      <c r="R99" s="8">
        <f t="shared" si="88"/>
        <v>2.3873737500000001</v>
      </c>
      <c r="S99" s="13">
        <f t="shared" si="89"/>
        <v>3.8148327915732701E-2</v>
      </c>
      <c r="T99" s="2">
        <f t="shared" si="90"/>
        <v>0.51</v>
      </c>
      <c r="U99" s="14">
        <f t="shared" si="91"/>
        <v>1.9455647237023678E-2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3.6202877641962637E-2</v>
      </c>
      <c r="AK99" s="8">
        <f t="shared" si="93"/>
        <v>10.4025</v>
      </c>
      <c r="AL99" s="1">
        <f t="shared" si="94"/>
        <v>0.45</v>
      </c>
      <c r="AM99" s="17">
        <f t="shared" si="95"/>
        <v>111259.5</v>
      </c>
      <c r="AN99" s="1">
        <f t="shared" si="96"/>
        <v>419003760.61224312</v>
      </c>
    </row>
    <row r="100" spans="1:50" x14ac:dyDescent="0.15">
      <c r="C100" s="7">
        <v>11</v>
      </c>
      <c r="D100" s="7">
        <v>0.75629790529999996</v>
      </c>
      <c r="E100" s="9">
        <f t="shared" si="97"/>
        <v>4.5353184624193501</v>
      </c>
      <c r="F100" s="7" t="s">
        <v>85</v>
      </c>
      <c r="G100" s="1">
        <v>12</v>
      </c>
      <c r="H100" s="8">
        <f t="shared" si="81"/>
        <v>0.75629790529999996</v>
      </c>
      <c r="I100" s="8">
        <f t="shared" si="82"/>
        <v>273.90629790529999</v>
      </c>
      <c r="J100" s="8">
        <f t="shared" si="83"/>
        <v>1.922881340500553E-2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11.591199625397275</v>
      </c>
      <c r="P100" s="8">
        <f t="shared" si="86"/>
        <v>0.2228850147369342</v>
      </c>
      <c r="Q100" s="12">
        <f t="shared" si="87"/>
        <v>0.1002982566316204</v>
      </c>
      <c r="R100" s="8">
        <f t="shared" si="88"/>
        <v>2.3873737500000001</v>
      </c>
      <c r="S100" s="13">
        <f t="shared" si="89"/>
        <v>4.2011962572521537E-2</v>
      </c>
      <c r="T100" s="2">
        <f t="shared" si="90"/>
        <v>0.51</v>
      </c>
      <c r="U100" s="14">
        <f t="shared" si="91"/>
        <v>2.1426100911985983E-2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3.6796969424963771E-2</v>
      </c>
      <c r="AK100" s="8">
        <f t="shared" si="93"/>
        <v>10.4025</v>
      </c>
      <c r="AL100" s="1">
        <f t="shared" si="94"/>
        <v>0.45</v>
      </c>
      <c r="AM100" s="17">
        <f t="shared" si="95"/>
        <v>111259.5</v>
      </c>
      <c r="AN100" s="1">
        <f t="shared" si="96"/>
        <v>425879641.96311611</v>
      </c>
      <c r="AO100" s="1">
        <f>SUM(AN89:AN100)</f>
        <v>8142393802.3889351</v>
      </c>
    </row>
    <row r="101" spans="1:50" x14ac:dyDescent="0.3">
      <c r="C101" s="7">
        <v>12</v>
      </c>
      <c r="D101" s="10">
        <v>-1.24950380780645</v>
      </c>
      <c r="E101" s="9">
        <f t="shared" si="97"/>
        <v>0.75629790529999996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-2</v>
      </c>
      <c r="E105" s="7"/>
      <c r="F105" s="7"/>
      <c r="G105" s="1">
        <v>1</v>
      </c>
      <c r="H105" s="8">
        <f t="shared" ref="H105:H116" si="99">E106</f>
        <v>-2</v>
      </c>
      <c r="I105" s="8">
        <f t="shared" ref="I105:I116" si="100">H105+273.15</f>
        <v>271.14999999999998</v>
      </c>
      <c r="J105" s="8">
        <f t="shared" ref="J105:J116" si="101">EXP(($C$15*(I105-$C$13))/($C$16*I105*$C$13))</f>
        <v>1.339736430234789E-2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8.6800211489657386E-3</v>
      </c>
      <c r="Q105" s="12">
        <f t="shared" ref="Q105:Q116" si="105">P105*$B$107</f>
        <v>2.6040063446897215E-3</v>
      </c>
      <c r="R105" s="8">
        <f t="shared" ref="R105:R116" si="106">L105*$B$107</f>
        <v>0.19436706250000002</v>
      </c>
      <c r="S105" s="13">
        <f t="shared" ref="S105:S116" si="107">Q105/R105</f>
        <v>1.339736430234789E-2</v>
      </c>
      <c r="T105" s="2">
        <f t="shared" ref="T105:T116" si="108">$B$106/100</f>
        <v>0.01</v>
      </c>
      <c r="U105" s="14">
        <f t="shared" ref="U105:U116" si="109">S105*T105</f>
        <v>1.339736430234789E-4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5.6239736430234791E-3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6291.666666666667</v>
      </c>
      <c r="AX105" s="1">
        <f t="shared" ref="AX105:AX116" si="116">AW105*10000*AV105*0.67*AU105*AT105</f>
        <v>4607936.1868324522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-9.6901727867419307</v>
      </c>
      <c r="E106" s="9">
        <f t="shared" ref="E106:E117" si="117">D105</f>
        <v>-2</v>
      </c>
      <c r="F106" s="7" t="s">
        <v>83</v>
      </c>
      <c r="G106" s="1">
        <v>2</v>
      </c>
      <c r="H106" s="8">
        <f t="shared" si="99"/>
        <v>-9.6901727867419307</v>
      </c>
      <c r="I106" s="8">
        <f t="shared" si="100"/>
        <v>263.45982721325805</v>
      </c>
      <c r="J106" s="8">
        <f t="shared" si="101"/>
        <v>4.6968747691041209E-3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1.2871003955177012</v>
      </c>
      <c r="P106" s="8">
        <f t="shared" si="104"/>
        <v>6.0453493730110251E-3</v>
      </c>
      <c r="Q106" s="12">
        <f t="shared" si="105"/>
        <v>1.8136048119033075E-3</v>
      </c>
      <c r="R106" s="8">
        <f t="shared" si="106"/>
        <v>0.19436706250000002</v>
      </c>
      <c r="S106" s="13">
        <f t="shared" si="107"/>
        <v>9.3308237958440489E-3</v>
      </c>
      <c r="T106" s="2">
        <f t="shared" si="108"/>
        <v>0.01</v>
      </c>
      <c r="U106" s="14">
        <f t="shared" si="109"/>
        <v>9.3308237958440491E-5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5.5833082379584406E-3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6291.666666666667</v>
      </c>
      <c r="AX106" s="1">
        <f t="shared" si="116"/>
        <v>4574617.468885785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-15.6239995488214</v>
      </c>
      <c r="E107" s="9">
        <f t="shared" si="117"/>
        <v>-9.6901727867419307</v>
      </c>
      <c r="F107" s="7" t="s">
        <v>83</v>
      </c>
      <c r="G107" s="1">
        <v>3</v>
      </c>
      <c r="H107" s="8">
        <f t="shared" si="99"/>
        <v>-15.6239995488214</v>
      </c>
      <c r="I107" s="8">
        <f t="shared" si="100"/>
        <v>257.52600045117856</v>
      </c>
      <c r="J107" s="8">
        <f t="shared" si="101"/>
        <v>2.0043855669408528E-3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1.9289452544780235</v>
      </c>
      <c r="P107" s="8">
        <f t="shared" si="104"/>
        <v>3.8663500274948004E-3</v>
      </c>
      <c r="Q107" s="12">
        <f t="shared" si="105"/>
        <v>1.15990500824844E-3</v>
      </c>
      <c r="R107" s="8">
        <f t="shared" si="106"/>
        <v>0.19436706250000002</v>
      </c>
      <c r="S107" s="13">
        <f t="shared" si="107"/>
        <v>5.9676006486358247E-3</v>
      </c>
      <c r="T107" s="2">
        <f t="shared" si="108"/>
        <v>0.01</v>
      </c>
      <c r="U107" s="14">
        <f t="shared" si="109"/>
        <v>5.9676006486358247E-5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5.5496760064863582E-3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6291.666666666667</v>
      </c>
      <c r="AX107" s="1">
        <f t="shared" si="116"/>
        <v>4547061.2984125502</v>
      </c>
    </row>
    <row r="108" spans="1:50" x14ac:dyDescent="0.15">
      <c r="C108" s="7">
        <v>3</v>
      </c>
      <c r="D108" s="7">
        <v>-4.2514861681935496</v>
      </c>
      <c r="E108" s="9">
        <f t="shared" si="117"/>
        <v>-15.6239995488214</v>
      </c>
      <c r="F108" s="7" t="s">
        <v>83</v>
      </c>
      <c r="G108" s="1">
        <v>4</v>
      </c>
      <c r="H108" s="8">
        <f t="shared" si="99"/>
        <v>-4.2514861681935496</v>
      </c>
      <c r="I108" s="8">
        <f t="shared" si="100"/>
        <v>268.89851383180644</v>
      </c>
      <c r="J108" s="8">
        <f t="shared" si="101"/>
        <v>9.9183850690497191E-3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2.5729691127838619</v>
      </c>
      <c r="P108" s="8">
        <f t="shared" si="104"/>
        <v>2.5519698431361558E-2</v>
      </c>
      <c r="Q108" s="12">
        <f t="shared" si="105"/>
        <v>7.6559095294084674E-3</v>
      </c>
      <c r="R108" s="8">
        <f t="shared" si="106"/>
        <v>0.19436706250000002</v>
      </c>
      <c r="S108" s="13">
        <f t="shared" si="107"/>
        <v>3.9388924393547735E-2</v>
      </c>
      <c r="T108" s="2">
        <f t="shared" si="108"/>
        <v>0.01</v>
      </c>
      <c r="U108" s="14">
        <f t="shared" si="109"/>
        <v>3.9388924393547736E-4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5.8838892439354775E-3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6291.666666666667</v>
      </c>
      <c r="AX108" s="1">
        <f t="shared" si="116"/>
        <v>4820894.9556649504</v>
      </c>
    </row>
    <row r="109" spans="1:50" x14ac:dyDescent="0.15">
      <c r="C109" s="7">
        <v>4</v>
      </c>
      <c r="D109" s="7">
        <v>3.3204456297333298</v>
      </c>
      <c r="E109" s="9">
        <f t="shared" si="117"/>
        <v>-4.2514861681935496</v>
      </c>
      <c r="F109" s="7" t="s">
        <v>83</v>
      </c>
      <c r="G109" s="1">
        <v>5</v>
      </c>
      <c r="H109" s="8">
        <f t="shared" si="99"/>
        <v>3.3204456297333298</v>
      </c>
      <c r="I109" s="8">
        <f t="shared" si="100"/>
        <v>276.47044562973332</v>
      </c>
      <c r="J109" s="8">
        <f t="shared" si="101"/>
        <v>2.6738423125976015E-2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2.420076943634875</v>
      </c>
      <c r="O109" s="8">
        <f t="shared" si="118"/>
        <v>0.77526267905095869</v>
      </c>
      <c r="P109" s="8">
        <f t="shared" si="104"/>
        <v>2.0729301546242276E-2</v>
      </c>
      <c r="Q109" s="12">
        <f t="shared" si="105"/>
        <v>6.2187904638726825E-3</v>
      </c>
      <c r="R109" s="8">
        <f t="shared" si="106"/>
        <v>0.19436706250000002</v>
      </c>
      <c r="S109" s="13">
        <f t="shared" si="107"/>
        <v>3.1995083857753327E-2</v>
      </c>
      <c r="T109" s="2">
        <f t="shared" si="108"/>
        <v>0.01</v>
      </c>
      <c r="U109" s="14">
        <f t="shared" si="109"/>
        <v>3.1995083857753326E-4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5.8099508385775333E-3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6291.666666666667</v>
      </c>
      <c r="AX109" s="1">
        <f t="shared" si="116"/>
        <v>4760314.399056511</v>
      </c>
    </row>
    <row r="110" spans="1:50" x14ac:dyDescent="0.15">
      <c r="C110" s="7">
        <v>5</v>
      </c>
      <c r="D110" s="7">
        <v>7.88313654106451</v>
      </c>
      <c r="E110" s="9">
        <f t="shared" si="117"/>
        <v>3.3204456297333298</v>
      </c>
      <c r="F110" s="7" t="s">
        <v>85</v>
      </c>
      <c r="G110" s="1">
        <v>6</v>
      </c>
      <c r="H110" s="8">
        <f t="shared" si="99"/>
        <v>7.88313654106451</v>
      </c>
      <c r="I110" s="8">
        <f t="shared" si="100"/>
        <v>281.03313654106449</v>
      </c>
      <c r="J110" s="8">
        <f t="shared" si="101"/>
        <v>4.7365007609026122E-2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1.40242358583805</v>
      </c>
      <c r="P110" s="8">
        <f t="shared" si="104"/>
        <v>6.6425803814296941E-2</v>
      </c>
      <c r="Q110" s="12">
        <f t="shared" si="105"/>
        <v>1.9927741144289083E-2</v>
      </c>
      <c r="R110" s="8">
        <f t="shared" si="106"/>
        <v>0.19436706250000002</v>
      </c>
      <c r="S110" s="13">
        <f t="shared" si="107"/>
        <v>0.10252632770168599</v>
      </c>
      <c r="T110" s="2">
        <f t="shared" si="108"/>
        <v>0.01</v>
      </c>
      <c r="U110" s="14">
        <f t="shared" si="109"/>
        <v>1.02526327701686E-3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6.5152632770168603E-3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6291.666666666667</v>
      </c>
      <c r="AX110" s="1">
        <f t="shared" si="116"/>
        <v>5338203.7908638977</v>
      </c>
    </row>
    <row r="111" spans="1:50" x14ac:dyDescent="0.15">
      <c r="C111" s="7">
        <v>6</v>
      </c>
      <c r="D111" s="7">
        <v>14.8407392619667</v>
      </c>
      <c r="E111" s="9">
        <f t="shared" si="117"/>
        <v>7.88313654106451</v>
      </c>
      <c r="F111" s="7" t="s">
        <v>83</v>
      </c>
      <c r="G111" s="1">
        <v>7</v>
      </c>
      <c r="H111" s="8">
        <f t="shared" si="99"/>
        <v>14.8407392619667</v>
      </c>
      <c r="I111" s="8">
        <f t="shared" si="100"/>
        <v>287.99073926196667</v>
      </c>
      <c r="J111" s="8">
        <f t="shared" si="101"/>
        <v>0.10938901476709792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1.9838879903570865</v>
      </c>
      <c r="P111" s="8">
        <f t="shared" si="104"/>
        <v>0.21701555267343955</v>
      </c>
      <c r="Q111" s="12">
        <f t="shared" si="105"/>
        <v>6.5104665802031864E-2</v>
      </c>
      <c r="R111" s="8">
        <f t="shared" si="106"/>
        <v>0.19436706250000002</v>
      </c>
      <c r="S111" s="13">
        <f t="shared" si="107"/>
        <v>0.33495729659459073</v>
      </c>
      <c r="T111" s="2">
        <f t="shared" si="108"/>
        <v>0.01</v>
      </c>
      <c r="U111" s="14">
        <f t="shared" si="109"/>
        <v>3.3495729659459073E-3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1.3299572965945906E-2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6291.666666666667</v>
      </c>
      <c r="AX111" s="1">
        <f t="shared" si="116"/>
        <v>10896847.572396224</v>
      </c>
    </row>
    <row r="112" spans="1:50" x14ac:dyDescent="0.15">
      <c r="C112" s="7">
        <v>7</v>
      </c>
      <c r="D112" s="7">
        <v>17.563902462903201</v>
      </c>
      <c r="E112" s="9">
        <f t="shared" si="117"/>
        <v>14.8407392619667</v>
      </c>
      <c r="F112" s="7" t="s">
        <v>83</v>
      </c>
      <c r="G112" s="1">
        <v>8</v>
      </c>
      <c r="H112" s="8">
        <f t="shared" si="99"/>
        <v>17.563902462903201</v>
      </c>
      <c r="I112" s="8">
        <f t="shared" si="100"/>
        <v>290.71390246290321</v>
      </c>
      <c r="J112" s="8">
        <f t="shared" si="101"/>
        <v>0.15014602464869772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2.4147626460169804</v>
      </c>
      <c r="P112" s="8">
        <f t="shared" si="104"/>
        <v>0.36256701176962008</v>
      </c>
      <c r="Q112" s="12">
        <f t="shared" si="105"/>
        <v>0.10877010353088602</v>
      </c>
      <c r="R112" s="8">
        <f t="shared" si="106"/>
        <v>0.19436706250000002</v>
      </c>
      <c r="S112" s="13">
        <f t="shared" si="107"/>
        <v>0.55961180938712807</v>
      </c>
      <c r="T112" s="2">
        <f t="shared" si="108"/>
        <v>0.01</v>
      </c>
      <c r="U112" s="14">
        <f t="shared" si="109"/>
        <v>5.5961180938712812E-3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1.554611809387128E-2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6291.666666666667</v>
      </c>
      <c r="AX112" s="1">
        <f t="shared" si="116"/>
        <v>12737527.711991297</v>
      </c>
    </row>
    <row r="113" spans="1:53" x14ac:dyDescent="0.15">
      <c r="C113" s="7">
        <v>8</v>
      </c>
      <c r="D113" s="7">
        <v>13.8302651554839</v>
      </c>
      <c r="E113" s="9">
        <f t="shared" si="117"/>
        <v>17.563902462903201</v>
      </c>
      <c r="F113" s="7" t="s">
        <v>83</v>
      </c>
      <c r="G113" s="1">
        <v>9</v>
      </c>
      <c r="H113" s="8">
        <f t="shared" si="99"/>
        <v>13.8302651554839</v>
      </c>
      <c r="I113" s="8">
        <f t="shared" si="100"/>
        <v>286.98026515548389</v>
      </c>
      <c r="J113" s="8">
        <f t="shared" si="101"/>
        <v>9.7112070740205239E-2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2.7000858425806937</v>
      </c>
      <c r="P113" s="8">
        <f t="shared" si="104"/>
        <v>0.262210927349323</v>
      </c>
      <c r="Q113" s="12">
        <f t="shared" si="105"/>
        <v>7.8663278204796891E-2</v>
      </c>
      <c r="R113" s="8">
        <f t="shared" si="106"/>
        <v>0.19436706250000002</v>
      </c>
      <c r="S113" s="13">
        <f t="shared" si="107"/>
        <v>0.40471506433759519</v>
      </c>
      <c r="T113" s="2">
        <f t="shared" si="108"/>
        <v>0.01</v>
      </c>
      <c r="U113" s="14">
        <f t="shared" si="109"/>
        <v>4.0471506433759517E-3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1.3997150643375953E-2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6291.666666666667</v>
      </c>
      <c r="AX113" s="1">
        <f t="shared" si="116"/>
        <v>11468399.579391116</v>
      </c>
    </row>
    <row r="114" spans="1:53" x14ac:dyDescent="0.15">
      <c r="C114" s="7">
        <v>9</v>
      </c>
      <c r="D114" s="7">
        <v>10.295018902166699</v>
      </c>
      <c r="E114" s="9">
        <f t="shared" si="117"/>
        <v>13.8302651554839</v>
      </c>
      <c r="F114" s="7" t="s">
        <v>83</v>
      </c>
      <c r="G114" s="1">
        <v>10</v>
      </c>
      <c r="H114" s="8">
        <f t="shared" si="99"/>
        <v>10.295018902166699</v>
      </c>
      <c r="I114" s="8">
        <f t="shared" si="100"/>
        <v>283.44501890216668</v>
      </c>
      <c r="J114" s="8">
        <f t="shared" si="101"/>
        <v>6.3605247227506143E-2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3.0857651235647041</v>
      </c>
      <c r="P114" s="8">
        <f t="shared" si="104"/>
        <v>0.19627085357034904</v>
      </c>
      <c r="Q114" s="12">
        <f t="shared" si="105"/>
        <v>5.8881256071104712E-2</v>
      </c>
      <c r="R114" s="8">
        <f t="shared" si="106"/>
        <v>0.19436706250000002</v>
      </c>
      <c r="S114" s="13">
        <f t="shared" si="107"/>
        <v>0.30293844704837636</v>
      </c>
      <c r="T114" s="2">
        <f t="shared" si="108"/>
        <v>0.01</v>
      </c>
      <c r="U114" s="14">
        <f t="shared" si="109"/>
        <v>3.0293844704837635E-3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1.2979384470483763E-2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6291.666666666667</v>
      </c>
      <c r="AX114" s="1">
        <f t="shared" si="116"/>
        <v>10634504.921363767</v>
      </c>
    </row>
    <row r="115" spans="1:53" x14ac:dyDescent="0.15">
      <c r="C115" s="7">
        <v>10</v>
      </c>
      <c r="D115" s="7">
        <v>4.5353184624193501</v>
      </c>
      <c r="E115" s="9">
        <f t="shared" si="117"/>
        <v>10.295018902166699</v>
      </c>
      <c r="F115" s="7" t="s">
        <v>83</v>
      </c>
      <c r="G115" s="1">
        <v>11</v>
      </c>
      <c r="H115" s="8">
        <f t="shared" si="99"/>
        <v>4.5353184624193501</v>
      </c>
      <c r="I115" s="8">
        <f t="shared" si="100"/>
        <v>277.68531846241933</v>
      </c>
      <c r="J115" s="8">
        <f t="shared" si="101"/>
        <v>3.119260764814619E-2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2.7450195564946371</v>
      </c>
      <c r="O115" s="8">
        <f t="shared" si="118"/>
        <v>0.79236492183305129</v>
      </c>
      <c r="P115" s="8">
        <f t="shared" si="104"/>
        <v>2.4715928120892395E-2</v>
      </c>
      <c r="Q115" s="12">
        <f t="shared" si="105"/>
        <v>7.4147784362677185E-3</v>
      </c>
      <c r="R115" s="8">
        <f t="shared" si="106"/>
        <v>0.19436706250000002</v>
      </c>
      <c r="S115" s="13">
        <f t="shared" si="107"/>
        <v>3.8148327915732728E-2</v>
      </c>
      <c r="T115" s="2">
        <f t="shared" si="108"/>
        <v>0.01</v>
      </c>
      <c r="U115" s="14">
        <f t="shared" si="109"/>
        <v>3.8148327915732731E-4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5.8714832791573277E-3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6291.666666666667</v>
      </c>
      <c r="AX115" s="1">
        <f t="shared" si="116"/>
        <v>4810730.2753761802</v>
      </c>
    </row>
    <row r="116" spans="1:53" x14ac:dyDescent="0.15">
      <c r="C116" s="7">
        <v>11</v>
      </c>
      <c r="D116" s="7">
        <v>0.75629790529999996</v>
      </c>
      <c r="E116" s="9">
        <f t="shared" si="117"/>
        <v>4.5353184624193501</v>
      </c>
      <c r="F116" s="7" t="s">
        <v>85</v>
      </c>
      <c r="G116" s="1">
        <v>12</v>
      </c>
      <c r="H116" s="8">
        <f t="shared" si="99"/>
        <v>0.75629790529999996</v>
      </c>
      <c r="I116" s="8">
        <f t="shared" si="100"/>
        <v>273.90629790529999</v>
      </c>
      <c r="J116" s="8">
        <f t="shared" si="101"/>
        <v>1.922881340500553E-2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1.4155392020454924</v>
      </c>
      <c r="P116" s="8">
        <f t="shared" si="104"/>
        <v>2.7219139183603195E-2</v>
      </c>
      <c r="Q116" s="12">
        <f t="shared" si="105"/>
        <v>8.1657417550809585E-3</v>
      </c>
      <c r="R116" s="8">
        <f t="shared" si="106"/>
        <v>0.19436706250000002</v>
      </c>
      <c r="S116" s="13">
        <f t="shared" si="107"/>
        <v>4.2011962572521551E-2</v>
      </c>
      <c r="T116" s="2">
        <f t="shared" si="108"/>
        <v>0.01</v>
      </c>
      <c r="U116" s="14">
        <f t="shared" si="109"/>
        <v>4.201196257252155E-4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5.9101196257252157E-3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6291.666666666667</v>
      </c>
      <c r="AX116" s="1">
        <f t="shared" si="116"/>
        <v>4842386.5082779862</v>
      </c>
      <c r="AY116" s="1">
        <f>SUM(AX105:AX116)</f>
        <v>84039424.668512717</v>
      </c>
    </row>
    <row r="117" spans="1:53" x14ac:dyDescent="0.3">
      <c r="C117" s="7">
        <v>12</v>
      </c>
      <c r="D117" s="10">
        <v>-1.24950380780645</v>
      </c>
      <c r="E117" s="9">
        <f t="shared" si="117"/>
        <v>0.75629790529999996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-2</v>
      </c>
      <c r="E121" s="7"/>
      <c r="F121" s="7"/>
      <c r="G121" s="1">
        <v>1</v>
      </c>
      <c r="H121" s="8">
        <f t="shared" ref="H121:H132" si="119">E122</f>
        <v>-2</v>
      </c>
      <c r="I121" s="8">
        <f t="shared" ref="I121:I132" si="120">H121+273.15</f>
        <v>271.14999999999998</v>
      </c>
      <c r="J121" s="8">
        <f t="shared" ref="J121:J132" si="121">EXP(($C$15*(I121-$C$13))/($C$16*I121*$C$13))</f>
        <v>1.339736430234789E-2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3.8142296168784443E-3</v>
      </c>
      <c r="Q121" s="12">
        <f t="shared" ref="Q121:Q132" si="125">P121*$B$123</f>
        <v>1.2586957735698867E-3</v>
      </c>
      <c r="R121" s="8">
        <f t="shared" ref="R121:R132" si="126">L121*$B$123</f>
        <v>9.3951000000000007E-2</v>
      </c>
      <c r="S121" s="13">
        <f t="shared" ref="S121:S132" si="127">Q121/R121</f>
        <v>1.339736430234789E-2</v>
      </c>
      <c r="T121" s="2">
        <f t="shared" ref="T121:T132" si="128">$B$122/100</f>
        <v>0.01</v>
      </c>
      <c r="U121" s="14">
        <f t="shared" ref="U121:U132" si="129">S121*T121</f>
        <v>1.339736430234789E-4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5.6239736430234791E-3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-9.6901727867419307</v>
      </c>
      <c r="E122" s="9">
        <f t="shared" ref="E122:E133" si="139">D121</f>
        <v>-2</v>
      </c>
      <c r="F122" s="7" t="s">
        <v>83</v>
      </c>
      <c r="G122" s="1">
        <v>2</v>
      </c>
      <c r="H122" s="8">
        <f t="shared" si="119"/>
        <v>-9.6901727867419307</v>
      </c>
      <c r="I122" s="8">
        <f t="shared" si="120"/>
        <v>263.45982721325805</v>
      </c>
      <c r="J122" s="8">
        <f t="shared" si="121"/>
        <v>4.6968747691041209E-3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0.56558577038312152</v>
      </c>
      <c r="P122" s="8">
        <f t="shared" si="124"/>
        <v>2.6564855346768003E-3</v>
      </c>
      <c r="Q122" s="12">
        <f t="shared" si="125"/>
        <v>8.7664022644334415E-4</v>
      </c>
      <c r="R122" s="8">
        <f t="shared" si="126"/>
        <v>9.3951000000000007E-2</v>
      </c>
      <c r="S122" s="13">
        <f t="shared" si="127"/>
        <v>9.3308237958440472E-3</v>
      </c>
      <c r="T122" s="2">
        <f t="shared" si="128"/>
        <v>0.01</v>
      </c>
      <c r="U122" s="14">
        <f t="shared" si="129"/>
        <v>9.3308237958440477E-5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5.5833082379584406E-3</v>
      </c>
      <c r="AU122" s="8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-15.6239995488214</v>
      </c>
      <c r="E123" s="9">
        <f t="shared" si="139"/>
        <v>-9.6901727867419307</v>
      </c>
      <c r="F123" s="7" t="s">
        <v>83</v>
      </c>
      <c r="G123" s="1">
        <v>3</v>
      </c>
      <c r="H123" s="8">
        <f t="shared" si="119"/>
        <v>-15.6239995488214</v>
      </c>
      <c r="I123" s="8">
        <f t="shared" si="120"/>
        <v>257.52600045117856</v>
      </c>
      <c r="J123" s="8">
        <f t="shared" si="121"/>
        <v>2.0043855669408528E-3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0.84762928484844469</v>
      </c>
      <c r="P123" s="8">
        <f t="shared" si="124"/>
        <v>1.6989759046666193E-3</v>
      </c>
      <c r="Q123" s="12">
        <f t="shared" si="125"/>
        <v>5.6066204853998439E-4</v>
      </c>
      <c r="R123" s="8">
        <f t="shared" si="126"/>
        <v>9.3951000000000007E-2</v>
      </c>
      <c r="S123" s="13">
        <f t="shared" si="127"/>
        <v>5.9676006486358247E-3</v>
      </c>
      <c r="T123" s="2">
        <f t="shared" si="128"/>
        <v>0.01</v>
      </c>
      <c r="U123" s="14">
        <f t="shared" si="129"/>
        <v>5.9676006486358247E-5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5.5496760064863582E-3</v>
      </c>
      <c r="AU123" s="8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7">
        <v>-4.2514861681935496</v>
      </c>
      <c r="E124" s="9">
        <f t="shared" si="139"/>
        <v>-15.6239995488214</v>
      </c>
      <c r="F124" s="7" t="s">
        <v>83</v>
      </c>
      <c r="G124" s="1">
        <v>4</v>
      </c>
      <c r="H124" s="8">
        <f t="shared" si="119"/>
        <v>-4.2514861681935496</v>
      </c>
      <c r="I124" s="8">
        <f t="shared" si="120"/>
        <v>268.89851383180644</v>
      </c>
      <c r="J124" s="8">
        <f t="shared" si="121"/>
        <v>9.9183850690497191E-3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1.1306303089437781</v>
      </c>
      <c r="P124" s="8">
        <f t="shared" si="124"/>
        <v>1.1214026774843041E-2</v>
      </c>
      <c r="Q124" s="12">
        <f t="shared" si="125"/>
        <v>3.7006288356982034E-3</v>
      </c>
      <c r="R124" s="8">
        <f t="shared" si="126"/>
        <v>9.3951000000000007E-2</v>
      </c>
      <c r="S124" s="13">
        <f t="shared" si="127"/>
        <v>3.9388924393547735E-2</v>
      </c>
      <c r="T124" s="2">
        <f t="shared" si="128"/>
        <v>0.01</v>
      </c>
      <c r="U124" s="14">
        <f t="shared" si="129"/>
        <v>3.9388924393547736E-4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5.8838892439354775E-3</v>
      </c>
      <c r="AU124" s="8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7">
        <v>3.3204456297333298</v>
      </c>
      <c r="E125" s="9">
        <f t="shared" si="139"/>
        <v>-4.2514861681935496</v>
      </c>
      <c r="F125" s="7" t="s">
        <v>83</v>
      </c>
      <c r="G125" s="1">
        <v>5</v>
      </c>
      <c r="H125" s="8">
        <f t="shared" si="119"/>
        <v>3.3204456297333298</v>
      </c>
      <c r="I125" s="8">
        <f t="shared" si="120"/>
        <v>276.47044562973332</v>
      </c>
      <c r="J125" s="8">
        <f t="shared" si="121"/>
        <v>2.6738423125976015E-2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1.0634454680604883</v>
      </c>
      <c r="O125" s="8">
        <f t="shared" si="140"/>
        <v>0.34067081410844668</v>
      </c>
      <c r="P125" s="8">
        <f t="shared" si="124"/>
        <v>9.1090003743023677E-3</v>
      </c>
      <c r="Q125" s="12">
        <f t="shared" si="125"/>
        <v>3.0059701235197814E-3</v>
      </c>
      <c r="R125" s="8">
        <f t="shared" si="126"/>
        <v>9.3951000000000007E-2</v>
      </c>
      <c r="S125" s="13">
        <f t="shared" si="127"/>
        <v>3.1995083857753306E-2</v>
      </c>
      <c r="T125" s="2">
        <f t="shared" si="128"/>
        <v>0.01</v>
      </c>
      <c r="U125" s="14">
        <f t="shared" si="129"/>
        <v>3.1995083857753309E-4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5.8099508385775333E-3</v>
      </c>
      <c r="AU125" s="8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7">
        <v>7.88313654106451</v>
      </c>
      <c r="E126" s="9">
        <f t="shared" si="139"/>
        <v>3.3204456297333298</v>
      </c>
      <c r="F126" s="7" t="s">
        <v>85</v>
      </c>
      <c r="G126" s="1">
        <v>6</v>
      </c>
      <c r="H126" s="8">
        <f t="shared" si="119"/>
        <v>7.88313654106451</v>
      </c>
      <c r="I126" s="8">
        <f t="shared" si="120"/>
        <v>281.03313654106449</v>
      </c>
      <c r="J126" s="8">
        <f t="shared" si="121"/>
        <v>4.7365007609026122E-2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0.61626181373414424</v>
      </c>
      <c r="P126" s="8">
        <f t="shared" si="124"/>
        <v>2.9189245496669982E-2</v>
      </c>
      <c r="Q126" s="12">
        <f t="shared" si="125"/>
        <v>9.632451013901094E-3</v>
      </c>
      <c r="R126" s="8">
        <f t="shared" si="126"/>
        <v>9.3951000000000007E-2</v>
      </c>
      <c r="S126" s="13">
        <f t="shared" si="127"/>
        <v>0.10252632770168592</v>
      </c>
      <c r="T126" s="2">
        <f t="shared" si="128"/>
        <v>0.01</v>
      </c>
      <c r="U126" s="14">
        <f t="shared" si="129"/>
        <v>1.0252632770168591E-3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6.5152632770168594E-3</v>
      </c>
      <c r="AU126" s="8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7">
        <v>14.8407392619667</v>
      </c>
      <c r="E127" s="9">
        <f t="shared" si="139"/>
        <v>7.88313654106451</v>
      </c>
      <c r="F127" s="7" t="s">
        <v>83</v>
      </c>
      <c r="G127" s="1">
        <v>7</v>
      </c>
      <c r="H127" s="8">
        <f t="shared" si="119"/>
        <v>14.8407392619667</v>
      </c>
      <c r="I127" s="8">
        <f t="shared" si="120"/>
        <v>287.99073926196667</v>
      </c>
      <c r="J127" s="8">
        <f t="shared" si="121"/>
        <v>0.10938901476709792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0.87177256823747418</v>
      </c>
      <c r="P127" s="8">
        <f t="shared" si="124"/>
        <v>9.5362342340479939E-2</v>
      </c>
      <c r="Q127" s="12">
        <f t="shared" si="125"/>
        <v>3.1469572972358383E-2</v>
      </c>
      <c r="R127" s="8">
        <f t="shared" si="126"/>
        <v>9.3951000000000007E-2</v>
      </c>
      <c r="S127" s="13">
        <f t="shared" si="127"/>
        <v>0.33495729659459061</v>
      </c>
      <c r="T127" s="2">
        <f t="shared" si="128"/>
        <v>0.01</v>
      </c>
      <c r="U127" s="14">
        <f t="shared" si="129"/>
        <v>3.349572965945906E-3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1.3299572965945906E-2</v>
      </c>
      <c r="AU127" s="8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7">
        <v>17.563902462903201</v>
      </c>
      <c r="E128" s="9">
        <f t="shared" si="139"/>
        <v>14.8407392619667</v>
      </c>
      <c r="F128" s="7" t="s">
        <v>83</v>
      </c>
      <c r="G128" s="1">
        <v>8</v>
      </c>
      <c r="H128" s="8">
        <f t="shared" si="119"/>
        <v>17.563902462903201</v>
      </c>
      <c r="I128" s="8">
        <f t="shared" si="120"/>
        <v>290.71390246290321</v>
      </c>
      <c r="J128" s="8">
        <f t="shared" si="121"/>
        <v>0.15014602464869772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1.0611102258969942</v>
      </c>
      <c r="P128" s="8">
        <f t="shared" si="124"/>
        <v>0.15932148213251529</v>
      </c>
      <c r="Q128" s="12">
        <f t="shared" si="125"/>
        <v>5.2576089103730052E-2</v>
      </c>
      <c r="R128" s="8">
        <f t="shared" si="126"/>
        <v>9.3951000000000007E-2</v>
      </c>
      <c r="S128" s="13">
        <f t="shared" si="127"/>
        <v>0.55961180938712785</v>
      </c>
      <c r="T128" s="2">
        <f t="shared" si="128"/>
        <v>0.01</v>
      </c>
      <c r="U128" s="14">
        <f t="shared" si="129"/>
        <v>5.5961180938712786E-3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1.554611809387128E-2</v>
      </c>
      <c r="AU128" s="8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7">
        <v>13.8302651554839</v>
      </c>
      <c r="E129" s="9">
        <f t="shared" si="139"/>
        <v>17.563902462903201</v>
      </c>
      <c r="F129" s="7" t="s">
        <v>83</v>
      </c>
      <c r="G129" s="1">
        <v>9</v>
      </c>
      <c r="H129" s="8">
        <f t="shared" si="119"/>
        <v>13.8302651554839</v>
      </c>
      <c r="I129" s="8">
        <f t="shared" si="120"/>
        <v>286.98026515548389</v>
      </c>
      <c r="J129" s="8">
        <f t="shared" si="121"/>
        <v>9.7112070740205239E-2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1.1864887437644789</v>
      </c>
      <c r="P129" s="8">
        <f t="shared" si="124"/>
        <v>0.11522237881691332</v>
      </c>
      <c r="Q129" s="12">
        <f t="shared" si="125"/>
        <v>3.8023385009581398E-2</v>
      </c>
      <c r="R129" s="8">
        <f t="shared" si="126"/>
        <v>9.3951000000000007E-2</v>
      </c>
      <c r="S129" s="13">
        <f t="shared" si="127"/>
        <v>0.40471506433759508</v>
      </c>
      <c r="T129" s="2">
        <f t="shared" si="128"/>
        <v>0.01</v>
      </c>
      <c r="U129" s="14">
        <f t="shared" si="129"/>
        <v>4.0471506433759508E-3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1.399715064337595E-2</v>
      </c>
      <c r="AU129" s="8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7">
        <v>10.295018902166699</v>
      </c>
      <c r="E130" s="9">
        <f t="shared" si="139"/>
        <v>13.8302651554839</v>
      </c>
      <c r="F130" s="7" t="s">
        <v>83</v>
      </c>
      <c r="G130" s="1">
        <v>10</v>
      </c>
      <c r="H130" s="8">
        <f t="shared" si="119"/>
        <v>10.295018902166699</v>
      </c>
      <c r="I130" s="8">
        <f t="shared" si="120"/>
        <v>283.44501890216668</v>
      </c>
      <c r="J130" s="8">
        <f t="shared" si="121"/>
        <v>6.3605247227506143E-2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1.3559663649475655</v>
      </c>
      <c r="P130" s="8">
        <f t="shared" si="124"/>
        <v>8.6246575874672729E-2</v>
      </c>
      <c r="Q130" s="12">
        <f t="shared" si="125"/>
        <v>2.8461370038642003E-2</v>
      </c>
      <c r="R130" s="8">
        <f t="shared" si="126"/>
        <v>9.3951000000000007E-2</v>
      </c>
      <c r="S130" s="13">
        <f t="shared" si="127"/>
        <v>0.3029384470483763</v>
      </c>
      <c r="T130" s="2">
        <f t="shared" si="128"/>
        <v>0.01</v>
      </c>
      <c r="U130" s="14">
        <f t="shared" si="129"/>
        <v>3.029384470483763E-3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1.2979384470483763E-2</v>
      </c>
      <c r="AU130" s="8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7">
        <v>4.5353184624193501</v>
      </c>
      <c r="E131" s="9">
        <f t="shared" si="139"/>
        <v>10.295018902166699</v>
      </c>
      <c r="F131" s="7" t="s">
        <v>83</v>
      </c>
      <c r="G131" s="1">
        <v>11</v>
      </c>
      <c r="H131" s="8">
        <f t="shared" si="119"/>
        <v>4.5353184624193501</v>
      </c>
      <c r="I131" s="8">
        <f t="shared" si="120"/>
        <v>277.68531846241933</v>
      </c>
      <c r="J131" s="8">
        <f t="shared" si="121"/>
        <v>3.119260764814619E-2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1.2062337996192483</v>
      </c>
      <c r="O131" s="8">
        <f t="shared" si="140"/>
        <v>0.34818598945364454</v>
      </c>
      <c r="P131" s="8">
        <f t="shared" si="124"/>
        <v>1.0860828957609101E-2</v>
      </c>
      <c r="Q131" s="12">
        <f t="shared" si="125"/>
        <v>3.5840735560110034E-3</v>
      </c>
      <c r="R131" s="8">
        <f t="shared" si="126"/>
        <v>9.3951000000000007E-2</v>
      </c>
      <c r="S131" s="13">
        <f t="shared" si="127"/>
        <v>3.8148327915732701E-2</v>
      </c>
      <c r="T131" s="2">
        <f t="shared" si="128"/>
        <v>0.01</v>
      </c>
      <c r="U131" s="14">
        <f t="shared" si="129"/>
        <v>3.8148327915732704E-4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5.8714832791573269E-3</v>
      </c>
      <c r="AU131" s="8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7">
        <v>0.75629790529999996</v>
      </c>
      <c r="E132" s="9">
        <f t="shared" si="139"/>
        <v>4.5353184624193501</v>
      </c>
      <c r="F132" s="7" t="s">
        <v>85</v>
      </c>
      <c r="G132" s="1">
        <v>12</v>
      </c>
      <c r="H132" s="8">
        <f t="shared" si="119"/>
        <v>0.75629790529999996</v>
      </c>
      <c r="I132" s="8">
        <f t="shared" si="120"/>
        <v>273.90629790529999</v>
      </c>
      <c r="J132" s="8">
        <f t="shared" si="121"/>
        <v>1.922881340500553E-2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0.6220251604960354</v>
      </c>
      <c r="P132" s="8">
        <f t="shared" si="124"/>
        <v>1.1960805744396882E-2</v>
      </c>
      <c r="Q132" s="12">
        <f t="shared" si="125"/>
        <v>3.9470658956509714E-3</v>
      </c>
      <c r="R132" s="8">
        <f t="shared" si="126"/>
        <v>9.3951000000000007E-2</v>
      </c>
      <c r="S132" s="13">
        <f t="shared" si="127"/>
        <v>4.2011962572521537E-2</v>
      </c>
      <c r="T132" s="2">
        <f t="shared" si="128"/>
        <v>0.01</v>
      </c>
      <c r="U132" s="14">
        <f t="shared" si="129"/>
        <v>4.201196257252154E-4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5.9101196257252157E-3</v>
      </c>
      <c r="AU132" s="8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3">
      <c r="C133" s="7">
        <v>12</v>
      </c>
      <c r="D133" s="10">
        <v>-1.24950380780645</v>
      </c>
      <c r="E133" s="9">
        <f t="shared" si="139"/>
        <v>0.75629790529999996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-2</v>
      </c>
      <c r="E136" s="7"/>
      <c r="F136" s="7"/>
      <c r="G136" s="1">
        <v>1</v>
      </c>
      <c r="H136" s="8">
        <f t="shared" ref="H136:H147" si="141">E137</f>
        <v>-2</v>
      </c>
      <c r="I136" s="8">
        <f t="shared" ref="I136:I147" si="142">H136+273.15</f>
        <v>271.14999999999998</v>
      </c>
      <c r="J136" s="8">
        <f t="shared" ref="J136:J147" si="143">EXP(($C$15*(I136-$C$13))/($C$16*I136*$C$13))</f>
        <v>1.339736430234789E-2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1.0169241462521536E-2</v>
      </c>
      <c r="Q136" s="12">
        <f t="shared" ref="Q136:Q147" si="147">P136*$B$138</f>
        <v>2.6440027802555992E-3</v>
      </c>
      <c r="R136" s="8">
        <f t="shared" ref="R136:R147" si="148">L136*$B$138</f>
        <v>0.19735245833333334</v>
      </c>
      <c r="S136" s="13">
        <f t="shared" ref="S136:S147" si="149">Q136/R136</f>
        <v>1.3397364302347888E-2</v>
      </c>
      <c r="T136" s="2">
        <f t="shared" ref="T136:T147" si="150">$B$137/100</f>
        <v>0.01</v>
      </c>
      <c r="U136" s="14">
        <f t="shared" ref="U136:U147" si="151">S136*T136</f>
        <v>1.3397364302347888E-4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5.6239736430234791E-3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-9.6901727867419307</v>
      </c>
      <c r="E137" s="9">
        <f t="shared" ref="E137:E148" si="159">D136</f>
        <v>-2</v>
      </c>
      <c r="F137" s="7" t="s">
        <v>83</v>
      </c>
      <c r="G137" s="1">
        <v>2</v>
      </c>
      <c r="H137" s="8">
        <f t="shared" si="141"/>
        <v>-9.6901727867419307</v>
      </c>
      <c r="I137" s="8">
        <f t="shared" si="142"/>
        <v>263.45982721325805</v>
      </c>
      <c r="J137" s="8">
        <f t="shared" si="143"/>
        <v>4.6968747691041209E-3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1.5079265918708118</v>
      </c>
      <c r="P137" s="8">
        <f t="shared" si="146"/>
        <v>7.0825423630191831E-3</v>
      </c>
      <c r="Q137" s="12">
        <f t="shared" si="147"/>
        <v>1.8414610143849877E-3</v>
      </c>
      <c r="R137" s="8">
        <f t="shared" si="148"/>
        <v>0.19735245833333334</v>
      </c>
      <c r="S137" s="13">
        <f t="shared" si="149"/>
        <v>9.3308237958440489E-3</v>
      </c>
      <c r="T137" s="2">
        <f t="shared" si="150"/>
        <v>0.01</v>
      </c>
      <c r="U137" s="14">
        <f t="shared" si="151"/>
        <v>9.3308237958440491E-5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5.5833082379584406E-3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-15.6239995488214</v>
      </c>
      <c r="E138" s="9">
        <f t="shared" si="159"/>
        <v>-9.6901727867419307</v>
      </c>
      <c r="F138" s="7" t="s">
        <v>83</v>
      </c>
      <c r="G138" s="1">
        <v>3</v>
      </c>
      <c r="H138" s="8">
        <f t="shared" si="141"/>
        <v>-15.6239995488214</v>
      </c>
      <c r="I138" s="8">
        <f t="shared" si="142"/>
        <v>257.52600045117856</v>
      </c>
      <c r="J138" s="8">
        <f t="shared" si="143"/>
        <v>2.0043855669408528E-3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2.2598919661744596</v>
      </c>
      <c r="P138" s="8">
        <f t="shared" si="146"/>
        <v>4.5296948398456729E-3</v>
      </c>
      <c r="Q138" s="12">
        <f t="shared" si="147"/>
        <v>1.177720658359875E-3</v>
      </c>
      <c r="R138" s="8">
        <f t="shared" si="148"/>
        <v>0.19735245833333334</v>
      </c>
      <c r="S138" s="13">
        <f t="shared" si="149"/>
        <v>5.9676006486358265E-3</v>
      </c>
      <c r="T138" s="2">
        <f t="shared" si="150"/>
        <v>0.01</v>
      </c>
      <c r="U138" s="14">
        <f t="shared" si="151"/>
        <v>5.9676006486358267E-5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5.5496760064863582E-3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-4.2514861681935496</v>
      </c>
      <c r="E139" s="9">
        <f t="shared" si="159"/>
        <v>-15.6239995488214</v>
      </c>
      <c r="F139" s="7" t="s">
        <v>83</v>
      </c>
      <c r="G139" s="1">
        <v>4</v>
      </c>
      <c r="H139" s="8">
        <f t="shared" si="141"/>
        <v>-4.2514861681935496</v>
      </c>
      <c r="I139" s="8">
        <f t="shared" si="142"/>
        <v>268.89851383180644</v>
      </c>
      <c r="J139" s="8">
        <f t="shared" si="143"/>
        <v>9.9183850690497191E-3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3.0144101880012806</v>
      </c>
      <c r="P139" s="8">
        <f t="shared" si="146"/>
        <v>2.9898081000663258E-2</v>
      </c>
      <c r="Q139" s="12">
        <f t="shared" si="147"/>
        <v>7.7735010601724473E-3</v>
      </c>
      <c r="R139" s="8">
        <f t="shared" si="148"/>
        <v>0.19735245833333334</v>
      </c>
      <c r="S139" s="13">
        <f t="shared" si="149"/>
        <v>3.9388924393547735E-2</v>
      </c>
      <c r="T139" s="2">
        <f t="shared" si="150"/>
        <v>0.01</v>
      </c>
      <c r="U139" s="14">
        <f t="shared" si="151"/>
        <v>3.9388924393547736E-4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5.8838892439354775E-3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3.3204456297333298</v>
      </c>
      <c r="E140" s="9">
        <f t="shared" si="159"/>
        <v>-4.2514861681935496</v>
      </c>
      <c r="F140" s="7" t="s">
        <v>83</v>
      </c>
      <c r="G140" s="1">
        <v>5</v>
      </c>
      <c r="H140" s="8">
        <f t="shared" si="141"/>
        <v>3.3204456297333298</v>
      </c>
      <c r="I140" s="8">
        <f t="shared" si="142"/>
        <v>276.47044562973332</v>
      </c>
      <c r="J140" s="8">
        <f t="shared" si="143"/>
        <v>2.6738423125976015E-2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3.7435600236672841</v>
      </c>
      <c r="P140" s="8">
        <f t="shared" si="146"/>
        <v>0.10009689191030463</v>
      </c>
      <c r="Q140" s="12">
        <f t="shared" si="147"/>
        <v>2.6025191896679206E-2</v>
      </c>
      <c r="R140" s="8">
        <f t="shared" si="148"/>
        <v>0.19735245833333334</v>
      </c>
      <c r="S140" s="13">
        <f t="shared" si="149"/>
        <v>0.13187163776152205</v>
      </c>
      <c r="T140" s="2">
        <f t="shared" si="150"/>
        <v>0.01</v>
      </c>
      <c r="U140" s="14">
        <f t="shared" si="151"/>
        <v>1.3187163776152205E-3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6.8087163776152206E-3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7.88313654106451</v>
      </c>
      <c r="E141" s="9">
        <f t="shared" si="159"/>
        <v>3.3204456297333298</v>
      </c>
      <c r="F141" s="7" t="s">
        <v>85</v>
      </c>
      <c r="G141" s="1">
        <v>6</v>
      </c>
      <c r="H141" s="8">
        <f t="shared" si="141"/>
        <v>7.88313654106451</v>
      </c>
      <c r="I141" s="8">
        <f t="shared" si="142"/>
        <v>281.03313654106449</v>
      </c>
      <c r="J141" s="8">
        <f t="shared" si="143"/>
        <v>4.7365007609026122E-2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4.402511048423646</v>
      </c>
      <c r="P141" s="8">
        <f t="shared" si="146"/>
        <v>0.20852496930740758</v>
      </c>
      <c r="Q141" s="12">
        <f t="shared" si="147"/>
        <v>5.4216492019925969E-2</v>
      </c>
      <c r="R141" s="8">
        <f t="shared" si="148"/>
        <v>0.19735245833333334</v>
      </c>
      <c r="S141" s="13">
        <f t="shared" si="149"/>
        <v>0.27471911157221529</v>
      </c>
      <c r="T141" s="2">
        <f t="shared" si="150"/>
        <v>0.01</v>
      </c>
      <c r="U141" s="14">
        <f t="shared" si="151"/>
        <v>2.7471911157221532E-3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8.237191115722152E-3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14.8407392619667</v>
      </c>
      <c r="E142" s="9">
        <f t="shared" si="159"/>
        <v>7.88313654106451</v>
      </c>
      <c r="F142" s="7" t="s">
        <v>83</v>
      </c>
      <c r="G142" s="1">
        <v>7</v>
      </c>
      <c r="H142" s="8">
        <f t="shared" si="141"/>
        <v>14.8407392619667</v>
      </c>
      <c r="I142" s="8">
        <f t="shared" si="142"/>
        <v>287.99073926196667</v>
      </c>
      <c r="J142" s="8">
        <f t="shared" si="143"/>
        <v>0.10938901476709792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4.9530339957829055</v>
      </c>
      <c r="P142" s="8">
        <f t="shared" si="146"/>
        <v>0.54180750890663432</v>
      </c>
      <c r="Q142" s="12">
        <f t="shared" si="147"/>
        <v>0.14086995231572494</v>
      </c>
      <c r="R142" s="8">
        <f t="shared" si="148"/>
        <v>0.19735245833333334</v>
      </c>
      <c r="S142" s="13">
        <f t="shared" si="149"/>
        <v>0.71379882219552593</v>
      </c>
      <c r="T142" s="2">
        <f t="shared" si="150"/>
        <v>0.01</v>
      </c>
      <c r="U142" s="14">
        <f t="shared" si="151"/>
        <v>7.1379882219552594E-3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1.7087988221955258E-2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17.563902462903201</v>
      </c>
      <c r="E143" s="9">
        <f t="shared" si="159"/>
        <v>14.8407392619667</v>
      </c>
      <c r="F143" s="7" t="s">
        <v>83</v>
      </c>
      <c r="G143" s="1">
        <v>8</v>
      </c>
      <c r="H143" s="8">
        <f t="shared" si="141"/>
        <v>17.563902462903201</v>
      </c>
      <c r="I143" s="8">
        <f t="shared" si="142"/>
        <v>290.71390246290321</v>
      </c>
      <c r="J143" s="8">
        <f t="shared" si="143"/>
        <v>0.15014602464869772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5.1702744035429378</v>
      </c>
      <c r="P143" s="8">
        <f t="shared" si="146"/>
        <v>0.77629614803488889</v>
      </c>
      <c r="Q143" s="12">
        <f t="shared" si="147"/>
        <v>0.20183699848907111</v>
      </c>
      <c r="R143" s="8">
        <f t="shared" si="148"/>
        <v>0.19735245833333334</v>
      </c>
      <c r="S143" s="13">
        <f t="shared" si="149"/>
        <v>1.0227235079492309</v>
      </c>
      <c r="T143" s="2">
        <f t="shared" si="150"/>
        <v>0.01</v>
      </c>
      <c r="U143" s="14">
        <f t="shared" si="151"/>
        <v>1.022723507949231E-2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2.017723507949231E-2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13.8302651554839</v>
      </c>
      <c r="E144" s="9">
        <f t="shared" si="159"/>
        <v>17.563902462903201</v>
      </c>
      <c r="F144" s="7" t="s">
        <v>83</v>
      </c>
      <c r="G144" s="1">
        <v>9</v>
      </c>
      <c r="H144" s="8">
        <f t="shared" si="141"/>
        <v>13.8302651554839</v>
      </c>
      <c r="I144" s="8">
        <f t="shared" si="142"/>
        <v>286.98026515548389</v>
      </c>
      <c r="J144" s="8">
        <f t="shared" si="143"/>
        <v>9.7112070740205239E-2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5.1530261721747159</v>
      </c>
      <c r="P144" s="8">
        <f t="shared" si="146"/>
        <v>0.50042104215836003</v>
      </c>
      <c r="Q144" s="12">
        <f t="shared" si="147"/>
        <v>0.13010947096117362</v>
      </c>
      <c r="R144" s="8">
        <f t="shared" si="148"/>
        <v>0.19735245833333334</v>
      </c>
      <c r="S144" s="13">
        <f t="shared" si="149"/>
        <v>0.65927464020445792</v>
      </c>
      <c r="T144" s="2">
        <f t="shared" si="150"/>
        <v>0.01</v>
      </c>
      <c r="U144" s="14">
        <f t="shared" si="151"/>
        <v>6.5927464020445791E-3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1.6542746402044579E-2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10.295018902166699</v>
      </c>
      <c r="E145" s="9">
        <f t="shared" si="159"/>
        <v>13.8302651554839</v>
      </c>
      <c r="F145" s="7" t="s">
        <v>83</v>
      </c>
      <c r="G145" s="1">
        <v>10</v>
      </c>
      <c r="H145" s="8">
        <f t="shared" si="141"/>
        <v>10.295018902166699</v>
      </c>
      <c r="I145" s="8">
        <f t="shared" si="142"/>
        <v>283.44501890216668</v>
      </c>
      <c r="J145" s="8">
        <f t="shared" si="143"/>
        <v>6.3605247227506143E-2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5.411653046683023</v>
      </c>
      <c r="P145" s="8">
        <f t="shared" si="146"/>
        <v>0.34420952994376053</v>
      </c>
      <c r="Q145" s="12">
        <f t="shared" si="147"/>
        <v>8.9494477785377738E-2</v>
      </c>
      <c r="R145" s="8">
        <f t="shared" si="148"/>
        <v>0.19735245833333334</v>
      </c>
      <c r="S145" s="13">
        <f t="shared" si="149"/>
        <v>0.45347536352559276</v>
      </c>
      <c r="T145" s="2">
        <f t="shared" si="150"/>
        <v>0.01</v>
      </c>
      <c r="U145" s="14">
        <f t="shared" si="151"/>
        <v>4.5347536352559276E-3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1.4484753635255927E-2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4.5353184624193501</v>
      </c>
      <c r="E146" s="9">
        <f t="shared" si="159"/>
        <v>10.295018902166699</v>
      </c>
      <c r="F146" s="7" t="s">
        <v>83</v>
      </c>
      <c r="G146" s="1">
        <v>11</v>
      </c>
      <c r="H146" s="8">
        <f t="shared" si="141"/>
        <v>4.5353184624193501</v>
      </c>
      <c r="I146" s="8">
        <f t="shared" si="142"/>
        <v>277.68531846241933</v>
      </c>
      <c r="J146" s="8">
        <f t="shared" si="143"/>
        <v>3.119260764814619E-2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5.8264914334059297</v>
      </c>
      <c r="P146" s="8">
        <f t="shared" si="146"/>
        <v>0.18174346124751606</v>
      </c>
      <c r="Q146" s="12">
        <f t="shared" si="147"/>
        <v>4.7253299924354175E-2</v>
      </c>
      <c r="R146" s="8">
        <f t="shared" si="148"/>
        <v>0.19735245833333334</v>
      </c>
      <c r="S146" s="13">
        <f t="shared" si="149"/>
        <v>0.23943608467517616</v>
      </c>
      <c r="T146" s="2">
        <f t="shared" si="150"/>
        <v>0.01</v>
      </c>
      <c r="U146" s="14">
        <f t="shared" si="151"/>
        <v>2.3943608467517615E-3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7.8843608467517624E-3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0.75629790529999996</v>
      </c>
      <c r="E147" s="9">
        <f t="shared" si="159"/>
        <v>4.5353184624193501</v>
      </c>
      <c r="F147" s="7" t="s">
        <v>85</v>
      </c>
      <c r="G147" s="1">
        <v>12</v>
      </c>
      <c r="H147" s="8">
        <f t="shared" si="141"/>
        <v>0.75629790529999996</v>
      </c>
      <c r="I147" s="8">
        <f t="shared" si="142"/>
        <v>273.90629790529999</v>
      </c>
      <c r="J147" s="8">
        <f t="shared" si="143"/>
        <v>1.922881340500553E-2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6.4037958888250808</v>
      </c>
      <c r="P147" s="8">
        <f t="shared" si="146"/>
        <v>0.12313739622995902</v>
      </c>
      <c r="Q147" s="12">
        <f t="shared" si="147"/>
        <v>3.2015723019789347E-2</v>
      </c>
      <c r="R147" s="8">
        <f t="shared" si="148"/>
        <v>0.19735245833333334</v>
      </c>
      <c r="S147" s="13">
        <f t="shared" si="149"/>
        <v>0.16222611712144966</v>
      </c>
      <c r="T147" s="2">
        <f t="shared" si="150"/>
        <v>0.01</v>
      </c>
      <c r="U147" s="14">
        <f t="shared" si="151"/>
        <v>1.6222611712144966E-3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7.1122611712144965E-3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-1.24950380780645</v>
      </c>
      <c r="E148" s="9">
        <f t="shared" si="159"/>
        <v>0.75629790529999996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19085561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1381209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7658771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13975454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424590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>
        <v>32783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>
        <v>32783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63780695.082143039</v>
      </c>
      <c r="J13" s="6" t="s">
        <v>37</v>
      </c>
      <c r="K13" s="6">
        <f>I13/(10000*1000)</f>
        <v>6.3780695082143035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5</v>
      </c>
      <c r="E26" s="7"/>
      <c r="F26" s="7"/>
      <c r="G26" s="1">
        <v>1</v>
      </c>
      <c r="H26" s="8">
        <f t="shared" ref="H26:H37" si="0">E27</f>
        <v>5</v>
      </c>
      <c r="I26" s="8">
        <f t="shared" ref="I26:I37" si="1">H26+273.15</f>
        <v>278.14999999999998</v>
      </c>
      <c r="J26" s="8">
        <f t="shared" ref="J26:J37" si="2">EXP(($C$15*(I26-$C$13))/($C$16*I26*$C$13))</f>
        <v>3.3074406338125473E-2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1.3405749522034984</v>
      </c>
      <c r="Q26" s="12">
        <f t="shared" ref="Q26:Q37" si="6">P26*$B$28</f>
        <v>0.13405749522034985</v>
      </c>
      <c r="R26" s="8">
        <f t="shared" ref="R26:R37" si="7">L26*$B$28</f>
        <v>4.0532094166666672</v>
      </c>
      <c r="S26" s="13">
        <f t="shared" ref="S26:S37" si="8">Q26/R26</f>
        <v>3.3074406338125466E-2</v>
      </c>
      <c r="T26" s="2">
        <f t="shared" ref="T26:T37" si="9">$B$27/100</f>
        <v>0.34</v>
      </c>
      <c r="U26" s="14">
        <f t="shared" ref="U26:U37" si="10">S26*T26</f>
        <v>1.124529815496266E-2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2.414529815496266E-2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3.8105157301612902</v>
      </c>
      <c r="E27" s="9">
        <f t="shared" ref="E27:E38" si="18">D26</f>
        <v>5</v>
      </c>
      <c r="F27" s="7" t="s">
        <v>83</v>
      </c>
      <c r="G27" s="1">
        <v>2</v>
      </c>
      <c r="H27" s="8">
        <f t="shared" si="0"/>
        <v>3.8105157301612902</v>
      </c>
      <c r="I27" s="8">
        <f t="shared" si="1"/>
        <v>276.96051573016126</v>
      </c>
      <c r="J27" s="8">
        <f t="shared" si="2"/>
        <v>2.8457698541399314E-2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79.723613381129837</v>
      </c>
      <c r="P27" s="8">
        <f t="shared" si="5"/>
        <v>2.2687505562312613</v>
      </c>
      <c r="Q27" s="12">
        <f t="shared" si="6"/>
        <v>0.22687505562312615</v>
      </c>
      <c r="R27" s="8">
        <f t="shared" si="7"/>
        <v>4.0532094166666672</v>
      </c>
      <c r="S27" s="13">
        <f t="shared" si="8"/>
        <v>5.5974175597792504E-2</v>
      </c>
      <c r="T27" s="2">
        <f t="shared" si="9"/>
        <v>0.34</v>
      </c>
      <c r="U27" s="14">
        <f t="shared" si="10"/>
        <v>1.9031219703249454E-2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3.1931219703249455E-2</v>
      </c>
      <c r="AR27" s="8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5.6202111818928602</v>
      </c>
      <c r="E28" s="9">
        <f t="shared" si="18"/>
        <v>3.8105157301612902</v>
      </c>
      <c r="F28" s="7" t="s">
        <v>83</v>
      </c>
      <c r="G28" s="1">
        <v>3</v>
      </c>
      <c r="H28" s="8">
        <f t="shared" si="0"/>
        <v>5.6202111818928602</v>
      </c>
      <c r="I28" s="8">
        <f t="shared" si="1"/>
        <v>278.77021118189282</v>
      </c>
      <c r="J28" s="8">
        <f t="shared" si="2"/>
        <v>3.5753225024427827E-2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117.98695699156524</v>
      </c>
      <c r="P28" s="8">
        <f t="shared" si="5"/>
        <v>4.2184142232669197</v>
      </c>
      <c r="Q28" s="12">
        <f t="shared" si="6"/>
        <v>0.42184142232669197</v>
      </c>
      <c r="R28" s="8">
        <f t="shared" si="7"/>
        <v>4.0532094166666672</v>
      </c>
      <c r="S28" s="13">
        <f t="shared" si="8"/>
        <v>0.10407590108522238</v>
      </c>
      <c r="T28" s="2">
        <f t="shared" si="9"/>
        <v>0.34</v>
      </c>
      <c r="U28" s="14">
        <f t="shared" si="10"/>
        <v>3.5385806368975613E-2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4.8285806368975615E-2</v>
      </c>
      <c r="AR28" s="8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7">
        <v>8.1707661448064499</v>
      </c>
      <c r="E29" s="9">
        <f t="shared" si="18"/>
        <v>5.6202111818928602</v>
      </c>
      <c r="F29" s="7" t="s">
        <v>83</v>
      </c>
      <c r="G29" s="1">
        <v>4</v>
      </c>
      <c r="H29" s="8">
        <f t="shared" si="0"/>
        <v>8.1707661448064499</v>
      </c>
      <c r="I29" s="8">
        <f t="shared" si="1"/>
        <v>281.32076614480644</v>
      </c>
      <c r="J29" s="8">
        <f t="shared" si="2"/>
        <v>4.9072907587634711E-2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154.30063693496496</v>
      </c>
      <c r="P29" s="8">
        <f t="shared" si="5"/>
        <v>7.5719808970227103</v>
      </c>
      <c r="Q29" s="12">
        <f t="shared" si="6"/>
        <v>0.75719808970227109</v>
      </c>
      <c r="R29" s="8">
        <f t="shared" si="7"/>
        <v>4.0532094166666672</v>
      </c>
      <c r="S29" s="13">
        <f t="shared" si="8"/>
        <v>0.18681445044233264</v>
      </c>
      <c r="T29" s="2">
        <f t="shared" si="9"/>
        <v>0.34</v>
      </c>
      <c r="U29" s="14">
        <f t="shared" si="10"/>
        <v>6.3516913150393095E-2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7.641691315039309E-2</v>
      </c>
      <c r="AR29" s="8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7">
        <v>13.3207121663</v>
      </c>
      <c r="E30" s="9">
        <f t="shared" si="18"/>
        <v>8.1707661448064499</v>
      </c>
      <c r="F30" s="7" t="s">
        <v>83</v>
      </c>
      <c r="G30" s="1">
        <v>5</v>
      </c>
      <c r="H30" s="8">
        <f t="shared" si="0"/>
        <v>13.3207121663</v>
      </c>
      <c r="I30" s="8">
        <f t="shared" si="1"/>
        <v>286.47071216629996</v>
      </c>
      <c r="J30" s="8">
        <f t="shared" si="2"/>
        <v>9.1424755869700211E-2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139.39222323604514</v>
      </c>
      <c r="O30" s="8">
        <f t="shared" si="19"/>
        <v>47.868526968563771</v>
      </c>
      <c r="P30" s="8">
        <f t="shared" si="5"/>
        <v>4.3763683919431031</v>
      </c>
      <c r="Q30" s="12">
        <f t="shared" si="6"/>
        <v>0.43763683919431035</v>
      </c>
      <c r="R30" s="8">
        <f t="shared" si="7"/>
        <v>4.0532094166666672</v>
      </c>
      <c r="S30" s="13">
        <f t="shared" si="8"/>
        <v>0.1079729158317756</v>
      </c>
      <c r="T30" s="2">
        <f t="shared" si="9"/>
        <v>0.34</v>
      </c>
      <c r="U30" s="14">
        <f t="shared" si="10"/>
        <v>3.6710791382803705E-2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4.9610791382803707E-2</v>
      </c>
      <c r="AR30" s="8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7">
        <v>15.5551968741935</v>
      </c>
      <c r="E31" s="9">
        <f t="shared" si="18"/>
        <v>13.3207121663</v>
      </c>
      <c r="F31" s="7" t="s">
        <v>85</v>
      </c>
      <c r="G31" s="1">
        <v>6</v>
      </c>
      <c r="H31" s="8">
        <f t="shared" si="0"/>
        <v>15.5551968741935</v>
      </c>
      <c r="I31" s="8">
        <f t="shared" si="1"/>
        <v>288.70519687419346</v>
      </c>
      <c r="J31" s="8">
        <f t="shared" si="2"/>
        <v>0.11893515369191492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84.024252743287335</v>
      </c>
      <c r="P31" s="8">
        <f t="shared" si="5"/>
        <v>9.9934374138711828</v>
      </c>
      <c r="Q31" s="12">
        <f t="shared" si="6"/>
        <v>0.99934374138711835</v>
      </c>
      <c r="R31" s="8">
        <f t="shared" si="7"/>
        <v>4.0532094166666672</v>
      </c>
      <c r="S31" s="13">
        <f t="shared" si="8"/>
        <v>0.24655615801094533</v>
      </c>
      <c r="T31" s="2">
        <f t="shared" si="9"/>
        <v>0.34</v>
      </c>
      <c r="U31" s="14">
        <f t="shared" si="10"/>
        <v>8.3829093723721423E-2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9.6729093723721418E-2</v>
      </c>
      <c r="AR31" s="8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7">
        <v>17.0742366226667</v>
      </c>
      <c r="E32" s="9">
        <f t="shared" si="18"/>
        <v>15.5551968741935</v>
      </c>
      <c r="F32" s="7" t="s">
        <v>83</v>
      </c>
      <c r="G32" s="1">
        <v>7</v>
      </c>
      <c r="H32" s="8">
        <f t="shared" si="0"/>
        <v>17.0742366226667</v>
      </c>
      <c r="I32" s="8">
        <f t="shared" si="1"/>
        <v>290.22423662266669</v>
      </c>
      <c r="J32" s="8">
        <f t="shared" si="2"/>
        <v>0.14189672680898946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114.56290949608282</v>
      </c>
      <c r="P32" s="8">
        <f t="shared" si="5"/>
        <v>16.256101871208649</v>
      </c>
      <c r="Q32" s="12">
        <f t="shared" si="6"/>
        <v>1.625610187120865</v>
      </c>
      <c r="R32" s="8">
        <f t="shared" si="7"/>
        <v>4.0532094166666672</v>
      </c>
      <c r="S32" s="13">
        <f t="shared" si="8"/>
        <v>0.40106740609957336</v>
      </c>
      <c r="T32" s="2">
        <f t="shared" si="9"/>
        <v>0.34</v>
      </c>
      <c r="U32" s="14">
        <f t="shared" si="10"/>
        <v>0.13636291807385495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0.16201291807385496</v>
      </c>
      <c r="AR32" s="8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7">
        <v>17.363066838387098</v>
      </c>
      <c r="E33" s="9">
        <f t="shared" si="18"/>
        <v>17.0742366226667</v>
      </c>
      <c r="F33" s="7" t="s">
        <v>83</v>
      </c>
      <c r="G33" s="1">
        <v>8</v>
      </c>
      <c r="H33" s="8">
        <f t="shared" si="0"/>
        <v>17.363066838387098</v>
      </c>
      <c r="I33" s="8">
        <f t="shared" si="1"/>
        <v>290.51306683838709</v>
      </c>
      <c r="J33" s="8">
        <f t="shared" si="2"/>
        <v>0.14670948968434427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138.83890179154085</v>
      </c>
      <c r="P33" s="8">
        <f t="shared" si="5"/>
        <v>20.36898443017175</v>
      </c>
      <c r="Q33" s="12">
        <f t="shared" si="6"/>
        <v>2.0368984430171753</v>
      </c>
      <c r="R33" s="8">
        <f t="shared" si="7"/>
        <v>4.0532094166666672</v>
      </c>
      <c r="S33" s="13">
        <f t="shared" si="8"/>
        <v>0.50253965034264303</v>
      </c>
      <c r="T33" s="2">
        <f t="shared" si="9"/>
        <v>0.34</v>
      </c>
      <c r="U33" s="14">
        <f t="shared" si="10"/>
        <v>0.17086348111649866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0.19651348111649866</v>
      </c>
      <c r="AR33" s="8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7">
        <v>19.1019250041935</v>
      </c>
      <c r="E34" s="9">
        <f t="shared" si="18"/>
        <v>17.363066838387098</v>
      </c>
      <c r="F34" s="7" t="s">
        <v>83</v>
      </c>
      <c r="G34" s="1">
        <v>9</v>
      </c>
      <c r="H34" s="8">
        <f t="shared" si="0"/>
        <v>19.1019250041935</v>
      </c>
      <c r="I34" s="8">
        <f t="shared" si="1"/>
        <v>292.25192500419348</v>
      </c>
      <c r="J34" s="8">
        <f t="shared" si="2"/>
        <v>0.17908650087612327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159.00201152803578</v>
      </c>
      <c r="P34" s="8">
        <f t="shared" si="5"/>
        <v>28.475113876820942</v>
      </c>
      <c r="Q34" s="12">
        <f t="shared" si="6"/>
        <v>2.8475113876820943</v>
      </c>
      <c r="R34" s="8">
        <f t="shared" si="7"/>
        <v>4.0532094166666672</v>
      </c>
      <c r="S34" s="13">
        <f t="shared" si="8"/>
        <v>0.70253251065025624</v>
      </c>
      <c r="T34" s="2">
        <f t="shared" si="9"/>
        <v>0.34</v>
      </c>
      <c r="U34" s="14">
        <f t="shared" si="10"/>
        <v>0.23886105362108714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0.26451105362108712</v>
      </c>
      <c r="AR34" s="8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7">
        <v>17.490958432666702</v>
      </c>
      <c r="E35" s="9">
        <f t="shared" si="18"/>
        <v>19.1019250041935</v>
      </c>
      <c r="F35" s="7" t="s">
        <v>83</v>
      </c>
      <c r="G35" s="1">
        <v>10</v>
      </c>
      <c r="H35" s="8">
        <f t="shared" si="0"/>
        <v>17.490958432666702</v>
      </c>
      <c r="I35" s="8">
        <f t="shared" si="1"/>
        <v>290.64095843266671</v>
      </c>
      <c r="J35" s="8">
        <f t="shared" si="2"/>
        <v>0.14888920574106651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171.05899181788152</v>
      </c>
      <c r="P35" s="8">
        <f t="shared" si="5"/>
        <v>25.468837426631975</v>
      </c>
      <c r="Q35" s="12">
        <f t="shared" si="6"/>
        <v>2.5468837426631978</v>
      </c>
      <c r="R35" s="8">
        <f t="shared" si="7"/>
        <v>4.0532094166666672</v>
      </c>
      <c r="S35" s="13">
        <f t="shared" si="8"/>
        <v>0.62836223862268092</v>
      </c>
      <c r="T35" s="2">
        <f t="shared" si="9"/>
        <v>0.34</v>
      </c>
      <c r="U35" s="14">
        <f t="shared" si="10"/>
        <v>0.21364316113171153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0.23929316113171153</v>
      </c>
      <c r="AR35" s="8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7">
        <v>12.7110009175806</v>
      </c>
      <c r="E36" s="9">
        <f t="shared" si="18"/>
        <v>17.490958432666702</v>
      </c>
      <c r="F36" s="7" t="s">
        <v>83</v>
      </c>
      <c r="G36" s="1">
        <v>11</v>
      </c>
      <c r="H36" s="8">
        <f t="shared" si="0"/>
        <v>12.7110009175806</v>
      </c>
      <c r="I36" s="8">
        <f t="shared" si="1"/>
        <v>285.86100091758055</v>
      </c>
      <c r="J36" s="8">
        <f t="shared" si="2"/>
        <v>8.5031504690101595E-2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138.31064667168707</v>
      </c>
      <c r="O36" s="8">
        <f t="shared" si="19"/>
        <v>47.811601886229141</v>
      </c>
      <c r="P36" s="8">
        <f t="shared" si="5"/>
        <v>4.0654924500301632</v>
      </c>
      <c r="Q36" s="12">
        <f t="shared" si="6"/>
        <v>0.40654924500301637</v>
      </c>
      <c r="R36" s="8">
        <f t="shared" si="7"/>
        <v>4.0532094166666672</v>
      </c>
      <c r="S36" s="13">
        <f t="shared" si="8"/>
        <v>0.10030304462712904</v>
      </c>
      <c r="T36" s="2">
        <f t="shared" si="9"/>
        <v>0.34</v>
      </c>
      <c r="U36" s="14">
        <f t="shared" si="10"/>
        <v>3.4103035173223877E-2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4.7003035173223878E-2</v>
      </c>
      <c r="AR36" s="8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7">
        <v>9.5767944124333297</v>
      </c>
      <c r="E37" s="9">
        <f t="shared" si="18"/>
        <v>12.7110009175806</v>
      </c>
      <c r="F37" s="7" t="s">
        <v>85</v>
      </c>
      <c r="G37" s="1">
        <v>12</v>
      </c>
      <c r="H37" s="8">
        <f t="shared" si="0"/>
        <v>9.5767944124333297</v>
      </c>
      <c r="I37" s="8">
        <f t="shared" si="1"/>
        <v>282.72679441243332</v>
      </c>
      <c r="J37" s="8">
        <f t="shared" si="2"/>
        <v>5.8290023426139585E-2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84.278203602865645</v>
      </c>
      <c r="P37" s="8">
        <f t="shared" si="5"/>
        <v>4.9125784623240003</v>
      </c>
      <c r="Q37" s="12">
        <f t="shared" si="6"/>
        <v>0.49125784623240004</v>
      </c>
      <c r="R37" s="8">
        <f t="shared" si="7"/>
        <v>4.0532094166666672</v>
      </c>
      <c r="S37" s="13">
        <f t="shared" si="8"/>
        <v>0.12120218713900237</v>
      </c>
      <c r="T37" s="2">
        <f t="shared" si="9"/>
        <v>0.34</v>
      </c>
      <c r="U37" s="14">
        <f t="shared" si="10"/>
        <v>4.1208743627260805E-2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5.4108743627260807E-2</v>
      </c>
      <c r="AR37" s="8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3">
      <c r="C38" s="7">
        <v>12</v>
      </c>
      <c r="D38" s="10">
        <v>6.6270838536451597</v>
      </c>
      <c r="E38" s="9">
        <f t="shared" si="18"/>
        <v>9.5767944124333297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5</v>
      </c>
      <c r="E42" s="7"/>
      <c r="F42" s="7"/>
      <c r="G42" s="1">
        <v>1</v>
      </c>
      <c r="H42" s="8">
        <f t="shared" ref="H42:H53" si="20">E43</f>
        <v>5</v>
      </c>
      <c r="I42" s="8">
        <f t="shared" ref="I42:I53" si="21">H42+273.15</f>
        <v>278.14999999999998</v>
      </c>
      <c r="J42" s="8">
        <f t="shared" ref="J42:J53" si="22">EXP(($C$15*(I42-$C$13))/($C$16*I42*$C$13))</f>
        <v>3.3074406338125473E-2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1.9466355280382974</v>
      </c>
      <c r="Q42" s="12">
        <f t="shared" ref="Q42:Q53" si="26">P42*$B$44</f>
        <v>0.46719252672919137</v>
      </c>
      <c r="R42" s="8">
        <f t="shared" ref="R42:R53" si="27">L42*$B$44</f>
        <v>14.125500000000001</v>
      </c>
      <c r="S42" s="13">
        <f t="shared" ref="S42:S53" si="28">Q42/R42</f>
        <v>3.3074406338125473E-2</v>
      </c>
      <c r="T42" s="2">
        <f t="shared" ref="T42:T53" si="29">$B$43/100</f>
        <v>0.43</v>
      </c>
      <c r="U42" s="14">
        <f t="shared" ref="U42:U53" si="30">S42*T42</f>
        <v>1.4221994725393953E-2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2.2641994725393952E-2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1590463.4166666667</v>
      </c>
      <c r="AU42" s="1">
        <f t="shared" ref="AU42:AU53" si="38">AT42*10000*AS42*0.67*AR42*AQ42</f>
        <v>7925899214.1493702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3.8105157301612902</v>
      </c>
      <c r="E43" s="9">
        <f t="shared" ref="E43:E54" si="39">D42</f>
        <v>5</v>
      </c>
      <c r="F43" s="7" t="s">
        <v>83</v>
      </c>
      <c r="G43" s="1">
        <v>2</v>
      </c>
      <c r="H43" s="8">
        <f t="shared" si="20"/>
        <v>3.8105157301612902</v>
      </c>
      <c r="I43" s="8">
        <f t="shared" si="21"/>
        <v>276.96051573016126</v>
      </c>
      <c r="J43" s="8">
        <f t="shared" si="22"/>
        <v>2.8457698541399314E-2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115.76586447196171</v>
      </c>
      <c r="P43" s="8">
        <f t="shared" si="25"/>
        <v>3.2944300725275752</v>
      </c>
      <c r="Q43" s="12">
        <f t="shared" si="26"/>
        <v>0.79066321740661805</v>
      </c>
      <c r="R43" s="8">
        <f t="shared" si="27"/>
        <v>14.125500000000001</v>
      </c>
      <c r="S43" s="13">
        <f t="shared" si="28"/>
        <v>5.5974175597792504E-2</v>
      </c>
      <c r="T43" s="2">
        <f t="shared" si="29"/>
        <v>0.43</v>
      </c>
      <c r="U43" s="14">
        <f t="shared" si="30"/>
        <v>2.4068895507050776E-2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3.2488895507050773E-2</v>
      </c>
      <c r="AR43" s="8">
        <f t="shared" si="35"/>
        <v>136.875</v>
      </c>
      <c r="AS43" s="1">
        <f t="shared" si="36"/>
        <v>0.24</v>
      </c>
      <c r="AT43" s="1">
        <f t="shared" si="37"/>
        <v>1590463.4166666667</v>
      </c>
      <c r="AU43" s="1">
        <f t="shared" si="38"/>
        <v>11372836823.387892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5.6202111818928602</v>
      </c>
      <c r="E44" s="9">
        <f t="shared" si="39"/>
        <v>3.8105157301612902</v>
      </c>
      <c r="F44" s="7" t="s">
        <v>83</v>
      </c>
      <c r="G44" s="1">
        <v>3</v>
      </c>
      <c r="H44" s="8">
        <f t="shared" si="20"/>
        <v>5.6202111818928602</v>
      </c>
      <c r="I44" s="8">
        <f t="shared" si="21"/>
        <v>278.77021118189282</v>
      </c>
      <c r="J44" s="8">
        <f t="shared" si="22"/>
        <v>3.5753225024427827E-2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171.32768439943413</v>
      </c>
      <c r="P44" s="8">
        <f t="shared" si="25"/>
        <v>6.1255172532471214</v>
      </c>
      <c r="Q44" s="12">
        <f t="shared" si="26"/>
        <v>1.4701241407793091</v>
      </c>
      <c r="R44" s="8">
        <f t="shared" si="27"/>
        <v>14.125500000000001</v>
      </c>
      <c r="S44" s="13">
        <f t="shared" si="28"/>
        <v>0.1040759010852224</v>
      </c>
      <c r="T44" s="2">
        <f t="shared" si="29"/>
        <v>0.43</v>
      </c>
      <c r="U44" s="14">
        <f t="shared" si="30"/>
        <v>4.475263746664563E-2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5.3172637466645627E-2</v>
      </c>
      <c r="AR44" s="8">
        <f t="shared" si="35"/>
        <v>136.875</v>
      </c>
      <c r="AS44" s="1">
        <f t="shared" si="36"/>
        <v>0.24</v>
      </c>
      <c r="AT44" s="1">
        <f t="shared" si="37"/>
        <v>1590463.4166666667</v>
      </c>
      <c r="AU44" s="1">
        <f t="shared" si="38"/>
        <v>18613243692.635975</v>
      </c>
    </row>
    <row r="45" spans="1:48" x14ac:dyDescent="0.15">
      <c r="C45" s="7">
        <v>3</v>
      </c>
      <c r="D45" s="7">
        <v>8.1707661448064499</v>
      </c>
      <c r="E45" s="9">
        <f t="shared" si="39"/>
        <v>5.6202111818928602</v>
      </c>
      <c r="F45" s="7" t="s">
        <v>83</v>
      </c>
      <c r="G45" s="1">
        <v>4</v>
      </c>
      <c r="H45" s="8">
        <f t="shared" si="20"/>
        <v>8.1707661448064499</v>
      </c>
      <c r="I45" s="8">
        <f t="shared" si="21"/>
        <v>281.32076614480644</v>
      </c>
      <c r="J45" s="8">
        <f t="shared" si="22"/>
        <v>4.9072907587634711E-2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224.058417146187</v>
      </c>
      <c r="P45" s="8">
        <f t="shared" si="25"/>
        <v>10.995197998846542</v>
      </c>
      <c r="Q45" s="12">
        <f t="shared" si="26"/>
        <v>2.63884751972317</v>
      </c>
      <c r="R45" s="8">
        <f t="shared" si="27"/>
        <v>14.125500000000001</v>
      </c>
      <c r="S45" s="13">
        <f t="shared" si="28"/>
        <v>0.18681445044233266</v>
      </c>
      <c r="T45" s="2">
        <f t="shared" si="29"/>
        <v>0.43</v>
      </c>
      <c r="U45" s="14">
        <f t="shared" si="30"/>
        <v>8.0330213690203045E-2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8.8750213690203056E-2</v>
      </c>
      <c r="AR45" s="8">
        <f t="shared" si="35"/>
        <v>136.875</v>
      </c>
      <c r="AS45" s="1">
        <f t="shared" si="36"/>
        <v>0.24</v>
      </c>
      <c r="AT45" s="1">
        <f t="shared" si="37"/>
        <v>1590463.4166666667</v>
      </c>
      <c r="AU45" s="1">
        <f t="shared" si="38"/>
        <v>31067282608.004852</v>
      </c>
    </row>
    <row r="46" spans="1:48" x14ac:dyDescent="0.15">
      <c r="C46" s="7">
        <v>4</v>
      </c>
      <c r="D46" s="7">
        <v>13.3207121663</v>
      </c>
      <c r="E46" s="9">
        <f t="shared" si="39"/>
        <v>8.1707661448064499</v>
      </c>
      <c r="F46" s="7" t="s">
        <v>83</v>
      </c>
      <c r="G46" s="1">
        <v>5</v>
      </c>
      <c r="H46" s="8">
        <f t="shared" si="20"/>
        <v>13.3207121663</v>
      </c>
      <c r="I46" s="8">
        <f t="shared" si="21"/>
        <v>286.47071216629996</v>
      </c>
      <c r="J46" s="8">
        <f t="shared" si="22"/>
        <v>9.1424755869700211E-2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202.41005818997343</v>
      </c>
      <c r="O46" s="8">
        <f t="shared" si="40"/>
        <v>69.509410957367038</v>
      </c>
      <c r="P46" s="8">
        <f t="shared" si="25"/>
        <v>6.3548809274239462</v>
      </c>
      <c r="Q46" s="12">
        <f t="shared" si="26"/>
        <v>1.525171422581747</v>
      </c>
      <c r="R46" s="8">
        <f t="shared" si="27"/>
        <v>14.125500000000001</v>
      </c>
      <c r="S46" s="13">
        <f t="shared" si="28"/>
        <v>0.10797291583177565</v>
      </c>
      <c r="T46" s="2">
        <f t="shared" si="29"/>
        <v>0.43</v>
      </c>
      <c r="U46" s="14">
        <f t="shared" si="30"/>
        <v>4.6428353807663532E-2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5.4848353807663529E-2</v>
      </c>
      <c r="AR46" s="8">
        <f t="shared" si="35"/>
        <v>136.875</v>
      </c>
      <c r="AS46" s="1">
        <f t="shared" si="36"/>
        <v>0.24</v>
      </c>
      <c r="AT46" s="1">
        <f t="shared" si="37"/>
        <v>1590463.4166666667</v>
      </c>
      <c r="AU46" s="1">
        <f t="shared" si="38"/>
        <v>19199833301.523888</v>
      </c>
    </row>
    <row r="47" spans="1:48" x14ac:dyDescent="0.15">
      <c r="C47" s="7">
        <v>5</v>
      </c>
      <c r="D47" s="7">
        <v>15.5551968741935</v>
      </c>
      <c r="E47" s="9">
        <f t="shared" si="39"/>
        <v>13.3207121663</v>
      </c>
      <c r="F47" s="7" t="s">
        <v>85</v>
      </c>
      <c r="G47" s="1">
        <v>6</v>
      </c>
      <c r="H47" s="8">
        <f t="shared" si="20"/>
        <v>15.5551968741935</v>
      </c>
      <c r="I47" s="8">
        <f t="shared" si="21"/>
        <v>288.70519687419346</v>
      </c>
      <c r="J47" s="8">
        <f t="shared" si="22"/>
        <v>0.11893515369191492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122.01078002994308</v>
      </c>
      <c r="P47" s="8">
        <f t="shared" si="25"/>
        <v>14.511370874931703</v>
      </c>
      <c r="Q47" s="12">
        <f t="shared" si="26"/>
        <v>3.4827290099836086</v>
      </c>
      <c r="R47" s="8">
        <f t="shared" si="27"/>
        <v>14.125500000000001</v>
      </c>
      <c r="S47" s="13">
        <f t="shared" si="28"/>
        <v>0.24655615801094535</v>
      </c>
      <c r="T47" s="2">
        <f t="shared" si="29"/>
        <v>0.43</v>
      </c>
      <c r="U47" s="14">
        <f t="shared" si="30"/>
        <v>0.1060191479447065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0.11443914794470651</v>
      </c>
      <c r="AR47" s="8">
        <f t="shared" si="35"/>
        <v>136.875</v>
      </c>
      <c r="AS47" s="1">
        <f t="shared" si="36"/>
        <v>0.24</v>
      </c>
      <c r="AT47" s="1">
        <f t="shared" si="37"/>
        <v>1590463.4166666667</v>
      </c>
      <c r="AU47" s="1">
        <f t="shared" si="38"/>
        <v>40059772284.356064</v>
      </c>
    </row>
    <row r="48" spans="1:48" x14ac:dyDescent="0.15">
      <c r="C48" s="7">
        <v>6</v>
      </c>
      <c r="D48" s="7">
        <v>17.0742366226667</v>
      </c>
      <c r="E48" s="9">
        <f t="shared" si="39"/>
        <v>15.5551968741935</v>
      </c>
      <c r="F48" s="7" t="s">
        <v>83</v>
      </c>
      <c r="G48" s="1">
        <v>7</v>
      </c>
      <c r="H48" s="8">
        <f t="shared" si="20"/>
        <v>17.0742366226667</v>
      </c>
      <c r="I48" s="8">
        <f t="shared" si="21"/>
        <v>290.22423662266669</v>
      </c>
      <c r="J48" s="8">
        <f t="shared" si="22"/>
        <v>0.14189672680898946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166.35565915501135</v>
      </c>
      <c r="P48" s="8">
        <f t="shared" si="25"/>
        <v>23.605323520248014</v>
      </c>
      <c r="Q48" s="12">
        <f t="shared" si="26"/>
        <v>5.6652776448595228</v>
      </c>
      <c r="R48" s="8">
        <f t="shared" si="27"/>
        <v>14.125500000000001</v>
      </c>
      <c r="S48" s="13">
        <f t="shared" si="28"/>
        <v>0.40106740609957331</v>
      </c>
      <c r="T48" s="2">
        <f t="shared" si="29"/>
        <v>0.43</v>
      </c>
      <c r="U48" s="14">
        <f t="shared" si="30"/>
        <v>0.17245898462281653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0.18805898462281651</v>
      </c>
      <c r="AR48" s="8">
        <f t="shared" si="35"/>
        <v>136.875</v>
      </c>
      <c r="AS48" s="1">
        <f t="shared" si="36"/>
        <v>0.24</v>
      </c>
      <c r="AT48" s="1">
        <f t="shared" si="37"/>
        <v>1590463.4166666667</v>
      </c>
      <c r="AU48" s="1">
        <f t="shared" si="38"/>
        <v>65830620336.820869</v>
      </c>
    </row>
    <row r="49" spans="1:48" x14ac:dyDescent="0.15">
      <c r="C49" s="7">
        <v>7</v>
      </c>
      <c r="D49" s="7">
        <v>17.363066838387098</v>
      </c>
      <c r="E49" s="9">
        <f t="shared" si="39"/>
        <v>17.0742366226667</v>
      </c>
      <c r="F49" s="7" t="s">
        <v>83</v>
      </c>
      <c r="G49" s="1">
        <v>8</v>
      </c>
      <c r="H49" s="8">
        <f t="shared" si="20"/>
        <v>17.363066838387098</v>
      </c>
      <c r="I49" s="8">
        <f t="shared" si="21"/>
        <v>290.51306683838709</v>
      </c>
      <c r="J49" s="8">
        <f t="shared" si="22"/>
        <v>0.14670948968434427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201.60658563476335</v>
      </c>
      <c r="P49" s="8">
        <f t="shared" si="25"/>
        <v>29.577599295479185</v>
      </c>
      <c r="Q49" s="12">
        <f t="shared" si="26"/>
        <v>7.0986238309150043</v>
      </c>
      <c r="R49" s="8">
        <f t="shared" si="27"/>
        <v>14.125500000000001</v>
      </c>
      <c r="S49" s="13">
        <f t="shared" si="28"/>
        <v>0.50253965034264303</v>
      </c>
      <c r="T49" s="2">
        <f t="shared" si="29"/>
        <v>0.43</v>
      </c>
      <c r="U49" s="14">
        <f t="shared" si="30"/>
        <v>0.2160920496473365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0.23169204964733647</v>
      </c>
      <c r="AR49" s="8">
        <f t="shared" si="35"/>
        <v>136.875</v>
      </c>
      <c r="AS49" s="1">
        <f t="shared" si="36"/>
        <v>0.24</v>
      </c>
      <c r="AT49" s="1">
        <f t="shared" si="37"/>
        <v>1590463.4166666667</v>
      </c>
      <c r="AU49" s="1">
        <f t="shared" si="38"/>
        <v>81104507641.498444</v>
      </c>
    </row>
    <row r="50" spans="1:48" x14ac:dyDescent="0.15">
      <c r="C50" s="7">
        <v>8</v>
      </c>
      <c r="D50" s="7">
        <v>19.1019250041935</v>
      </c>
      <c r="E50" s="9">
        <f t="shared" si="39"/>
        <v>17.363066838387098</v>
      </c>
      <c r="F50" s="7" t="s">
        <v>83</v>
      </c>
      <c r="G50" s="1">
        <v>9</v>
      </c>
      <c r="H50" s="8">
        <f t="shared" si="20"/>
        <v>19.1019250041935</v>
      </c>
      <c r="I50" s="8">
        <f t="shared" si="21"/>
        <v>292.25192500419348</v>
      </c>
      <c r="J50" s="8">
        <f t="shared" si="22"/>
        <v>0.17908650087612327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230.88523633928415</v>
      </c>
      <c r="P50" s="8">
        <f t="shared" si="25"/>
        <v>41.348429079959139</v>
      </c>
      <c r="Q50" s="12">
        <f t="shared" si="26"/>
        <v>9.9236229791901938</v>
      </c>
      <c r="R50" s="8">
        <f t="shared" si="27"/>
        <v>14.125500000000001</v>
      </c>
      <c r="S50" s="13">
        <f t="shared" si="28"/>
        <v>0.70253251065025613</v>
      </c>
      <c r="T50" s="2">
        <f t="shared" si="29"/>
        <v>0.43</v>
      </c>
      <c r="U50" s="14">
        <f t="shared" si="30"/>
        <v>0.30208897957961012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0.31768897957961012</v>
      </c>
      <c r="AR50" s="8">
        <f t="shared" si="35"/>
        <v>136.875</v>
      </c>
      <c r="AS50" s="1">
        <f t="shared" si="36"/>
        <v>0.24</v>
      </c>
      <c r="AT50" s="1">
        <f t="shared" si="37"/>
        <v>1590463.4166666667</v>
      </c>
      <c r="AU50" s="1">
        <f t="shared" si="38"/>
        <v>111207994884.38785</v>
      </c>
    </row>
    <row r="51" spans="1:48" x14ac:dyDescent="0.15">
      <c r="C51" s="7">
        <v>9</v>
      </c>
      <c r="D51" s="7">
        <v>17.490958432666702</v>
      </c>
      <c r="E51" s="9">
        <f t="shared" si="39"/>
        <v>19.1019250041935</v>
      </c>
      <c r="F51" s="7" t="s">
        <v>83</v>
      </c>
      <c r="G51" s="1">
        <v>10</v>
      </c>
      <c r="H51" s="8">
        <f t="shared" si="20"/>
        <v>17.490958432666702</v>
      </c>
      <c r="I51" s="8">
        <f t="shared" si="21"/>
        <v>290.64095843266671</v>
      </c>
      <c r="J51" s="8">
        <f t="shared" si="22"/>
        <v>0.14888920574106651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248.39305725932502</v>
      </c>
      <c r="P51" s="8">
        <f t="shared" si="25"/>
        <v>36.983045006936159</v>
      </c>
      <c r="Q51" s="12">
        <f t="shared" si="26"/>
        <v>8.8759308016646781</v>
      </c>
      <c r="R51" s="8">
        <f t="shared" si="27"/>
        <v>14.125500000000001</v>
      </c>
      <c r="S51" s="13">
        <f t="shared" si="28"/>
        <v>0.62836223862268081</v>
      </c>
      <c r="T51" s="2">
        <f t="shared" si="29"/>
        <v>0.43</v>
      </c>
      <c r="U51" s="14">
        <f t="shared" si="30"/>
        <v>0.27019576260775274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0.28579576260775275</v>
      </c>
      <c r="AR51" s="8">
        <f t="shared" si="35"/>
        <v>136.875</v>
      </c>
      <c r="AS51" s="1">
        <f t="shared" si="36"/>
        <v>0.24</v>
      </c>
      <c r="AT51" s="1">
        <f t="shared" si="37"/>
        <v>1590463.4166666667</v>
      </c>
      <c r="AU51" s="1">
        <f t="shared" si="38"/>
        <v>100043677146.49731</v>
      </c>
    </row>
    <row r="52" spans="1:48" x14ac:dyDescent="0.15">
      <c r="C52" s="7">
        <v>10</v>
      </c>
      <c r="D52" s="7">
        <v>12.7110009175806</v>
      </c>
      <c r="E52" s="9">
        <f t="shared" si="39"/>
        <v>17.490958432666702</v>
      </c>
      <c r="F52" s="7" t="s">
        <v>83</v>
      </c>
      <c r="G52" s="1">
        <v>11</v>
      </c>
      <c r="H52" s="8">
        <f t="shared" si="20"/>
        <v>12.7110009175806</v>
      </c>
      <c r="I52" s="8">
        <f t="shared" si="21"/>
        <v>285.86100091758055</v>
      </c>
      <c r="J52" s="8">
        <f t="shared" si="22"/>
        <v>8.5031504690101595E-2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200.8395116397694</v>
      </c>
      <c r="O52" s="8">
        <f t="shared" si="40"/>
        <v>69.426750612619458</v>
      </c>
      <c r="P52" s="8">
        <f t="shared" si="25"/>
        <v>5.9034610703354655</v>
      </c>
      <c r="Q52" s="12">
        <f t="shared" si="26"/>
        <v>1.4168306568805116</v>
      </c>
      <c r="R52" s="8">
        <f t="shared" si="27"/>
        <v>14.125500000000001</v>
      </c>
      <c r="S52" s="13">
        <f t="shared" si="28"/>
        <v>0.10030304462712906</v>
      </c>
      <c r="T52" s="2">
        <f t="shared" si="29"/>
        <v>0.43</v>
      </c>
      <c r="U52" s="14">
        <f t="shared" si="30"/>
        <v>4.3130309189665497E-2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5.1550309189665494E-2</v>
      </c>
      <c r="AR52" s="8">
        <f t="shared" si="35"/>
        <v>136.875</v>
      </c>
      <c r="AS52" s="1">
        <f t="shared" si="36"/>
        <v>0.24</v>
      </c>
      <c r="AT52" s="1">
        <f t="shared" si="37"/>
        <v>1590463.4166666667</v>
      </c>
      <c r="AU52" s="1">
        <f t="shared" si="38"/>
        <v>18045342738.168041</v>
      </c>
    </row>
    <row r="53" spans="1:48" x14ac:dyDescent="0.15">
      <c r="C53" s="7">
        <v>11</v>
      </c>
      <c r="D53" s="7">
        <v>9.5767944124333297</v>
      </c>
      <c r="E53" s="9">
        <f t="shared" si="39"/>
        <v>12.7110009175806</v>
      </c>
      <c r="F53" s="7" t="s">
        <v>85</v>
      </c>
      <c r="G53" s="1">
        <v>12</v>
      </c>
      <c r="H53" s="8">
        <f t="shared" si="20"/>
        <v>9.5767944124333297</v>
      </c>
      <c r="I53" s="8">
        <f t="shared" si="21"/>
        <v>282.72679441243332</v>
      </c>
      <c r="J53" s="8">
        <f t="shared" si="22"/>
        <v>5.8290023426139585E-2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122.37953954228398</v>
      </c>
      <c r="P53" s="8">
        <f t="shared" si="25"/>
        <v>7.1335062267999092</v>
      </c>
      <c r="Q53" s="12">
        <f t="shared" si="26"/>
        <v>1.7120414944319782</v>
      </c>
      <c r="R53" s="8">
        <f t="shared" si="27"/>
        <v>14.125500000000001</v>
      </c>
      <c r="S53" s="13">
        <f t="shared" si="28"/>
        <v>0.12120218713900238</v>
      </c>
      <c r="T53" s="2">
        <f t="shared" si="29"/>
        <v>0.43</v>
      </c>
      <c r="U53" s="14">
        <f t="shared" si="30"/>
        <v>5.2116940469771021E-2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6.0536940469771018E-2</v>
      </c>
      <c r="AR53" s="8">
        <f t="shared" si="35"/>
        <v>136.875</v>
      </c>
      <c r="AS53" s="1">
        <f t="shared" si="36"/>
        <v>0.24</v>
      </c>
      <c r="AT53" s="1">
        <f t="shared" si="37"/>
        <v>1590463.4166666667</v>
      </c>
      <c r="AU53" s="1">
        <f t="shared" si="38"/>
        <v>21191140388.273235</v>
      </c>
      <c r="AV53" s="1">
        <f>SUM(AU42:AU53)</f>
        <v>525662151059.70374</v>
      </c>
    </row>
    <row r="54" spans="1:48" x14ac:dyDescent="0.3">
      <c r="C54" s="7">
        <v>12</v>
      </c>
      <c r="D54" s="10">
        <v>6.6270838536451597</v>
      </c>
      <c r="E54" s="9">
        <f t="shared" si="39"/>
        <v>9.5767944124333297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5</v>
      </c>
      <c r="E58" s="7"/>
      <c r="F58" s="7"/>
      <c r="G58" s="1">
        <v>1</v>
      </c>
      <c r="H58" s="8">
        <f t="shared" ref="H58:H69" si="41">E59</f>
        <v>5</v>
      </c>
      <c r="I58" s="8">
        <f t="shared" ref="I58:I69" si="42">H58+273.15</f>
        <v>278.14999999999998</v>
      </c>
      <c r="J58" s="8">
        <f t="shared" ref="J58:J69" si="43">EXP(($C$15*(I58-$C$13))/($C$16*I58*$C$13))</f>
        <v>3.3074406338125473E-2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3.2997232723336514E-3</v>
      </c>
      <c r="Q58" s="12">
        <f t="shared" ref="Q58:Q69" si="47">P58*$B$60</f>
        <v>6.2694742174339377E-4</v>
      </c>
      <c r="R58" s="8">
        <f t="shared" ref="R58:R69" si="48">L58*$B$60</f>
        <v>1.8955666666666669E-2</v>
      </c>
      <c r="S58" s="13">
        <f t="shared" ref="S58:S69" si="49">Q58/R58</f>
        <v>3.3074406338125473E-2</v>
      </c>
      <c r="T58" s="2">
        <f t="shared" ref="T58:T69" si="50">$B$59/100</f>
        <v>0.01</v>
      </c>
      <c r="U58" s="14">
        <f t="shared" ref="U58:U69" si="51">S58*T58</f>
        <v>3.3074406338125473E-4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1.2330744063381254E-2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638230.91666666663</v>
      </c>
      <c r="AU58" s="1">
        <f t="shared" ref="AU58:AU69" si="58">AT58*10000*AS58*0.67*AR58*AQ58</f>
        <v>99949583.227526635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3.8105157301612902</v>
      </c>
      <c r="E59" s="9">
        <f t="shared" ref="E59:E70" si="59">D58</f>
        <v>5</v>
      </c>
      <c r="F59" s="7" t="s">
        <v>83</v>
      </c>
      <c r="G59" s="1">
        <v>2</v>
      </c>
      <c r="H59" s="8">
        <f t="shared" si="41"/>
        <v>3.8105157301612902</v>
      </c>
      <c r="I59" s="8">
        <f t="shared" si="42"/>
        <v>276.96051573016126</v>
      </c>
      <c r="J59" s="8">
        <f t="shared" si="43"/>
        <v>2.8457698541399314E-2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0.19623361006099968</v>
      </c>
      <c r="P59" s="8">
        <f t="shared" si="46"/>
        <v>5.5843569188064324E-3</v>
      </c>
      <c r="Q59" s="12">
        <f t="shared" si="47"/>
        <v>1.0610278145732222E-3</v>
      </c>
      <c r="R59" s="8">
        <f t="shared" si="48"/>
        <v>1.8955666666666669E-2</v>
      </c>
      <c r="S59" s="13">
        <f t="shared" si="49"/>
        <v>5.5974175597792504E-2</v>
      </c>
      <c r="T59" s="2">
        <f t="shared" si="50"/>
        <v>0.01</v>
      </c>
      <c r="U59" s="14">
        <f t="shared" si="51"/>
        <v>5.59741755977925E-4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1.2559741755977925E-2</v>
      </c>
      <c r="AR59" s="8">
        <f t="shared" si="55"/>
        <v>9.9766666666666666</v>
      </c>
      <c r="AS59" s="1">
        <f t="shared" si="56"/>
        <v>0.19</v>
      </c>
      <c r="AT59" s="1">
        <f t="shared" si="57"/>
        <v>638230.91666666663</v>
      </c>
      <c r="AU59" s="1">
        <f t="shared" si="58"/>
        <v>101805774.85857944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5.6202111818928602</v>
      </c>
      <c r="E60" s="9">
        <f t="shared" si="59"/>
        <v>3.8105157301612902</v>
      </c>
      <c r="F60" s="7" t="s">
        <v>83</v>
      </c>
      <c r="G60" s="1">
        <v>3</v>
      </c>
      <c r="H60" s="8">
        <f t="shared" si="41"/>
        <v>5.6202111818928602</v>
      </c>
      <c r="I60" s="8">
        <f t="shared" si="42"/>
        <v>278.77021118189282</v>
      </c>
      <c r="J60" s="8">
        <f t="shared" si="43"/>
        <v>3.5753225024427827E-2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0.29041591980885995</v>
      </c>
      <c r="P60" s="8">
        <f t="shared" si="46"/>
        <v>1.0383305731602356E-2</v>
      </c>
      <c r="Q60" s="12">
        <f t="shared" si="47"/>
        <v>1.9728280890044477E-3</v>
      </c>
      <c r="R60" s="8">
        <f t="shared" si="48"/>
        <v>1.8955666666666669E-2</v>
      </c>
      <c r="S60" s="13">
        <f t="shared" si="49"/>
        <v>0.1040759010852224</v>
      </c>
      <c r="T60" s="2">
        <f t="shared" si="50"/>
        <v>0.01</v>
      </c>
      <c r="U60" s="14">
        <f t="shared" si="51"/>
        <v>1.0407590108522239E-3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1.3040759010852224E-2</v>
      </c>
      <c r="AR60" s="8">
        <f t="shared" si="55"/>
        <v>9.9766666666666666</v>
      </c>
      <c r="AS60" s="1">
        <f t="shared" si="56"/>
        <v>0.19</v>
      </c>
      <c r="AT60" s="1">
        <f t="shared" si="57"/>
        <v>638230.91666666663</v>
      </c>
      <c r="AU60" s="1">
        <f t="shared" si="58"/>
        <v>105704766.99585941</v>
      </c>
    </row>
    <row r="61" spans="1:48" x14ac:dyDescent="0.15">
      <c r="C61" s="7">
        <v>3</v>
      </c>
      <c r="D61" s="7">
        <v>8.1707661448064499</v>
      </c>
      <c r="E61" s="9">
        <f t="shared" si="59"/>
        <v>5.6202111818928602</v>
      </c>
      <c r="F61" s="7" t="s">
        <v>83</v>
      </c>
      <c r="G61" s="1">
        <v>4</v>
      </c>
      <c r="H61" s="8">
        <f t="shared" si="41"/>
        <v>8.1707661448064499</v>
      </c>
      <c r="I61" s="8">
        <f t="shared" si="42"/>
        <v>281.32076614480644</v>
      </c>
      <c r="J61" s="8">
        <f t="shared" si="43"/>
        <v>4.9072907587634711E-2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0.37979928074392427</v>
      </c>
      <c r="P61" s="8">
        <f t="shared" si="46"/>
        <v>1.8637855005796726E-2</v>
      </c>
      <c r="Q61" s="12">
        <f t="shared" si="47"/>
        <v>3.5411924511013779E-3</v>
      </c>
      <c r="R61" s="8">
        <f t="shared" si="48"/>
        <v>1.8955666666666669E-2</v>
      </c>
      <c r="S61" s="13">
        <f t="shared" si="49"/>
        <v>0.18681445044233266</v>
      </c>
      <c r="T61" s="2">
        <f t="shared" si="50"/>
        <v>0.01</v>
      </c>
      <c r="U61" s="14">
        <f t="shared" si="51"/>
        <v>1.8681445044233266E-3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1.3868144504423327E-2</v>
      </c>
      <c r="AR61" s="8">
        <f t="shared" si="55"/>
        <v>9.9766666666666666</v>
      </c>
      <c r="AS61" s="1">
        <f t="shared" si="56"/>
        <v>0.19</v>
      </c>
      <c r="AT61" s="1">
        <f t="shared" si="57"/>
        <v>638230.91666666663</v>
      </c>
      <c r="AU61" s="1">
        <f t="shared" si="58"/>
        <v>112411323.77993207</v>
      </c>
    </row>
    <row r="62" spans="1:48" x14ac:dyDescent="0.15">
      <c r="C62" s="7">
        <v>4</v>
      </c>
      <c r="D62" s="7">
        <v>13.3207121663</v>
      </c>
      <c r="E62" s="9">
        <f t="shared" si="59"/>
        <v>8.1707661448064499</v>
      </c>
      <c r="F62" s="7" t="s">
        <v>83</v>
      </c>
      <c r="G62" s="1">
        <v>5</v>
      </c>
      <c r="H62" s="8">
        <f t="shared" si="41"/>
        <v>13.3207121663</v>
      </c>
      <c r="I62" s="8">
        <f t="shared" si="42"/>
        <v>286.47071216629996</v>
      </c>
      <c r="J62" s="8">
        <f t="shared" si="43"/>
        <v>9.1424755869700211E-2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0.34310335445122114</v>
      </c>
      <c r="O62" s="8">
        <f t="shared" si="60"/>
        <v>0.11782473795357307</v>
      </c>
      <c r="P62" s="8">
        <f t="shared" si="46"/>
        <v>1.0772097902816819E-2</v>
      </c>
      <c r="Q62" s="12">
        <f t="shared" si="47"/>
        <v>2.0466986015351958E-3</v>
      </c>
      <c r="R62" s="8">
        <f t="shared" si="48"/>
        <v>1.8955666666666669E-2</v>
      </c>
      <c r="S62" s="13">
        <f t="shared" si="49"/>
        <v>0.10797291583177566</v>
      </c>
      <c r="T62" s="2">
        <f t="shared" si="50"/>
        <v>0.01</v>
      </c>
      <c r="U62" s="14">
        <f t="shared" si="51"/>
        <v>1.0797291583177567E-3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1.3079729158317756E-2</v>
      </c>
      <c r="AR62" s="8">
        <f t="shared" si="55"/>
        <v>9.9766666666666666</v>
      </c>
      <c r="AS62" s="1">
        <f t="shared" si="56"/>
        <v>0.19</v>
      </c>
      <c r="AT62" s="1">
        <f t="shared" si="57"/>
        <v>638230.91666666663</v>
      </c>
      <c r="AU62" s="1">
        <f t="shared" si="58"/>
        <v>106020648.17687123</v>
      </c>
    </row>
    <row r="63" spans="1:48" x14ac:dyDescent="0.15">
      <c r="C63" s="7">
        <v>5</v>
      </c>
      <c r="D63" s="7">
        <v>15.5551968741935</v>
      </c>
      <c r="E63" s="9">
        <f t="shared" si="59"/>
        <v>13.3207121663</v>
      </c>
      <c r="F63" s="7" t="s">
        <v>85</v>
      </c>
      <c r="G63" s="1">
        <v>6</v>
      </c>
      <c r="H63" s="8">
        <f t="shared" si="41"/>
        <v>15.5551968741935</v>
      </c>
      <c r="I63" s="8">
        <f t="shared" si="42"/>
        <v>288.70519687419346</v>
      </c>
      <c r="J63" s="8">
        <f t="shared" si="43"/>
        <v>0.11893515369191492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0.20681930671742291</v>
      </c>
      <c r="P63" s="8">
        <f t="shared" si="46"/>
        <v>2.4598086030891985E-2</v>
      </c>
      <c r="Q63" s="12">
        <f t="shared" si="47"/>
        <v>4.6736363458694773E-3</v>
      </c>
      <c r="R63" s="8">
        <f t="shared" si="48"/>
        <v>1.8955666666666669E-2</v>
      </c>
      <c r="S63" s="13">
        <f t="shared" si="49"/>
        <v>0.24655615801094535</v>
      </c>
      <c r="T63" s="2">
        <f t="shared" si="50"/>
        <v>0.01</v>
      </c>
      <c r="U63" s="14">
        <f t="shared" si="51"/>
        <v>2.4655615801094538E-3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1.4465561580109454E-2</v>
      </c>
      <c r="AR63" s="8">
        <f t="shared" si="55"/>
        <v>9.9766666666666666</v>
      </c>
      <c r="AS63" s="1">
        <f t="shared" si="56"/>
        <v>0.19</v>
      </c>
      <c r="AT63" s="1">
        <f t="shared" si="57"/>
        <v>638230.91666666663</v>
      </c>
      <c r="AU63" s="1">
        <f t="shared" si="58"/>
        <v>117253820.50364254</v>
      </c>
    </row>
    <row r="64" spans="1:48" x14ac:dyDescent="0.15">
      <c r="C64" s="7">
        <v>6</v>
      </c>
      <c r="D64" s="7">
        <v>17.0742366226667</v>
      </c>
      <c r="E64" s="9">
        <f t="shared" si="59"/>
        <v>15.5551968741935</v>
      </c>
      <c r="F64" s="7" t="s">
        <v>83</v>
      </c>
      <c r="G64" s="1">
        <v>7</v>
      </c>
      <c r="H64" s="8">
        <f t="shared" si="41"/>
        <v>17.0742366226667</v>
      </c>
      <c r="I64" s="8">
        <f t="shared" si="42"/>
        <v>290.22423662266669</v>
      </c>
      <c r="J64" s="8">
        <f t="shared" si="43"/>
        <v>0.14189672680898946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0.28198788735319757</v>
      </c>
      <c r="P64" s="8">
        <f t="shared" si="46"/>
        <v>4.0013158215200767E-2</v>
      </c>
      <c r="Q64" s="12">
        <f t="shared" si="47"/>
        <v>7.602500060888146E-3</v>
      </c>
      <c r="R64" s="8">
        <f t="shared" si="48"/>
        <v>1.8955666666666669E-2</v>
      </c>
      <c r="S64" s="13">
        <f t="shared" si="49"/>
        <v>0.40106740609957331</v>
      </c>
      <c r="T64" s="2">
        <f t="shared" si="50"/>
        <v>0.01</v>
      </c>
      <c r="U64" s="14">
        <f t="shared" si="51"/>
        <v>4.0106740609957333E-3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2.4110674060995735E-2</v>
      </c>
      <c r="AR64" s="8">
        <f t="shared" si="55"/>
        <v>9.9766666666666666</v>
      </c>
      <c r="AS64" s="1">
        <f t="shared" si="56"/>
        <v>0.19</v>
      </c>
      <c r="AT64" s="1">
        <f t="shared" si="57"/>
        <v>638230.91666666663</v>
      </c>
      <c r="AU64" s="1">
        <f t="shared" si="58"/>
        <v>195434420.77334359</v>
      </c>
    </row>
    <row r="65" spans="1:48" x14ac:dyDescent="0.15">
      <c r="C65" s="7">
        <v>7</v>
      </c>
      <c r="D65" s="7">
        <v>17.363066838387098</v>
      </c>
      <c r="E65" s="9">
        <f t="shared" si="59"/>
        <v>17.0742366226667</v>
      </c>
      <c r="F65" s="7" t="s">
        <v>83</v>
      </c>
      <c r="G65" s="1">
        <v>8</v>
      </c>
      <c r="H65" s="8">
        <f t="shared" si="41"/>
        <v>17.363066838387098</v>
      </c>
      <c r="I65" s="8">
        <f t="shared" si="42"/>
        <v>290.51306683838709</v>
      </c>
      <c r="J65" s="8">
        <f t="shared" si="43"/>
        <v>0.14670948968434427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0.34174139580466345</v>
      </c>
      <c r="P65" s="8">
        <f t="shared" si="46"/>
        <v>5.0136705782517686E-2</v>
      </c>
      <c r="Q65" s="12">
        <f t="shared" si="47"/>
        <v>9.5259740986783602E-3</v>
      </c>
      <c r="R65" s="8">
        <f t="shared" si="48"/>
        <v>1.8955666666666669E-2</v>
      </c>
      <c r="S65" s="13">
        <f t="shared" si="49"/>
        <v>0.50253965034264292</v>
      </c>
      <c r="T65" s="2">
        <f t="shared" si="50"/>
        <v>0.01</v>
      </c>
      <c r="U65" s="14">
        <f t="shared" si="51"/>
        <v>5.0253965034264296E-3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2.512539650342643E-2</v>
      </c>
      <c r="AR65" s="8">
        <f t="shared" si="55"/>
        <v>9.9766666666666666</v>
      </c>
      <c r="AS65" s="1">
        <f t="shared" si="56"/>
        <v>0.19</v>
      </c>
      <c r="AT65" s="1">
        <f t="shared" si="57"/>
        <v>638230.91666666663</v>
      </c>
      <c r="AU65" s="1">
        <f t="shared" si="58"/>
        <v>203659478.78211024</v>
      </c>
    </row>
    <row r="66" spans="1:48" x14ac:dyDescent="0.15">
      <c r="C66" s="7">
        <v>8</v>
      </c>
      <c r="D66" s="7">
        <v>19.1019250041935</v>
      </c>
      <c r="E66" s="9">
        <f t="shared" si="59"/>
        <v>17.363066838387098</v>
      </c>
      <c r="F66" s="7" t="s">
        <v>83</v>
      </c>
      <c r="G66" s="1">
        <v>9</v>
      </c>
      <c r="H66" s="8">
        <f t="shared" si="41"/>
        <v>19.1019250041935</v>
      </c>
      <c r="I66" s="8">
        <f t="shared" si="42"/>
        <v>292.25192500419348</v>
      </c>
      <c r="J66" s="8">
        <f t="shared" si="43"/>
        <v>0.17908650087612327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0.39137135668881246</v>
      </c>
      <c r="P66" s="8">
        <f t="shared" si="46"/>
        <v>7.008932681254057E-2</v>
      </c>
      <c r="Q66" s="12">
        <f t="shared" si="47"/>
        <v>1.3316972094382708E-2</v>
      </c>
      <c r="R66" s="8">
        <f t="shared" si="48"/>
        <v>1.8955666666666669E-2</v>
      </c>
      <c r="S66" s="13">
        <f t="shared" si="49"/>
        <v>0.70253251065025624</v>
      </c>
      <c r="T66" s="2">
        <f t="shared" si="50"/>
        <v>0.01</v>
      </c>
      <c r="U66" s="14">
        <f t="shared" si="51"/>
        <v>7.0253251065025626E-3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2.7125325106502562E-2</v>
      </c>
      <c r="AR66" s="8">
        <f t="shared" si="55"/>
        <v>9.9766666666666666</v>
      </c>
      <c r="AS66" s="1">
        <f t="shared" si="56"/>
        <v>0.19</v>
      </c>
      <c r="AT66" s="1">
        <f t="shared" si="57"/>
        <v>638230.91666666663</v>
      </c>
      <c r="AU66" s="1">
        <f t="shared" si="58"/>
        <v>219870344.02550545</v>
      </c>
    </row>
    <row r="67" spans="1:48" x14ac:dyDescent="0.15">
      <c r="C67" s="7">
        <v>9</v>
      </c>
      <c r="D67" s="7">
        <v>17.490958432666702</v>
      </c>
      <c r="E67" s="9">
        <f t="shared" si="59"/>
        <v>19.1019250041935</v>
      </c>
      <c r="F67" s="7" t="s">
        <v>83</v>
      </c>
      <c r="G67" s="1">
        <v>10</v>
      </c>
      <c r="H67" s="8">
        <f t="shared" si="41"/>
        <v>17.490958432666702</v>
      </c>
      <c r="I67" s="8">
        <f t="shared" si="42"/>
        <v>290.64095843266671</v>
      </c>
      <c r="J67" s="8">
        <f t="shared" si="43"/>
        <v>0.14888920574106651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0.42104869654293853</v>
      </c>
      <c r="P67" s="8">
        <f t="shared" si="46"/>
        <v>6.268960600658946E-2</v>
      </c>
      <c r="Q67" s="12">
        <f t="shared" si="47"/>
        <v>1.1911025141251998E-2</v>
      </c>
      <c r="R67" s="8">
        <f t="shared" si="48"/>
        <v>1.8955666666666669E-2</v>
      </c>
      <c r="S67" s="13">
        <f t="shared" si="49"/>
        <v>0.62836223862268081</v>
      </c>
      <c r="T67" s="2">
        <f t="shared" si="50"/>
        <v>0.01</v>
      </c>
      <c r="U67" s="14">
        <f t="shared" si="51"/>
        <v>6.2836223862268083E-3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2.638362238622681E-2</v>
      </c>
      <c r="AR67" s="8">
        <f t="shared" si="55"/>
        <v>9.9766666666666666</v>
      </c>
      <c r="AS67" s="1">
        <f t="shared" si="56"/>
        <v>0.19</v>
      </c>
      <c r="AT67" s="1">
        <f t="shared" si="57"/>
        <v>638230.91666666663</v>
      </c>
      <c r="AU67" s="1">
        <f t="shared" si="58"/>
        <v>213858307.98054063</v>
      </c>
    </row>
    <row r="68" spans="1:48" x14ac:dyDescent="0.15">
      <c r="C68" s="7">
        <v>10</v>
      </c>
      <c r="D68" s="7">
        <v>12.7110009175806</v>
      </c>
      <c r="E68" s="9">
        <f t="shared" si="59"/>
        <v>17.490958432666702</v>
      </c>
      <c r="F68" s="7" t="s">
        <v>83</v>
      </c>
      <c r="G68" s="1">
        <v>11</v>
      </c>
      <c r="H68" s="8">
        <f t="shared" si="41"/>
        <v>12.7110009175806</v>
      </c>
      <c r="I68" s="8">
        <f t="shared" si="42"/>
        <v>285.86100091758055</v>
      </c>
      <c r="J68" s="8">
        <f t="shared" si="43"/>
        <v>8.5031504690101595E-2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0.34044113600953163</v>
      </c>
      <c r="O68" s="8">
        <f t="shared" si="60"/>
        <v>0.11768462119348411</v>
      </c>
      <c r="P68" s="8">
        <f t="shared" si="46"/>
        <v>1.0006900418966574E-2</v>
      </c>
      <c r="Q68" s="12">
        <f t="shared" si="47"/>
        <v>1.9013110796036491E-3</v>
      </c>
      <c r="R68" s="8">
        <f t="shared" si="48"/>
        <v>1.8955666666666669E-2</v>
      </c>
      <c r="S68" s="13">
        <f t="shared" si="49"/>
        <v>0.10030304462712904</v>
      </c>
      <c r="T68" s="2">
        <f t="shared" si="50"/>
        <v>0.01</v>
      </c>
      <c r="U68" s="14">
        <f t="shared" si="51"/>
        <v>1.0030304462712903E-3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1.3003030446271291E-2</v>
      </c>
      <c r="AR68" s="8">
        <f t="shared" si="55"/>
        <v>9.9766666666666666</v>
      </c>
      <c r="AS68" s="1">
        <f t="shared" si="56"/>
        <v>0.19</v>
      </c>
      <c r="AT68" s="1">
        <f t="shared" si="57"/>
        <v>638230.91666666663</v>
      </c>
      <c r="AU68" s="1">
        <f t="shared" si="58"/>
        <v>105398949.74052964</v>
      </c>
    </row>
    <row r="69" spans="1:48" x14ac:dyDescent="0.15">
      <c r="C69" s="7">
        <v>11</v>
      </c>
      <c r="D69" s="7">
        <v>9.5767944124333297</v>
      </c>
      <c r="E69" s="9">
        <f t="shared" si="59"/>
        <v>12.7110009175806</v>
      </c>
      <c r="F69" s="7" t="s">
        <v>85</v>
      </c>
      <c r="G69" s="1">
        <v>12</v>
      </c>
      <c r="H69" s="8">
        <f t="shared" si="41"/>
        <v>9.5767944124333297</v>
      </c>
      <c r="I69" s="8">
        <f t="shared" si="42"/>
        <v>282.72679441243332</v>
      </c>
      <c r="J69" s="8">
        <f t="shared" si="43"/>
        <v>5.8290023426139585E-2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0.20744438744118421</v>
      </c>
      <c r="P69" s="8">
        <f t="shared" si="46"/>
        <v>1.2091938203567803E-2</v>
      </c>
      <c r="Q69" s="12">
        <f t="shared" si="47"/>
        <v>2.2974682586778825E-3</v>
      </c>
      <c r="R69" s="8">
        <f t="shared" si="48"/>
        <v>1.8955666666666669E-2</v>
      </c>
      <c r="S69" s="13">
        <f t="shared" si="49"/>
        <v>0.12120218713900235</v>
      </c>
      <c r="T69" s="2">
        <f t="shared" si="50"/>
        <v>0.01</v>
      </c>
      <c r="U69" s="14">
        <f t="shared" si="51"/>
        <v>1.2120218713900235E-3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1.3212021871390024E-2</v>
      </c>
      <c r="AR69" s="8">
        <f t="shared" si="55"/>
        <v>9.9766666666666666</v>
      </c>
      <c r="AS69" s="1">
        <f t="shared" si="56"/>
        <v>0.19</v>
      </c>
      <c r="AT69" s="1">
        <f t="shared" si="57"/>
        <v>638230.91666666663</v>
      </c>
      <c r="AU69" s="1">
        <f t="shared" si="58"/>
        <v>107092976.12947865</v>
      </c>
      <c r="AV69" s="1">
        <f>SUM(AU58:AU69)</f>
        <v>1688460394.9739196</v>
      </c>
    </row>
    <row r="70" spans="1:48" x14ac:dyDescent="0.3">
      <c r="C70" s="7">
        <v>12</v>
      </c>
      <c r="D70" s="10">
        <v>6.6270838536451597</v>
      </c>
      <c r="E70" s="9">
        <f t="shared" si="59"/>
        <v>9.5767944124333297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5</v>
      </c>
      <c r="E73" s="7"/>
      <c r="F73" s="7"/>
      <c r="G73" s="1">
        <v>1</v>
      </c>
      <c r="H73" s="8">
        <f t="shared" ref="H73:H84" si="61">E74</f>
        <v>5</v>
      </c>
      <c r="I73" s="8">
        <f t="shared" ref="I73:I84" si="62">H73+273.15</f>
        <v>278.14999999999998</v>
      </c>
      <c r="J73" s="8">
        <f t="shared" ref="J73:J84" si="63">EXP(($C$15*(I73-$C$13))/($C$16*I73*$C$13))</f>
        <v>3.3074406338125473E-2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3.6216474940247399E-3</v>
      </c>
      <c r="Q73" s="12">
        <f t="shared" ref="Q73:Q84" si="67">P73*$B$75</f>
        <v>6.5189654892445321E-4</v>
      </c>
      <c r="R73" s="8">
        <f t="shared" ref="R73:R84" si="68">L73*$B$75</f>
        <v>1.9710000000000002E-2</v>
      </c>
      <c r="S73" s="13">
        <f t="shared" ref="S73:S84" si="69">Q73/R73</f>
        <v>3.307440633812548E-2</v>
      </c>
      <c r="T73" s="2">
        <f t="shared" ref="T73:T84" si="70">$B$74/100</f>
        <v>0.01</v>
      </c>
      <c r="U73" s="14">
        <f t="shared" ref="U73:U84" si="71">S73*T73</f>
        <v>3.3074406338125478E-4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1.2930744063381254E-2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115100.75</v>
      </c>
      <c r="AU73" s="1">
        <f t="shared" ref="AU73:AU84" si="78">AT73*10000*AS73*0.67*AR73*AQ73</f>
        <v>19654549.613279231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3.8105157301612902</v>
      </c>
      <c r="E74" s="9">
        <f t="shared" ref="E74:E85" si="79">D73</f>
        <v>5</v>
      </c>
      <c r="F74" s="7" t="s">
        <v>83</v>
      </c>
      <c r="G74" s="1">
        <v>2</v>
      </c>
      <c r="H74" s="8">
        <f t="shared" si="61"/>
        <v>3.8105157301612902</v>
      </c>
      <c r="I74" s="8">
        <f t="shared" si="62"/>
        <v>276.96051573016126</v>
      </c>
      <c r="J74" s="8">
        <f t="shared" si="63"/>
        <v>2.8457698541399314E-2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0.21537835250597528</v>
      </c>
      <c r="P74" s="8">
        <f t="shared" si="66"/>
        <v>6.1291722279582803E-3</v>
      </c>
      <c r="Q74" s="12">
        <f t="shared" si="67"/>
        <v>1.1032510010324905E-3</v>
      </c>
      <c r="R74" s="8">
        <f t="shared" si="68"/>
        <v>1.9710000000000002E-2</v>
      </c>
      <c r="S74" s="13">
        <f t="shared" si="69"/>
        <v>5.5974175597792511E-2</v>
      </c>
      <c r="T74" s="2">
        <f t="shared" si="70"/>
        <v>0.01</v>
      </c>
      <c r="U74" s="14">
        <f t="shared" si="71"/>
        <v>5.5974175597792511E-4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1.3159741755977925E-2</v>
      </c>
      <c r="AR74" s="8">
        <f t="shared" si="75"/>
        <v>10.950000000000001</v>
      </c>
      <c r="AS74" s="1">
        <f t="shared" si="76"/>
        <v>0.18</v>
      </c>
      <c r="AT74" s="1">
        <f t="shared" si="77"/>
        <v>115100.75</v>
      </c>
      <c r="AU74" s="1">
        <f t="shared" si="78"/>
        <v>20002622.894167509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5.6202111818928602</v>
      </c>
      <c r="E75" s="9">
        <f t="shared" si="79"/>
        <v>3.8105157301612902</v>
      </c>
      <c r="F75" s="7" t="s">
        <v>83</v>
      </c>
      <c r="G75" s="1">
        <v>3</v>
      </c>
      <c r="H75" s="8">
        <f t="shared" si="61"/>
        <v>5.6202111818928602</v>
      </c>
      <c r="I75" s="8">
        <f t="shared" si="62"/>
        <v>278.77021118189282</v>
      </c>
      <c r="J75" s="8">
        <f t="shared" si="63"/>
        <v>3.5753225024427827E-2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0.31874918027801702</v>
      </c>
      <c r="P75" s="8">
        <f t="shared" si="66"/>
        <v>1.1396311168831856E-2</v>
      </c>
      <c r="Q75" s="12">
        <f t="shared" si="67"/>
        <v>2.0513360103897342E-3</v>
      </c>
      <c r="R75" s="8">
        <f t="shared" si="68"/>
        <v>1.9710000000000002E-2</v>
      </c>
      <c r="S75" s="13">
        <f t="shared" si="69"/>
        <v>0.10407590108522242</v>
      </c>
      <c r="T75" s="2">
        <f t="shared" si="70"/>
        <v>0.01</v>
      </c>
      <c r="U75" s="14">
        <f t="shared" si="71"/>
        <v>1.0407590108522243E-3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1.3640759010852224E-2</v>
      </c>
      <c r="AR75" s="8">
        <f t="shared" si="75"/>
        <v>10.950000000000001</v>
      </c>
      <c r="AS75" s="1">
        <f t="shared" si="76"/>
        <v>0.18</v>
      </c>
      <c r="AT75" s="1">
        <f t="shared" si="77"/>
        <v>115100.75</v>
      </c>
      <c r="AU75" s="1">
        <f t="shared" si="78"/>
        <v>20733762.374960706</v>
      </c>
    </row>
    <row r="76" spans="1:48" x14ac:dyDescent="0.15">
      <c r="C76" s="7">
        <v>3</v>
      </c>
      <c r="D76" s="7">
        <v>8.1707661448064499</v>
      </c>
      <c r="E76" s="9">
        <f t="shared" si="79"/>
        <v>5.6202111818928602</v>
      </c>
      <c r="F76" s="7" t="s">
        <v>83</v>
      </c>
      <c r="G76" s="1">
        <v>4</v>
      </c>
      <c r="H76" s="8">
        <f t="shared" si="61"/>
        <v>8.1707661448064499</v>
      </c>
      <c r="I76" s="8">
        <f t="shared" si="62"/>
        <v>281.32076614480644</v>
      </c>
      <c r="J76" s="8">
        <f t="shared" si="63"/>
        <v>4.9072907587634711E-2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0.41685286910918523</v>
      </c>
      <c r="P76" s="8">
        <f t="shared" si="66"/>
        <v>2.0456182323435435E-2</v>
      </c>
      <c r="Q76" s="12">
        <f t="shared" si="67"/>
        <v>3.682112818218378E-3</v>
      </c>
      <c r="R76" s="8">
        <f t="shared" si="68"/>
        <v>1.9710000000000002E-2</v>
      </c>
      <c r="S76" s="13">
        <f t="shared" si="69"/>
        <v>0.18681445044233272</v>
      </c>
      <c r="T76" s="2">
        <f t="shared" si="70"/>
        <v>0.01</v>
      </c>
      <c r="U76" s="14">
        <f t="shared" si="71"/>
        <v>1.8681445044233273E-3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1.4468144504423328E-2</v>
      </c>
      <c r="AR76" s="8">
        <f t="shared" si="75"/>
        <v>10.950000000000001</v>
      </c>
      <c r="AS76" s="1">
        <f t="shared" si="76"/>
        <v>0.18</v>
      </c>
      <c r="AT76" s="1">
        <f t="shared" si="77"/>
        <v>115100.75</v>
      </c>
      <c r="AU76" s="1">
        <f t="shared" si="78"/>
        <v>21991376.72050738</v>
      </c>
    </row>
    <row r="77" spans="1:48" x14ac:dyDescent="0.15">
      <c r="C77" s="7">
        <v>4</v>
      </c>
      <c r="D77" s="7">
        <v>13.3207121663</v>
      </c>
      <c r="E77" s="9">
        <f t="shared" si="79"/>
        <v>8.1707661448064499</v>
      </c>
      <c r="F77" s="7" t="s">
        <v>83</v>
      </c>
      <c r="G77" s="1">
        <v>5</v>
      </c>
      <c r="H77" s="8">
        <f t="shared" si="61"/>
        <v>13.3207121663</v>
      </c>
      <c r="I77" s="8">
        <f t="shared" si="62"/>
        <v>286.47071216629996</v>
      </c>
      <c r="J77" s="8">
        <f t="shared" si="63"/>
        <v>9.1424755869700211E-2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0.37657685244646233</v>
      </c>
      <c r="O77" s="8">
        <f t="shared" si="80"/>
        <v>0.1293198343392874</v>
      </c>
      <c r="P77" s="8">
        <f t="shared" si="66"/>
        <v>1.1823034283579425E-2</v>
      </c>
      <c r="Q77" s="12">
        <f t="shared" si="67"/>
        <v>2.1281461710442964E-3</v>
      </c>
      <c r="R77" s="8">
        <f t="shared" si="68"/>
        <v>1.9710000000000002E-2</v>
      </c>
      <c r="S77" s="13">
        <f t="shared" si="69"/>
        <v>0.10797291583177555</v>
      </c>
      <c r="T77" s="2">
        <f t="shared" si="70"/>
        <v>0.01</v>
      </c>
      <c r="U77" s="14">
        <f t="shared" si="71"/>
        <v>1.0797291583177556E-3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1.3679729158317756E-2</v>
      </c>
      <c r="AR77" s="8">
        <f t="shared" si="75"/>
        <v>10.950000000000001</v>
      </c>
      <c r="AS77" s="1">
        <f t="shared" si="76"/>
        <v>0.18</v>
      </c>
      <c r="AT77" s="1">
        <f t="shared" si="77"/>
        <v>115100.75</v>
      </c>
      <c r="AU77" s="1">
        <f t="shared" si="78"/>
        <v>20792996.452523742</v>
      </c>
    </row>
    <row r="78" spans="1:48" x14ac:dyDescent="0.15">
      <c r="C78" s="7">
        <v>5</v>
      </c>
      <c r="D78" s="7">
        <v>15.5551968741935</v>
      </c>
      <c r="E78" s="9">
        <f t="shared" si="79"/>
        <v>13.3207121663</v>
      </c>
      <c r="F78" s="7" t="s">
        <v>85</v>
      </c>
      <c r="G78" s="1">
        <v>6</v>
      </c>
      <c r="H78" s="8">
        <f t="shared" si="61"/>
        <v>15.5551968741935</v>
      </c>
      <c r="I78" s="8">
        <f t="shared" si="62"/>
        <v>288.70519687419346</v>
      </c>
      <c r="J78" s="8">
        <f t="shared" si="63"/>
        <v>0.11893515369191492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0.22699680005570799</v>
      </c>
      <c r="P78" s="8">
        <f t="shared" si="66"/>
        <v>2.6997899302198512E-2</v>
      </c>
      <c r="Q78" s="12">
        <f t="shared" si="67"/>
        <v>4.8596218743957318E-3</v>
      </c>
      <c r="R78" s="8">
        <f t="shared" si="68"/>
        <v>1.9710000000000002E-2</v>
      </c>
      <c r="S78" s="13">
        <f t="shared" si="69"/>
        <v>0.24655615801094527</v>
      </c>
      <c r="T78" s="2">
        <f t="shared" si="70"/>
        <v>0.01</v>
      </c>
      <c r="U78" s="14">
        <f t="shared" si="71"/>
        <v>2.4655615801094529E-3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1.5065561580109453E-2</v>
      </c>
      <c r="AR78" s="8">
        <f t="shared" si="75"/>
        <v>10.950000000000001</v>
      </c>
      <c r="AS78" s="1">
        <f t="shared" si="76"/>
        <v>0.18</v>
      </c>
      <c r="AT78" s="1">
        <f t="shared" si="77"/>
        <v>115100.75</v>
      </c>
      <c r="AU78" s="1">
        <f t="shared" si="78"/>
        <v>22899442.296342678</v>
      </c>
    </row>
    <row r="79" spans="1:48" x14ac:dyDescent="0.15">
      <c r="C79" s="7">
        <v>6</v>
      </c>
      <c r="D79" s="7">
        <v>17.0742366226667</v>
      </c>
      <c r="E79" s="9">
        <f t="shared" si="79"/>
        <v>15.5551968741935</v>
      </c>
      <c r="F79" s="7" t="s">
        <v>83</v>
      </c>
      <c r="G79" s="1">
        <v>7</v>
      </c>
      <c r="H79" s="8">
        <f t="shared" si="61"/>
        <v>17.0742366226667</v>
      </c>
      <c r="I79" s="8">
        <f t="shared" si="62"/>
        <v>290.22423662266669</v>
      </c>
      <c r="J79" s="8">
        <f t="shared" si="63"/>
        <v>0.14189672680898946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0.3094989007535095</v>
      </c>
      <c r="P79" s="8">
        <f t="shared" si="66"/>
        <v>4.3916880967903277E-2</v>
      </c>
      <c r="Q79" s="12">
        <f t="shared" si="67"/>
        <v>7.9050385742225893E-3</v>
      </c>
      <c r="R79" s="8">
        <f t="shared" si="68"/>
        <v>1.9710000000000002E-2</v>
      </c>
      <c r="S79" s="13">
        <f t="shared" si="69"/>
        <v>0.40106740609957325</v>
      </c>
      <c r="T79" s="2">
        <f t="shared" si="70"/>
        <v>0.01</v>
      </c>
      <c r="U79" s="14">
        <f t="shared" si="71"/>
        <v>4.0106740609957324E-3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2.5610674060995733E-2</v>
      </c>
      <c r="AR79" s="8">
        <f t="shared" si="75"/>
        <v>10.950000000000001</v>
      </c>
      <c r="AS79" s="1">
        <f t="shared" si="76"/>
        <v>0.18</v>
      </c>
      <c r="AT79" s="1">
        <f t="shared" si="77"/>
        <v>115100.75</v>
      </c>
      <c r="AU79" s="1">
        <f t="shared" si="78"/>
        <v>38927865.364442073</v>
      </c>
    </row>
    <row r="80" spans="1:48" x14ac:dyDescent="0.15">
      <c r="C80" s="7">
        <v>7</v>
      </c>
      <c r="D80" s="7">
        <v>17.363066838387098</v>
      </c>
      <c r="E80" s="9">
        <f t="shared" si="79"/>
        <v>17.0742366226667</v>
      </c>
      <c r="F80" s="7" t="s">
        <v>83</v>
      </c>
      <c r="G80" s="1">
        <v>8</v>
      </c>
      <c r="H80" s="8">
        <f t="shared" si="61"/>
        <v>17.363066838387098</v>
      </c>
      <c r="I80" s="8">
        <f t="shared" si="62"/>
        <v>290.51306683838709</v>
      </c>
      <c r="J80" s="8">
        <f t="shared" si="63"/>
        <v>0.14670948968434427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0.37508201978560629</v>
      </c>
      <c r="P80" s="8">
        <f t="shared" si="66"/>
        <v>5.502809171251942E-2</v>
      </c>
      <c r="Q80" s="12">
        <f t="shared" si="67"/>
        <v>9.9050565082534955E-3</v>
      </c>
      <c r="R80" s="8">
        <f t="shared" si="68"/>
        <v>1.9710000000000002E-2</v>
      </c>
      <c r="S80" s="13">
        <f t="shared" si="69"/>
        <v>0.50253965034264303</v>
      </c>
      <c r="T80" s="2">
        <f t="shared" si="70"/>
        <v>0.01</v>
      </c>
      <c r="U80" s="14">
        <f t="shared" si="71"/>
        <v>5.0253965034264304E-3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2.6625396503426432E-2</v>
      </c>
      <c r="AR80" s="8">
        <f t="shared" si="75"/>
        <v>10.950000000000001</v>
      </c>
      <c r="AS80" s="1">
        <f t="shared" si="76"/>
        <v>0.18</v>
      </c>
      <c r="AT80" s="1">
        <f t="shared" si="77"/>
        <v>115100.75</v>
      </c>
      <c r="AU80" s="1">
        <f t="shared" si="78"/>
        <v>40470229.244718805</v>
      </c>
    </row>
    <row r="81" spans="1:48" x14ac:dyDescent="0.15">
      <c r="C81" s="7">
        <v>8</v>
      </c>
      <c r="D81" s="7">
        <v>19.1019250041935</v>
      </c>
      <c r="E81" s="9">
        <f t="shared" si="79"/>
        <v>17.363066838387098</v>
      </c>
      <c r="F81" s="7" t="s">
        <v>83</v>
      </c>
      <c r="G81" s="1">
        <v>9</v>
      </c>
      <c r="H81" s="8">
        <f t="shared" si="61"/>
        <v>19.1019250041935</v>
      </c>
      <c r="I81" s="8">
        <f t="shared" si="62"/>
        <v>292.25192500419348</v>
      </c>
      <c r="J81" s="8">
        <f t="shared" si="63"/>
        <v>0.17908650087612327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0.4295539280730869</v>
      </c>
      <c r="P81" s="8">
        <f t="shared" si="66"/>
        <v>7.6927309916203071E-2</v>
      </c>
      <c r="Q81" s="12">
        <f t="shared" si="67"/>
        <v>1.3846915784916551E-2</v>
      </c>
      <c r="R81" s="8">
        <f t="shared" si="68"/>
        <v>1.9710000000000002E-2</v>
      </c>
      <c r="S81" s="13">
        <f t="shared" si="69"/>
        <v>0.70253251065025624</v>
      </c>
      <c r="T81" s="2">
        <f t="shared" si="70"/>
        <v>0.01</v>
      </c>
      <c r="U81" s="14">
        <f t="shared" si="71"/>
        <v>7.0253251065025626E-3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2.8625325106502564E-2</v>
      </c>
      <c r="AR81" s="8">
        <f t="shared" si="75"/>
        <v>10.950000000000001</v>
      </c>
      <c r="AS81" s="1">
        <f t="shared" si="76"/>
        <v>0.18</v>
      </c>
      <c r="AT81" s="1">
        <f t="shared" si="77"/>
        <v>115100.75</v>
      </c>
      <c r="AU81" s="1">
        <f t="shared" si="78"/>
        <v>43510092.67094592</v>
      </c>
    </row>
    <row r="82" spans="1:48" x14ac:dyDescent="0.15">
      <c r="C82" s="7">
        <v>9</v>
      </c>
      <c r="D82" s="7">
        <v>17.490958432666702</v>
      </c>
      <c r="E82" s="9">
        <f t="shared" si="79"/>
        <v>19.1019250041935</v>
      </c>
      <c r="F82" s="7" t="s">
        <v>83</v>
      </c>
      <c r="G82" s="1">
        <v>10</v>
      </c>
      <c r="H82" s="8">
        <f t="shared" si="61"/>
        <v>17.490958432666702</v>
      </c>
      <c r="I82" s="8">
        <f t="shared" si="62"/>
        <v>290.64095843266671</v>
      </c>
      <c r="J82" s="8">
        <f t="shared" si="63"/>
        <v>0.14888920574106651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0.46212661815688388</v>
      </c>
      <c r="P82" s="8">
        <f t="shared" si="66"/>
        <v>6.8805665129183569E-2</v>
      </c>
      <c r="Q82" s="12">
        <f t="shared" si="67"/>
        <v>1.2385019723253041E-2</v>
      </c>
      <c r="R82" s="8">
        <f t="shared" si="68"/>
        <v>1.9710000000000002E-2</v>
      </c>
      <c r="S82" s="13">
        <f t="shared" si="69"/>
        <v>0.62836223862268092</v>
      </c>
      <c r="T82" s="2">
        <f t="shared" si="70"/>
        <v>0.01</v>
      </c>
      <c r="U82" s="14">
        <f t="shared" si="71"/>
        <v>6.2836223862268092E-3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2.7883622386226811E-2</v>
      </c>
      <c r="AR82" s="8">
        <f t="shared" si="75"/>
        <v>10.950000000000001</v>
      </c>
      <c r="AS82" s="1">
        <f t="shared" si="76"/>
        <v>0.18</v>
      </c>
      <c r="AT82" s="1">
        <f t="shared" si="77"/>
        <v>115100.75</v>
      </c>
      <c r="AU82" s="1">
        <f t="shared" si="78"/>
        <v>42382714.939045161</v>
      </c>
    </row>
    <row r="83" spans="1:48" x14ac:dyDescent="0.15">
      <c r="C83" s="7">
        <v>10</v>
      </c>
      <c r="D83" s="7">
        <v>12.7110009175806</v>
      </c>
      <c r="E83" s="9">
        <f t="shared" si="79"/>
        <v>17.490958432666702</v>
      </c>
      <c r="F83" s="7" t="s">
        <v>83</v>
      </c>
      <c r="G83" s="1">
        <v>11</v>
      </c>
      <c r="H83" s="8">
        <f t="shared" si="61"/>
        <v>12.7110009175806</v>
      </c>
      <c r="I83" s="8">
        <f t="shared" si="62"/>
        <v>285.86100091758055</v>
      </c>
      <c r="J83" s="8">
        <f t="shared" si="63"/>
        <v>8.5031504690101595E-2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0.37365490537631529</v>
      </c>
      <c r="O83" s="8">
        <f t="shared" si="80"/>
        <v>0.12916604765138506</v>
      </c>
      <c r="P83" s="8">
        <f t="shared" si="66"/>
        <v>1.0983183386670635E-2</v>
      </c>
      <c r="Q83" s="12">
        <f t="shared" si="67"/>
        <v>1.9769730096007142E-3</v>
      </c>
      <c r="R83" s="8">
        <f t="shared" si="68"/>
        <v>1.9710000000000002E-2</v>
      </c>
      <c r="S83" s="13">
        <f t="shared" si="69"/>
        <v>0.10030304462712908</v>
      </c>
      <c r="T83" s="2">
        <f t="shared" si="70"/>
        <v>0.01</v>
      </c>
      <c r="U83" s="14">
        <f t="shared" si="71"/>
        <v>1.0030304462712908E-3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1.3603030446271291E-2</v>
      </c>
      <c r="AR83" s="8">
        <f t="shared" si="75"/>
        <v>10.950000000000001</v>
      </c>
      <c r="AS83" s="1">
        <f t="shared" si="76"/>
        <v>0.18</v>
      </c>
      <c r="AT83" s="1">
        <f t="shared" si="77"/>
        <v>115100.75</v>
      </c>
      <c r="AU83" s="1">
        <f t="shared" si="78"/>
        <v>20676415.485968158</v>
      </c>
    </row>
    <row r="84" spans="1:48" x14ac:dyDescent="0.15">
      <c r="C84" s="7">
        <v>11</v>
      </c>
      <c r="D84" s="7">
        <v>9.5767944124333297</v>
      </c>
      <c r="E84" s="9">
        <f t="shared" si="79"/>
        <v>12.7110009175806</v>
      </c>
      <c r="F84" s="7" t="s">
        <v>85</v>
      </c>
      <c r="G84" s="1">
        <v>12</v>
      </c>
      <c r="H84" s="8">
        <f t="shared" si="61"/>
        <v>9.5767944124333297</v>
      </c>
      <c r="I84" s="8">
        <f t="shared" si="62"/>
        <v>282.72679441243332</v>
      </c>
      <c r="J84" s="8">
        <f t="shared" si="63"/>
        <v>5.8290023426139585E-2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0.22768286426471443</v>
      </c>
      <c r="P84" s="8">
        <f t="shared" si="66"/>
        <v>1.3271639491720763E-2</v>
      </c>
      <c r="Q84" s="12">
        <f t="shared" si="67"/>
        <v>2.3888951085097375E-3</v>
      </c>
      <c r="R84" s="8">
        <f t="shared" si="68"/>
        <v>1.9710000000000002E-2</v>
      </c>
      <c r="S84" s="13">
        <f t="shared" si="69"/>
        <v>0.1212021871390024</v>
      </c>
      <c r="T84" s="2">
        <f t="shared" si="70"/>
        <v>0.01</v>
      </c>
      <c r="U84" s="14">
        <f t="shared" si="71"/>
        <v>1.2120218713900239E-3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1.3812021871390023E-2</v>
      </c>
      <c r="AR84" s="8">
        <f t="shared" si="75"/>
        <v>10.950000000000001</v>
      </c>
      <c r="AS84" s="1">
        <f t="shared" si="76"/>
        <v>0.18</v>
      </c>
      <c r="AT84" s="1">
        <f t="shared" si="77"/>
        <v>115100.75</v>
      </c>
      <c r="AU84" s="1">
        <f t="shared" si="78"/>
        <v>20994079.520892374</v>
      </c>
      <c r="AV84" s="1">
        <f>SUM(AU73:AU84)</f>
        <v>333036147.57779378</v>
      </c>
    </row>
    <row r="85" spans="1:48" x14ac:dyDescent="0.3">
      <c r="C85" s="7">
        <v>12</v>
      </c>
      <c r="D85" s="10">
        <v>6.6270838536451597</v>
      </c>
      <c r="E85" s="9">
        <f t="shared" si="79"/>
        <v>9.5767944124333297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5</v>
      </c>
      <c r="E89" s="7"/>
      <c r="F89" s="7"/>
      <c r="G89" s="1">
        <v>1</v>
      </c>
      <c r="H89" s="8">
        <f t="shared" ref="H89:H100" si="81">E90</f>
        <v>5</v>
      </c>
      <c r="I89" s="8">
        <f t="shared" ref="I89:I100" si="82">H89+273.15</f>
        <v>278.14999999999998</v>
      </c>
      <c r="J89" s="8">
        <f t="shared" ref="J89:J100" si="83">EXP(($C$15*(I89-$C$13))/($C$16*I89*$C$13))</f>
        <v>3.3074406338125473E-2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0.17546882108549861</v>
      </c>
      <c r="Q89" s="12">
        <f t="shared" ref="Q89:Q100" si="87">P89*$B$91</f>
        <v>7.8960969488474378E-2</v>
      </c>
      <c r="R89" s="8">
        <f t="shared" ref="R89:R100" si="88">L89*$B$91</f>
        <v>2.3873737500000001</v>
      </c>
      <c r="S89" s="13">
        <f t="shared" ref="S89:S100" si="89">Q89/R89</f>
        <v>3.3074406338125473E-2</v>
      </c>
      <c r="T89" s="2">
        <f t="shared" ref="T89:T100" si="90">$B$90/100</f>
        <v>0.51</v>
      </c>
      <c r="U89" s="14">
        <f t="shared" ref="U89:U100" si="91">S89*T89</f>
        <v>1.6867947232443992E-2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3.5422686090581863E-2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1164621.1666666667</v>
      </c>
      <c r="AN89" s="1">
        <f t="shared" ref="AN89:AN100" si="96">AM89*10000*AK89*AJ89</f>
        <v>4291448390.3832102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3.8105157301612902</v>
      </c>
      <c r="E90" s="9">
        <f t="shared" ref="E90:E101" si="97">D89</f>
        <v>5</v>
      </c>
      <c r="F90" s="7" t="s">
        <v>83</v>
      </c>
      <c r="G90" s="1">
        <v>2</v>
      </c>
      <c r="H90" s="8">
        <f t="shared" si="81"/>
        <v>3.8105157301612902</v>
      </c>
      <c r="I90" s="8">
        <f t="shared" si="82"/>
        <v>276.96051573016126</v>
      </c>
      <c r="J90" s="8">
        <f t="shared" si="83"/>
        <v>2.8457698541399314E-2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10.435081178914501</v>
      </c>
      <c r="P90" s="8">
        <f t="shared" si="86"/>
        <v>0.29695839444457867</v>
      </c>
      <c r="Q90" s="12">
        <f t="shared" si="87"/>
        <v>0.1336312775000604</v>
      </c>
      <c r="R90" s="8">
        <f t="shared" si="88"/>
        <v>2.3873737500000001</v>
      </c>
      <c r="S90" s="13">
        <f t="shared" si="89"/>
        <v>5.5974175597792511E-2</v>
      </c>
      <c r="T90" s="2">
        <f t="shared" si="90"/>
        <v>0.51</v>
      </c>
      <c r="U90" s="14">
        <f t="shared" si="91"/>
        <v>2.8546829554874181E-2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3.8943869110794567E-2</v>
      </c>
      <c r="AK90" s="8">
        <f t="shared" si="93"/>
        <v>10.4025</v>
      </c>
      <c r="AL90" s="1">
        <f t="shared" si="94"/>
        <v>0.45</v>
      </c>
      <c r="AM90" s="17">
        <f t="shared" si="95"/>
        <v>1164621.1666666667</v>
      </c>
      <c r="AN90" s="1">
        <f t="shared" si="96"/>
        <v>4718038716.3030224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5.6202111818928602</v>
      </c>
      <c r="E91" s="9">
        <f t="shared" si="97"/>
        <v>3.8105157301612902</v>
      </c>
      <c r="F91" s="7" t="s">
        <v>83</v>
      </c>
      <c r="G91" s="1">
        <v>3</v>
      </c>
      <c r="H91" s="8">
        <f t="shared" si="81"/>
        <v>5.6202111818928602</v>
      </c>
      <c r="I91" s="8">
        <f t="shared" si="82"/>
        <v>278.77021118189282</v>
      </c>
      <c r="J91" s="8">
        <f t="shared" si="83"/>
        <v>3.5753225024427827E-2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15.443397784469923</v>
      </c>
      <c r="P91" s="8">
        <f t="shared" si="86"/>
        <v>0.55215127612990333</v>
      </c>
      <c r="Q91" s="12">
        <f t="shared" si="87"/>
        <v>0.24846807425845652</v>
      </c>
      <c r="R91" s="8">
        <f t="shared" si="88"/>
        <v>2.3873737500000001</v>
      </c>
      <c r="S91" s="13">
        <f t="shared" si="89"/>
        <v>0.10407590108522241</v>
      </c>
      <c r="T91" s="2">
        <f t="shared" si="90"/>
        <v>0.51</v>
      </c>
      <c r="U91" s="14">
        <f t="shared" si="91"/>
        <v>5.307870955346343E-2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4.6340230930369222E-2</v>
      </c>
      <c r="AK91" s="8">
        <f t="shared" si="93"/>
        <v>10.4025</v>
      </c>
      <c r="AL91" s="1">
        <f t="shared" si="94"/>
        <v>0.45</v>
      </c>
      <c r="AM91" s="17">
        <f t="shared" si="95"/>
        <v>1164621.1666666667</v>
      </c>
      <c r="AN91" s="1">
        <f t="shared" si="96"/>
        <v>5614105856.5570965</v>
      </c>
    </row>
    <row r="92" spans="1:48" x14ac:dyDescent="0.15">
      <c r="C92" s="7">
        <v>3</v>
      </c>
      <c r="D92" s="7">
        <v>8.1707661448064499</v>
      </c>
      <c r="E92" s="9">
        <f t="shared" si="97"/>
        <v>5.6202111818928602</v>
      </c>
      <c r="F92" s="7" t="s">
        <v>83</v>
      </c>
      <c r="G92" s="1">
        <v>4</v>
      </c>
      <c r="H92" s="8">
        <f t="shared" si="81"/>
        <v>8.1707661448064499</v>
      </c>
      <c r="I92" s="8">
        <f t="shared" si="82"/>
        <v>281.32076614480644</v>
      </c>
      <c r="J92" s="8">
        <f t="shared" si="83"/>
        <v>4.9072907587634711E-2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20.19652150834002</v>
      </c>
      <c r="P92" s="8">
        <f t="shared" si="86"/>
        <v>0.99110203357044657</v>
      </c>
      <c r="Q92" s="12">
        <f t="shared" si="87"/>
        <v>0.44599591510670095</v>
      </c>
      <c r="R92" s="8">
        <f t="shared" si="88"/>
        <v>2.3873737500000001</v>
      </c>
      <c r="S92" s="13">
        <f t="shared" si="89"/>
        <v>0.18681445044233269</v>
      </c>
      <c r="T92" s="2">
        <f t="shared" si="90"/>
        <v>0.51</v>
      </c>
      <c r="U92" s="14">
        <f t="shared" si="91"/>
        <v>9.527536972558967E-2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5.9062523972265288E-2</v>
      </c>
      <c r="AK92" s="8">
        <f t="shared" si="93"/>
        <v>10.4025</v>
      </c>
      <c r="AL92" s="1">
        <f t="shared" si="94"/>
        <v>0.45</v>
      </c>
      <c r="AM92" s="17">
        <f t="shared" si="95"/>
        <v>1164621.1666666667</v>
      </c>
      <c r="AN92" s="1">
        <f t="shared" si="96"/>
        <v>7155408056.4245596</v>
      </c>
    </row>
    <row r="93" spans="1:48" x14ac:dyDescent="0.15">
      <c r="C93" s="7">
        <v>4</v>
      </c>
      <c r="D93" s="7">
        <v>13.3207121663</v>
      </c>
      <c r="E93" s="9">
        <f t="shared" si="97"/>
        <v>8.1707661448064499</v>
      </c>
      <c r="F93" s="7" t="s">
        <v>83</v>
      </c>
      <c r="G93" s="1">
        <v>5</v>
      </c>
      <c r="H93" s="8">
        <f t="shared" si="81"/>
        <v>13.3207121663</v>
      </c>
      <c r="I93" s="8">
        <f t="shared" si="82"/>
        <v>286.47071216629996</v>
      </c>
      <c r="J93" s="8">
        <f t="shared" si="83"/>
        <v>9.1424755869700211E-2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18.245148501031096</v>
      </c>
      <c r="O93" s="8">
        <f t="shared" si="98"/>
        <v>6.2655459737384795</v>
      </c>
      <c r="P93" s="8">
        <f t="shared" si="86"/>
        <v>0.57282601103942354</v>
      </c>
      <c r="Q93" s="12">
        <f t="shared" si="87"/>
        <v>0.2577717049677406</v>
      </c>
      <c r="R93" s="8">
        <f t="shared" si="88"/>
        <v>2.3873737500000001</v>
      </c>
      <c r="S93" s="13">
        <f t="shared" si="89"/>
        <v>0.10797291583177565</v>
      </c>
      <c r="T93" s="2">
        <f t="shared" si="90"/>
        <v>0.51</v>
      </c>
      <c r="U93" s="14">
        <f t="shared" si="91"/>
        <v>5.5066187074205582E-2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3.9513455402872988E-2</v>
      </c>
      <c r="AK93" s="8">
        <f t="shared" si="93"/>
        <v>10.4025</v>
      </c>
      <c r="AL93" s="1">
        <f t="shared" si="94"/>
        <v>0.45</v>
      </c>
      <c r="AM93" s="17">
        <f t="shared" si="95"/>
        <v>1164621.1666666667</v>
      </c>
      <c r="AN93" s="1">
        <f t="shared" si="96"/>
        <v>4787043934.3170843</v>
      </c>
    </row>
    <row r="94" spans="1:48" x14ac:dyDescent="0.15">
      <c r="C94" s="7">
        <v>5</v>
      </c>
      <c r="D94" s="7">
        <v>15.5551968741935</v>
      </c>
      <c r="E94" s="9">
        <f t="shared" si="97"/>
        <v>13.3207121663</v>
      </c>
      <c r="F94" s="7" t="s">
        <v>85</v>
      </c>
      <c r="G94" s="1">
        <v>6</v>
      </c>
      <c r="H94" s="8">
        <f t="shared" si="81"/>
        <v>15.5551968741935</v>
      </c>
      <c r="I94" s="8">
        <f t="shared" si="82"/>
        <v>288.70519687419346</v>
      </c>
      <c r="J94" s="8">
        <f t="shared" si="83"/>
        <v>0.11893515369191492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10.997994962699057</v>
      </c>
      <c r="P94" s="8">
        <f t="shared" si="86"/>
        <v>1.3080482211915183</v>
      </c>
      <c r="Q94" s="12">
        <f t="shared" si="87"/>
        <v>0.58862169953618326</v>
      </c>
      <c r="R94" s="8">
        <f t="shared" si="88"/>
        <v>2.3873737500000001</v>
      </c>
      <c r="S94" s="13">
        <f t="shared" si="89"/>
        <v>0.24655615801094538</v>
      </c>
      <c r="T94" s="2">
        <f t="shared" si="90"/>
        <v>0.51</v>
      </c>
      <c r="U94" s="14">
        <f t="shared" si="91"/>
        <v>0.12574364058558216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6.4040707636553021E-2</v>
      </c>
      <c r="AK94" s="8">
        <f t="shared" si="93"/>
        <v>10.4025</v>
      </c>
      <c r="AL94" s="1">
        <f t="shared" si="94"/>
        <v>0.45</v>
      </c>
      <c r="AM94" s="17">
        <f t="shared" si="95"/>
        <v>1164621.1666666667</v>
      </c>
      <c r="AN94" s="1">
        <f t="shared" si="96"/>
        <v>7758513597.8425407</v>
      </c>
    </row>
    <row r="95" spans="1:48" x14ac:dyDescent="0.15">
      <c r="C95" s="7">
        <v>6</v>
      </c>
      <c r="D95" s="7">
        <v>17.0742366226667</v>
      </c>
      <c r="E95" s="9">
        <f t="shared" si="97"/>
        <v>15.5551968741935</v>
      </c>
      <c r="F95" s="7" t="s">
        <v>83</v>
      </c>
      <c r="G95" s="1">
        <v>7</v>
      </c>
      <c r="H95" s="8">
        <f t="shared" si="81"/>
        <v>17.0742366226667</v>
      </c>
      <c r="I95" s="8">
        <f t="shared" si="82"/>
        <v>290.22423662266669</v>
      </c>
      <c r="J95" s="8">
        <f t="shared" si="83"/>
        <v>0.14189672680898946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14.995221741507537</v>
      </c>
      <c r="P95" s="8">
        <f t="shared" si="86"/>
        <v>2.1277728828949143</v>
      </c>
      <c r="Q95" s="12">
        <f t="shared" si="87"/>
        <v>0.95749779730271145</v>
      </c>
      <c r="R95" s="8">
        <f t="shared" si="88"/>
        <v>2.3873737500000001</v>
      </c>
      <c r="S95" s="13">
        <f t="shared" si="89"/>
        <v>0.40106740609957342</v>
      </c>
      <c r="T95" s="2">
        <f t="shared" si="90"/>
        <v>0.51</v>
      </c>
      <c r="U95" s="14">
        <f t="shared" si="91"/>
        <v>0.20454437711078244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0.1081251296989009</v>
      </c>
      <c r="AK95" s="8">
        <f t="shared" si="93"/>
        <v>10.4025</v>
      </c>
      <c r="AL95" s="1">
        <f t="shared" si="94"/>
        <v>0.45</v>
      </c>
      <c r="AM95" s="17">
        <f t="shared" si="95"/>
        <v>1164621.1666666667</v>
      </c>
      <c r="AN95" s="1">
        <f t="shared" si="96"/>
        <v>13099328848.742935</v>
      </c>
    </row>
    <row r="96" spans="1:48" x14ac:dyDescent="0.15">
      <c r="C96" s="7">
        <v>7</v>
      </c>
      <c r="D96" s="7">
        <v>17.363066838387098</v>
      </c>
      <c r="E96" s="9">
        <f t="shared" si="97"/>
        <v>17.0742366226667</v>
      </c>
      <c r="F96" s="7" t="s">
        <v>83</v>
      </c>
      <c r="G96" s="1">
        <v>8</v>
      </c>
      <c r="H96" s="8">
        <f t="shared" si="81"/>
        <v>17.363066838387098</v>
      </c>
      <c r="I96" s="8">
        <f t="shared" si="82"/>
        <v>290.51306683838709</v>
      </c>
      <c r="J96" s="8">
        <f t="shared" si="83"/>
        <v>0.14670948968434427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18.172723858612624</v>
      </c>
      <c r="P96" s="8">
        <f t="shared" si="86"/>
        <v>2.6661110434715658</v>
      </c>
      <c r="Q96" s="12">
        <f t="shared" si="87"/>
        <v>1.1997499695622047</v>
      </c>
      <c r="R96" s="8">
        <f t="shared" si="88"/>
        <v>2.3873737500000001</v>
      </c>
      <c r="S96" s="13">
        <f t="shared" si="89"/>
        <v>0.50253965034264314</v>
      </c>
      <c r="T96" s="2">
        <f t="shared" si="90"/>
        <v>0.51</v>
      </c>
      <c r="U96" s="14">
        <f t="shared" si="91"/>
        <v>0.256295221674748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0.12372800933493652</v>
      </c>
      <c r="AK96" s="8">
        <f t="shared" si="93"/>
        <v>10.4025</v>
      </c>
      <c r="AL96" s="1">
        <f t="shared" si="94"/>
        <v>0.45</v>
      </c>
      <c r="AM96" s="17">
        <f t="shared" si="95"/>
        <v>1164621.1666666667</v>
      </c>
      <c r="AN96" s="1">
        <f t="shared" si="96"/>
        <v>14989613298.888319</v>
      </c>
    </row>
    <row r="97" spans="1:50" x14ac:dyDescent="0.15">
      <c r="C97" s="7">
        <v>8</v>
      </c>
      <c r="D97" s="7">
        <v>19.1019250041935</v>
      </c>
      <c r="E97" s="9">
        <f t="shared" si="97"/>
        <v>17.363066838387098</v>
      </c>
      <c r="F97" s="7" t="s">
        <v>83</v>
      </c>
      <c r="G97" s="1">
        <v>9</v>
      </c>
      <c r="H97" s="8">
        <f t="shared" si="81"/>
        <v>19.1019250041935</v>
      </c>
      <c r="I97" s="8">
        <f t="shared" si="82"/>
        <v>292.25192500419348</v>
      </c>
      <c r="J97" s="8">
        <f t="shared" si="83"/>
        <v>0.17908650087612327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20.811887815141056</v>
      </c>
      <c r="P97" s="8">
        <f t="shared" si="86"/>
        <v>3.7271281654400377</v>
      </c>
      <c r="Q97" s="12">
        <f t="shared" si="87"/>
        <v>1.6772076744480169</v>
      </c>
      <c r="R97" s="8">
        <f t="shared" si="88"/>
        <v>2.3873737500000001</v>
      </c>
      <c r="S97" s="13">
        <f t="shared" si="89"/>
        <v>0.70253251065025613</v>
      </c>
      <c r="T97" s="2">
        <f t="shared" si="90"/>
        <v>0.51</v>
      </c>
      <c r="U97" s="14">
        <f t="shared" si="91"/>
        <v>0.35829158043163062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0.15447991150013662</v>
      </c>
      <c r="AK97" s="8">
        <f t="shared" si="93"/>
        <v>10.4025</v>
      </c>
      <c r="AL97" s="1">
        <f t="shared" si="94"/>
        <v>0.45</v>
      </c>
      <c r="AM97" s="17">
        <f t="shared" si="95"/>
        <v>1164621.1666666667</v>
      </c>
      <c r="AN97" s="1">
        <f t="shared" si="96"/>
        <v>18715197539.185612</v>
      </c>
    </row>
    <row r="98" spans="1:50" x14ac:dyDescent="0.15">
      <c r="C98" s="7">
        <v>9</v>
      </c>
      <c r="D98" s="7">
        <v>17.490958432666702</v>
      </c>
      <c r="E98" s="9">
        <f t="shared" si="97"/>
        <v>19.1019250041935</v>
      </c>
      <c r="F98" s="7" t="s">
        <v>83</v>
      </c>
      <c r="G98" s="1">
        <v>10</v>
      </c>
      <c r="H98" s="8">
        <f t="shared" si="81"/>
        <v>17.490958432666702</v>
      </c>
      <c r="I98" s="8">
        <f t="shared" si="82"/>
        <v>290.64095843266671</v>
      </c>
      <c r="J98" s="8">
        <f t="shared" si="83"/>
        <v>0.14888920574106651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22.390034649701018</v>
      </c>
      <c r="P98" s="8">
        <f t="shared" si="86"/>
        <v>3.3336344755089429</v>
      </c>
      <c r="Q98" s="12">
        <f t="shared" si="87"/>
        <v>1.5001355139790242</v>
      </c>
      <c r="R98" s="8">
        <f t="shared" si="88"/>
        <v>2.3873737500000001</v>
      </c>
      <c r="S98" s="13">
        <f t="shared" si="89"/>
        <v>0.6283622386226807</v>
      </c>
      <c r="T98" s="2">
        <f t="shared" si="90"/>
        <v>0.51</v>
      </c>
      <c r="U98" s="14">
        <f t="shared" si="91"/>
        <v>0.32046474169756717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0.13986911962181653</v>
      </c>
      <c r="AK98" s="8">
        <f t="shared" si="93"/>
        <v>10.4025</v>
      </c>
      <c r="AL98" s="1">
        <f t="shared" si="94"/>
        <v>0.45</v>
      </c>
      <c r="AM98" s="17">
        <f t="shared" si="95"/>
        <v>1164621.1666666667</v>
      </c>
      <c r="AN98" s="1">
        <f t="shared" si="96"/>
        <v>16945104239.990217</v>
      </c>
    </row>
    <row r="99" spans="1:50" x14ac:dyDescent="0.15">
      <c r="C99" s="7">
        <v>10</v>
      </c>
      <c r="D99" s="7">
        <v>12.7110009175806</v>
      </c>
      <c r="E99" s="9">
        <f t="shared" si="97"/>
        <v>17.490958432666702</v>
      </c>
      <c r="F99" s="7" t="s">
        <v>83</v>
      </c>
      <c r="G99" s="1">
        <v>11</v>
      </c>
      <c r="H99" s="8">
        <f t="shared" si="81"/>
        <v>12.7110009175806</v>
      </c>
      <c r="I99" s="8">
        <f t="shared" si="82"/>
        <v>285.86100091758055</v>
      </c>
      <c r="J99" s="8">
        <f t="shared" si="83"/>
        <v>8.5031504690101595E-2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18.10358016548247</v>
      </c>
      <c r="O99" s="8">
        <f t="shared" si="98"/>
        <v>6.2580950087096028</v>
      </c>
      <c r="P99" s="8">
        <f t="shared" si="86"/>
        <v>0.53213523508419192</v>
      </c>
      <c r="Q99" s="12">
        <f t="shared" si="87"/>
        <v>0.23946085578788637</v>
      </c>
      <c r="R99" s="8">
        <f t="shared" si="88"/>
        <v>2.3873737500000001</v>
      </c>
      <c r="S99" s="13">
        <f t="shared" si="89"/>
        <v>0.10030304462712902</v>
      </c>
      <c r="T99" s="2">
        <f t="shared" si="90"/>
        <v>0.51</v>
      </c>
      <c r="U99" s="14">
        <f t="shared" si="91"/>
        <v>5.1154552759835804E-2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4.5760097657090493E-2</v>
      </c>
      <c r="AK99" s="8">
        <f t="shared" si="93"/>
        <v>10.4025</v>
      </c>
      <c r="AL99" s="1">
        <f t="shared" si="94"/>
        <v>0.45</v>
      </c>
      <c r="AM99" s="17">
        <f t="shared" si="95"/>
        <v>1164621.1666666667</v>
      </c>
      <c r="AN99" s="1">
        <f t="shared" si="96"/>
        <v>5543822874.7568636</v>
      </c>
    </row>
    <row r="100" spans="1:50" x14ac:dyDescent="0.15">
      <c r="C100" s="7">
        <v>11</v>
      </c>
      <c r="D100" s="7">
        <v>9.5767944124333297</v>
      </c>
      <c r="E100" s="9">
        <f t="shared" si="97"/>
        <v>12.7110009175806</v>
      </c>
      <c r="F100" s="7" t="s">
        <v>85</v>
      </c>
      <c r="G100" s="1">
        <v>12</v>
      </c>
      <c r="H100" s="8">
        <f t="shared" si="81"/>
        <v>9.5767944124333297</v>
      </c>
      <c r="I100" s="8">
        <f t="shared" si="82"/>
        <v>282.72679441243332</v>
      </c>
      <c r="J100" s="8">
        <f t="shared" si="83"/>
        <v>5.8290023426139585E-2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11.03123477362541</v>
      </c>
      <c r="P100" s="8">
        <f t="shared" si="86"/>
        <v>0.64301093337387083</v>
      </c>
      <c r="Q100" s="12">
        <f t="shared" si="87"/>
        <v>0.28935492001824187</v>
      </c>
      <c r="R100" s="8">
        <f t="shared" si="88"/>
        <v>2.3873737500000001</v>
      </c>
      <c r="S100" s="13">
        <f t="shared" si="89"/>
        <v>0.12120218713900237</v>
      </c>
      <c r="T100" s="2">
        <f t="shared" si="90"/>
        <v>0.51</v>
      </c>
      <c r="U100" s="14">
        <f t="shared" si="91"/>
        <v>6.1813115440891207E-2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4.8973654305428702E-2</v>
      </c>
      <c r="AK100" s="8">
        <f t="shared" si="93"/>
        <v>10.4025</v>
      </c>
      <c r="AL100" s="1">
        <f t="shared" si="94"/>
        <v>0.45</v>
      </c>
      <c r="AM100" s="17">
        <f t="shared" si="95"/>
        <v>1164621.1666666667</v>
      </c>
      <c r="AN100" s="1">
        <f t="shared" si="96"/>
        <v>5933144352.8246422</v>
      </c>
      <c r="AO100" s="1">
        <f>SUM(AN89:AN100)</f>
        <v>109550769706.21611</v>
      </c>
    </row>
    <row r="101" spans="1:50" x14ac:dyDescent="0.3">
      <c r="C101" s="7">
        <v>12</v>
      </c>
      <c r="D101" s="10">
        <v>6.6270838536451597</v>
      </c>
      <c r="E101" s="9">
        <f t="shared" si="97"/>
        <v>9.5767944124333297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5</v>
      </c>
      <c r="E105" s="7"/>
      <c r="F105" s="7"/>
      <c r="G105" s="1">
        <v>1</v>
      </c>
      <c r="H105" s="8">
        <f t="shared" ref="H105:H116" si="99">E106</f>
        <v>5</v>
      </c>
      <c r="I105" s="8">
        <f t="shared" ref="I105:I116" si="100">H105+273.15</f>
        <v>278.14999999999998</v>
      </c>
      <c r="J105" s="8">
        <f t="shared" ref="J105:J116" si="101">EXP(($C$15*(I105-$C$13))/($C$16*I105*$C$13))</f>
        <v>3.3074406338125473E-2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2.1428584012909438E-2</v>
      </c>
      <c r="Q105" s="12">
        <f t="shared" ref="Q105:Q116" si="105">P105*$B$107</f>
        <v>6.4285752038728316E-3</v>
      </c>
      <c r="R105" s="8">
        <f t="shared" ref="R105:R116" si="106">L105*$B$107</f>
        <v>0.19436706250000002</v>
      </c>
      <c r="S105" s="13">
        <f t="shared" ref="S105:S116" si="107">Q105/R105</f>
        <v>3.307440633812548E-2</v>
      </c>
      <c r="T105" s="2">
        <f t="shared" ref="T105:T116" si="108">$B$106/100</f>
        <v>0.01</v>
      </c>
      <c r="U105" s="14">
        <f t="shared" ref="U105:U116" si="109">S105*T105</f>
        <v>3.3074406338125478E-4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5.8207440633812552E-3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35382.5</v>
      </c>
      <c r="AX105" s="1">
        <f t="shared" ref="AX105:AX116" si="116">AW105*10000*AV105*0.67*AU105*AT105</f>
        <v>26820353.216185771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3.8105157301612902</v>
      </c>
      <c r="E106" s="9">
        <f t="shared" ref="E106:E117" si="117">D105</f>
        <v>5</v>
      </c>
      <c r="F106" s="7" t="s">
        <v>83</v>
      </c>
      <c r="G106" s="1">
        <v>2</v>
      </c>
      <c r="H106" s="8">
        <f t="shared" si="99"/>
        <v>3.8105157301612902</v>
      </c>
      <c r="I106" s="8">
        <f t="shared" si="100"/>
        <v>276.96051573016126</v>
      </c>
      <c r="J106" s="8">
        <f t="shared" si="101"/>
        <v>2.8457698541399314E-2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1.2743518326537575</v>
      </c>
      <c r="P106" s="8">
        <f t="shared" si="104"/>
        <v>3.6265120289340376E-2</v>
      </c>
      <c r="Q106" s="12">
        <f t="shared" si="105"/>
        <v>1.0879536086802113E-2</v>
      </c>
      <c r="R106" s="8">
        <f t="shared" si="106"/>
        <v>0.19436706250000002</v>
      </c>
      <c r="S106" s="13">
        <f t="shared" si="107"/>
        <v>5.5974175597792511E-2</v>
      </c>
      <c r="T106" s="2">
        <f t="shared" si="108"/>
        <v>0.01</v>
      </c>
      <c r="U106" s="14">
        <f t="shared" si="109"/>
        <v>5.5974175597792511E-4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6.0497417559779252E-3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35382.5</v>
      </c>
      <c r="AX106" s="1">
        <f t="shared" si="116"/>
        <v>27875510.243235413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5.6202111818928602</v>
      </c>
      <c r="E107" s="9">
        <f t="shared" si="117"/>
        <v>3.8105157301612902</v>
      </c>
      <c r="F107" s="7" t="s">
        <v>83</v>
      </c>
      <c r="G107" s="1">
        <v>3</v>
      </c>
      <c r="H107" s="8">
        <f t="shared" si="99"/>
        <v>5.6202111818928602</v>
      </c>
      <c r="I107" s="8">
        <f t="shared" si="100"/>
        <v>278.77021118189282</v>
      </c>
      <c r="J107" s="8">
        <f t="shared" si="101"/>
        <v>3.5753225024427827E-2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1.8859769206977504</v>
      </c>
      <c r="P107" s="8">
        <f t="shared" si="104"/>
        <v>6.7429757236584148E-2</v>
      </c>
      <c r="Q107" s="12">
        <f t="shared" si="105"/>
        <v>2.0228927170975245E-2</v>
      </c>
      <c r="R107" s="8">
        <f t="shared" si="106"/>
        <v>0.19436706250000002</v>
      </c>
      <c r="S107" s="13">
        <f t="shared" si="107"/>
        <v>0.10407590108522241</v>
      </c>
      <c r="T107" s="2">
        <f t="shared" si="108"/>
        <v>0.01</v>
      </c>
      <c r="U107" s="14">
        <f t="shared" si="109"/>
        <v>1.0407590108522241E-3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6.5307590108522242E-3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35382.5</v>
      </c>
      <c r="AX107" s="1">
        <f t="shared" si="116"/>
        <v>30091902.604474977</v>
      </c>
    </row>
    <row r="108" spans="1:50" x14ac:dyDescent="0.15">
      <c r="C108" s="7">
        <v>3</v>
      </c>
      <c r="D108" s="7">
        <v>8.1707661448064499</v>
      </c>
      <c r="E108" s="9">
        <f t="shared" si="117"/>
        <v>5.6202111818928602</v>
      </c>
      <c r="F108" s="7" t="s">
        <v>83</v>
      </c>
      <c r="G108" s="1">
        <v>4</v>
      </c>
      <c r="H108" s="8">
        <f t="shared" si="99"/>
        <v>8.1707661448064499</v>
      </c>
      <c r="I108" s="8">
        <f t="shared" si="100"/>
        <v>281.32076614480644</v>
      </c>
      <c r="J108" s="8">
        <f t="shared" si="101"/>
        <v>4.9072907587634711E-2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2.4664373717944996</v>
      </c>
      <c r="P108" s="8">
        <f t="shared" si="104"/>
        <v>0.12103525321676012</v>
      </c>
      <c r="Q108" s="12">
        <f t="shared" si="105"/>
        <v>3.6310575965028034E-2</v>
      </c>
      <c r="R108" s="8">
        <f t="shared" si="106"/>
        <v>0.19436706250000002</v>
      </c>
      <c r="S108" s="13">
        <f t="shared" si="107"/>
        <v>0.18681445044233269</v>
      </c>
      <c r="T108" s="2">
        <f t="shared" si="108"/>
        <v>0.01</v>
      </c>
      <c r="U108" s="14">
        <f t="shared" si="109"/>
        <v>1.8681445044233269E-3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7.3581445044233274E-3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35382.5</v>
      </c>
      <c r="AX108" s="1">
        <f t="shared" si="116"/>
        <v>33904262.492127314</v>
      </c>
    </row>
    <row r="109" spans="1:50" x14ac:dyDescent="0.15">
      <c r="C109" s="7">
        <v>4</v>
      </c>
      <c r="D109" s="7">
        <v>13.3207121663</v>
      </c>
      <c r="E109" s="9">
        <f t="shared" si="117"/>
        <v>8.1707661448064499</v>
      </c>
      <c r="F109" s="7" t="s">
        <v>83</v>
      </c>
      <c r="G109" s="1">
        <v>5</v>
      </c>
      <c r="H109" s="8">
        <f t="shared" si="99"/>
        <v>13.3207121663</v>
      </c>
      <c r="I109" s="8">
        <f t="shared" si="100"/>
        <v>286.47071216629996</v>
      </c>
      <c r="J109" s="8">
        <f t="shared" si="101"/>
        <v>9.1424755869700211E-2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2.2281320126488526</v>
      </c>
      <c r="O109" s="8">
        <f t="shared" si="118"/>
        <v>0.76516031426222053</v>
      </c>
      <c r="P109" s="8">
        <f t="shared" si="104"/>
        <v>6.9954594932606598E-2</v>
      </c>
      <c r="Q109" s="12">
        <f t="shared" si="105"/>
        <v>2.0986378479781978E-2</v>
      </c>
      <c r="R109" s="8">
        <f t="shared" si="106"/>
        <v>0.19436706250000002</v>
      </c>
      <c r="S109" s="13">
        <f t="shared" si="107"/>
        <v>0.10797291583177564</v>
      </c>
      <c r="T109" s="2">
        <f t="shared" si="108"/>
        <v>0.01</v>
      </c>
      <c r="U109" s="14">
        <f t="shared" si="109"/>
        <v>1.0797291583177564E-3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6.5697291583177563E-3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35382.5</v>
      </c>
      <c r="AX109" s="1">
        <f t="shared" si="116"/>
        <v>30271466.0947318</v>
      </c>
    </row>
    <row r="110" spans="1:50" x14ac:dyDescent="0.15">
      <c r="C110" s="7">
        <v>5</v>
      </c>
      <c r="D110" s="7">
        <v>15.5551968741935</v>
      </c>
      <c r="E110" s="9">
        <f t="shared" si="117"/>
        <v>13.3207121663</v>
      </c>
      <c r="F110" s="7" t="s">
        <v>85</v>
      </c>
      <c r="G110" s="1">
        <v>6</v>
      </c>
      <c r="H110" s="8">
        <f t="shared" si="99"/>
        <v>15.5551968741935</v>
      </c>
      <c r="I110" s="8">
        <f t="shared" si="100"/>
        <v>288.70519687419346</v>
      </c>
      <c r="J110" s="8">
        <f t="shared" si="101"/>
        <v>0.11893515369191492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1.3430959276629475</v>
      </c>
      <c r="P110" s="8">
        <f t="shared" si="104"/>
        <v>0.15974132057957771</v>
      </c>
      <c r="Q110" s="12">
        <f t="shared" si="105"/>
        <v>4.7922396173873311E-2</v>
      </c>
      <c r="R110" s="8">
        <f t="shared" si="106"/>
        <v>0.19436706250000002</v>
      </c>
      <c r="S110" s="13">
        <f t="shared" si="107"/>
        <v>0.24655615801094544</v>
      </c>
      <c r="T110" s="2">
        <f t="shared" si="108"/>
        <v>0.01</v>
      </c>
      <c r="U110" s="14">
        <f t="shared" si="109"/>
        <v>2.4655615801094546E-3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7.9555615801094534E-3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35382.5</v>
      </c>
      <c r="AX110" s="1">
        <f t="shared" si="116"/>
        <v>36656992.523341745</v>
      </c>
    </row>
    <row r="111" spans="1:50" x14ac:dyDescent="0.15">
      <c r="C111" s="7">
        <v>6</v>
      </c>
      <c r="D111" s="7">
        <v>17.0742366226667</v>
      </c>
      <c r="E111" s="9">
        <f t="shared" si="117"/>
        <v>15.5551968741935</v>
      </c>
      <c r="F111" s="7" t="s">
        <v>83</v>
      </c>
      <c r="G111" s="1">
        <v>7</v>
      </c>
      <c r="H111" s="8">
        <f t="shared" si="99"/>
        <v>17.0742366226667</v>
      </c>
      <c r="I111" s="8">
        <f t="shared" si="100"/>
        <v>290.22423662266669</v>
      </c>
      <c r="J111" s="8">
        <f t="shared" si="101"/>
        <v>0.14189672680898946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1.8312448154167031</v>
      </c>
      <c r="P111" s="8">
        <f t="shared" si="104"/>
        <v>0.25984764529356225</v>
      </c>
      <c r="Q111" s="12">
        <f t="shared" si="105"/>
        <v>7.7954293588068671E-2</v>
      </c>
      <c r="R111" s="8">
        <f t="shared" si="106"/>
        <v>0.19436706250000002</v>
      </c>
      <c r="S111" s="13">
        <f t="shared" si="107"/>
        <v>0.40106740609957336</v>
      </c>
      <c r="T111" s="2">
        <f t="shared" si="108"/>
        <v>0.01</v>
      </c>
      <c r="U111" s="14">
        <f t="shared" si="109"/>
        <v>4.0106740609957333E-3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1.3960674060995732E-2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35382.5</v>
      </c>
      <c r="AX111" s="1">
        <f t="shared" si="116"/>
        <v>64326863.60623844</v>
      </c>
    </row>
    <row r="112" spans="1:50" x14ac:dyDescent="0.15">
      <c r="C112" s="7">
        <v>7</v>
      </c>
      <c r="D112" s="7">
        <v>17.363066838387098</v>
      </c>
      <c r="E112" s="9">
        <f t="shared" si="117"/>
        <v>17.0742366226667</v>
      </c>
      <c r="F112" s="7" t="s">
        <v>83</v>
      </c>
      <c r="G112" s="1">
        <v>8</v>
      </c>
      <c r="H112" s="8">
        <f t="shared" si="99"/>
        <v>17.363066838387098</v>
      </c>
      <c r="I112" s="8">
        <f t="shared" si="100"/>
        <v>290.51306683838709</v>
      </c>
      <c r="J112" s="8">
        <f t="shared" si="101"/>
        <v>0.14670948968434427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2.2192873784564742</v>
      </c>
      <c r="P112" s="8">
        <f t="shared" si="104"/>
        <v>0.32559051875625555</v>
      </c>
      <c r="Q112" s="12">
        <f t="shared" si="105"/>
        <v>9.7677155626876663E-2</v>
      </c>
      <c r="R112" s="8">
        <f t="shared" si="106"/>
        <v>0.19436706250000002</v>
      </c>
      <c r="S112" s="13">
        <f t="shared" si="107"/>
        <v>0.50253965034264303</v>
      </c>
      <c r="T112" s="2">
        <f t="shared" si="108"/>
        <v>0.01</v>
      </c>
      <c r="U112" s="14">
        <f t="shared" si="109"/>
        <v>5.0253965034264304E-3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1.4975396503426431E-2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35382.5</v>
      </c>
      <c r="AX112" s="1">
        <f t="shared" si="116"/>
        <v>69002419.519028887</v>
      </c>
    </row>
    <row r="113" spans="1:53" x14ac:dyDescent="0.15">
      <c r="C113" s="7">
        <v>8</v>
      </c>
      <c r="D113" s="7">
        <v>19.1019250041935</v>
      </c>
      <c r="E113" s="9">
        <f t="shared" si="117"/>
        <v>17.363066838387098</v>
      </c>
      <c r="F113" s="7" t="s">
        <v>83</v>
      </c>
      <c r="G113" s="1">
        <v>9</v>
      </c>
      <c r="H113" s="8">
        <f t="shared" si="99"/>
        <v>19.1019250041935</v>
      </c>
      <c r="I113" s="8">
        <f t="shared" si="100"/>
        <v>292.25192500419348</v>
      </c>
      <c r="J113" s="8">
        <f t="shared" si="101"/>
        <v>0.17908650087612327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2.5415870680335519</v>
      </c>
      <c r="P113" s="8">
        <f t="shared" si="104"/>
        <v>0.45516393468613425</v>
      </c>
      <c r="Q113" s="12">
        <f t="shared" si="105"/>
        <v>0.13654918040584027</v>
      </c>
      <c r="R113" s="8">
        <f t="shared" si="106"/>
        <v>0.19436706250000002</v>
      </c>
      <c r="S113" s="13">
        <f t="shared" si="107"/>
        <v>0.70253251065025613</v>
      </c>
      <c r="T113" s="2">
        <f t="shared" si="108"/>
        <v>0.01</v>
      </c>
      <c r="U113" s="14">
        <f t="shared" si="109"/>
        <v>7.0253251065025618E-3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1.6975325106502563E-2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35382.5</v>
      </c>
      <c r="AX113" s="1">
        <f t="shared" si="116"/>
        <v>78217528.611198142</v>
      </c>
    </row>
    <row r="114" spans="1:53" x14ac:dyDescent="0.15">
      <c r="C114" s="7">
        <v>9</v>
      </c>
      <c r="D114" s="7">
        <v>17.490958432666702</v>
      </c>
      <c r="E114" s="9">
        <f t="shared" si="117"/>
        <v>19.1019250041935</v>
      </c>
      <c r="F114" s="7" t="s">
        <v>83</v>
      </c>
      <c r="G114" s="1">
        <v>10</v>
      </c>
      <c r="H114" s="8">
        <f t="shared" si="99"/>
        <v>17.490958432666702</v>
      </c>
      <c r="I114" s="8">
        <f t="shared" si="100"/>
        <v>290.64095843266671</v>
      </c>
      <c r="J114" s="8">
        <f t="shared" si="101"/>
        <v>0.14888920574106651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2.7343133416807515</v>
      </c>
      <c r="P114" s="8">
        <f t="shared" si="104"/>
        <v>0.40710974169004849</v>
      </c>
      <c r="Q114" s="12">
        <f t="shared" si="105"/>
        <v>0.12213292250701455</v>
      </c>
      <c r="R114" s="8">
        <f t="shared" si="106"/>
        <v>0.19436706250000002</v>
      </c>
      <c r="S114" s="13">
        <f t="shared" si="107"/>
        <v>0.62836223862268092</v>
      </c>
      <c r="T114" s="2">
        <f t="shared" si="108"/>
        <v>0.01</v>
      </c>
      <c r="U114" s="14">
        <f t="shared" si="109"/>
        <v>6.2836223862268092E-3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1.6233622386226811E-2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35382.5</v>
      </c>
      <c r="AX114" s="1">
        <f t="shared" si="116"/>
        <v>74799970.868993297</v>
      </c>
    </row>
    <row r="115" spans="1:53" x14ac:dyDescent="0.15">
      <c r="C115" s="7">
        <v>10</v>
      </c>
      <c r="D115" s="7">
        <v>12.7110009175806</v>
      </c>
      <c r="E115" s="9">
        <f t="shared" si="117"/>
        <v>17.490958432666702</v>
      </c>
      <c r="F115" s="7" t="s">
        <v>83</v>
      </c>
      <c r="G115" s="1">
        <v>11</v>
      </c>
      <c r="H115" s="8">
        <f t="shared" si="99"/>
        <v>12.7110009175806</v>
      </c>
      <c r="I115" s="8">
        <f t="shared" si="100"/>
        <v>285.86100091758055</v>
      </c>
      <c r="J115" s="8">
        <f t="shared" si="101"/>
        <v>8.5031504690101595E-2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2.2108434199911677</v>
      </c>
      <c r="O115" s="8">
        <f t="shared" si="118"/>
        <v>0.76425038833286862</v>
      </c>
      <c r="P115" s="8">
        <f t="shared" si="104"/>
        <v>6.4985360479938289E-2</v>
      </c>
      <c r="Q115" s="12">
        <f t="shared" si="105"/>
        <v>1.9495608143981488E-2</v>
      </c>
      <c r="R115" s="8">
        <f t="shared" si="106"/>
        <v>0.19436706250000002</v>
      </c>
      <c r="S115" s="13">
        <f t="shared" si="107"/>
        <v>0.10030304462712906</v>
      </c>
      <c r="T115" s="2">
        <f t="shared" si="108"/>
        <v>0.01</v>
      </c>
      <c r="U115" s="14">
        <f t="shared" si="109"/>
        <v>1.0030304462712906E-3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6.4930304462712902E-3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35382.5</v>
      </c>
      <c r="AX115" s="1">
        <f t="shared" si="116"/>
        <v>29918059.979308508</v>
      </c>
    </row>
    <row r="116" spans="1:53" x14ac:dyDescent="0.15">
      <c r="C116" s="7">
        <v>11</v>
      </c>
      <c r="D116" s="7">
        <v>9.5767944124333297</v>
      </c>
      <c r="E116" s="9">
        <f t="shared" si="117"/>
        <v>12.7110009175806</v>
      </c>
      <c r="F116" s="7" t="s">
        <v>85</v>
      </c>
      <c r="G116" s="1">
        <v>12</v>
      </c>
      <c r="H116" s="8">
        <f t="shared" si="99"/>
        <v>9.5767944124333297</v>
      </c>
      <c r="I116" s="8">
        <f t="shared" si="100"/>
        <v>282.72679441243332</v>
      </c>
      <c r="J116" s="8">
        <f t="shared" si="101"/>
        <v>5.8290023426139585E-2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1.347155236186264</v>
      </c>
      <c r="P116" s="8">
        <f t="shared" si="104"/>
        <v>7.8525710275943933E-2</v>
      </c>
      <c r="Q116" s="12">
        <f t="shared" si="105"/>
        <v>2.3557713082783181E-2</v>
      </c>
      <c r="R116" s="8">
        <f t="shared" si="106"/>
        <v>0.19436706250000002</v>
      </c>
      <c r="S116" s="13">
        <f t="shared" si="107"/>
        <v>0.12120218713900241</v>
      </c>
      <c r="T116" s="2">
        <f t="shared" si="108"/>
        <v>0.01</v>
      </c>
      <c r="U116" s="14">
        <f t="shared" si="109"/>
        <v>1.2120218713900241E-3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6.7020218713900242E-3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35382.5</v>
      </c>
      <c r="AX116" s="1">
        <f t="shared" si="116"/>
        <v>30881033.746889424</v>
      </c>
      <c r="AY116" s="1">
        <f>SUM(AX105:AX116)</f>
        <v>532766363.5057537</v>
      </c>
    </row>
    <row r="117" spans="1:53" x14ac:dyDescent="0.3">
      <c r="C117" s="7">
        <v>12</v>
      </c>
      <c r="D117" s="10">
        <v>6.6270838536451597</v>
      </c>
      <c r="E117" s="9">
        <f t="shared" si="117"/>
        <v>9.5767944124333297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5</v>
      </c>
      <c r="E121" s="7"/>
      <c r="F121" s="7"/>
      <c r="G121" s="1">
        <v>1</v>
      </c>
      <c r="H121" s="8">
        <f t="shared" ref="H121:H132" si="119">E122</f>
        <v>5</v>
      </c>
      <c r="I121" s="8">
        <f t="shared" ref="I121:I132" si="120">H121+273.15</f>
        <v>278.14999999999998</v>
      </c>
      <c r="J121" s="8">
        <f t="shared" ref="J121:J132" si="121">EXP(($C$15*(I121-$C$13))/($C$16*I121*$C$13))</f>
        <v>3.3074406338125473E-2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9.4162834844643221E-3</v>
      </c>
      <c r="Q121" s="12">
        <f t="shared" ref="Q121:Q132" si="125">P121*$B$123</f>
        <v>3.1073735498732265E-3</v>
      </c>
      <c r="R121" s="8">
        <f t="shared" ref="R121:R132" si="126">L121*$B$123</f>
        <v>9.3951000000000007E-2</v>
      </c>
      <c r="S121" s="13">
        <f t="shared" ref="S121:S132" si="127">Q121/R121</f>
        <v>3.3074406338125473E-2</v>
      </c>
      <c r="T121" s="2">
        <f t="shared" ref="T121:T132" si="128">$B$122/100</f>
        <v>0.01</v>
      </c>
      <c r="U121" s="14">
        <f t="shared" ref="U121:U132" si="129">S121*T121</f>
        <v>3.3074406338125473E-4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5.8207440633812552E-3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2731.9166666666665</v>
      </c>
      <c r="AX121" s="1">
        <f t="shared" ref="AX121:AX132" si="136">AW121*10000*AV121*0.67*AU121*AT121</f>
        <v>1000972.5348613926</v>
      </c>
      <c r="AZ121" s="1">
        <f t="shared" ref="AZ121:AZ132" si="137">$E$9/12</f>
        <v>2731.9166666666665</v>
      </c>
      <c r="BA121" s="1">
        <f t="shared" ref="BA121:BA132" si="138">AZ121*10000*AV121*0.67*AU121*AT121</f>
        <v>1000972.5348613926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3.8105157301612902</v>
      </c>
      <c r="E122" s="9">
        <f t="shared" ref="E122:E133" si="139">D121</f>
        <v>5</v>
      </c>
      <c r="F122" s="7" t="s">
        <v>83</v>
      </c>
      <c r="G122" s="1">
        <v>2</v>
      </c>
      <c r="H122" s="8">
        <f t="shared" si="119"/>
        <v>3.8105157301612902</v>
      </c>
      <c r="I122" s="8">
        <f t="shared" si="120"/>
        <v>276.96051573016126</v>
      </c>
      <c r="J122" s="8">
        <f t="shared" si="121"/>
        <v>2.8457698541399314E-2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0.55998371651553569</v>
      </c>
      <c r="P122" s="8">
        <f t="shared" si="124"/>
        <v>1.5935847792691527E-2</v>
      </c>
      <c r="Q122" s="12">
        <f t="shared" si="125"/>
        <v>5.2588297715882044E-3</v>
      </c>
      <c r="R122" s="8">
        <f t="shared" si="126"/>
        <v>9.3951000000000007E-2</v>
      </c>
      <c r="S122" s="13">
        <f t="shared" si="127"/>
        <v>5.5974175597792511E-2</v>
      </c>
      <c r="T122" s="2">
        <f t="shared" si="128"/>
        <v>0.01</v>
      </c>
      <c r="U122" s="14">
        <f t="shared" si="129"/>
        <v>5.5974175597792511E-4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6.0497417559779252E-3</v>
      </c>
      <c r="AU122" s="8">
        <f t="shared" si="133"/>
        <v>28.47</v>
      </c>
      <c r="AV122" s="1">
        <f t="shared" si="134"/>
        <v>0.33</v>
      </c>
      <c r="AW122" s="1">
        <f t="shared" si="135"/>
        <v>2731.9166666666665</v>
      </c>
      <c r="AX122" s="1">
        <f t="shared" si="136"/>
        <v>1040352.4488964283</v>
      </c>
      <c r="AZ122" s="1">
        <f t="shared" si="137"/>
        <v>2731.9166666666665</v>
      </c>
      <c r="BA122" s="1">
        <f t="shared" si="138"/>
        <v>1040352.4488964283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5.6202111818928602</v>
      </c>
      <c r="E123" s="9">
        <f t="shared" si="139"/>
        <v>3.8105157301612902</v>
      </c>
      <c r="F123" s="7" t="s">
        <v>83</v>
      </c>
      <c r="G123" s="1">
        <v>3</v>
      </c>
      <c r="H123" s="8">
        <f t="shared" si="119"/>
        <v>5.6202111818928602</v>
      </c>
      <c r="I123" s="8">
        <f t="shared" si="120"/>
        <v>278.77021118189282</v>
      </c>
      <c r="J123" s="8">
        <f t="shared" si="121"/>
        <v>3.5753225024427827E-2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0.82874786872284412</v>
      </c>
      <c r="P123" s="8">
        <f t="shared" si="124"/>
        <v>2.9630409038962819E-2</v>
      </c>
      <c r="Q123" s="12">
        <f t="shared" si="125"/>
        <v>9.7780349828577307E-3</v>
      </c>
      <c r="R123" s="8">
        <f t="shared" si="126"/>
        <v>9.3951000000000007E-2</v>
      </c>
      <c r="S123" s="13">
        <f t="shared" si="127"/>
        <v>0.1040759010852224</v>
      </c>
      <c r="T123" s="2">
        <f t="shared" si="128"/>
        <v>0.01</v>
      </c>
      <c r="U123" s="14">
        <f t="shared" si="129"/>
        <v>1.0407590108522239E-3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6.5307590108522242E-3</v>
      </c>
      <c r="AU123" s="8">
        <f t="shared" si="133"/>
        <v>28.47</v>
      </c>
      <c r="AV123" s="1">
        <f t="shared" si="134"/>
        <v>0.33</v>
      </c>
      <c r="AW123" s="1">
        <f t="shared" si="135"/>
        <v>2731.9166666666665</v>
      </c>
      <c r="AX123" s="1">
        <f t="shared" si="136"/>
        <v>1123071.2655426806</v>
      </c>
      <c r="AZ123" s="1">
        <f t="shared" si="137"/>
        <v>2731.9166666666665</v>
      </c>
      <c r="BA123" s="1">
        <f t="shared" si="138"/>
        <v>1123071.2655426806</v>
      </c>
    </row>
    <row r="124" spans="1:53" x14ac:dyDescent="0.15">
      <c r="C124" s="7">
        <v>3</v>
      </c>
      <c r="D124" s="7">
        <v>8.1707661448064499</v>
      </c>
      <c r="E124" s="9">
        <f t="shared" si="139"/>
        <v>5.6202111818928602</v>
      </c>
      <c r="F124" s="7" t="s">
        <v>83</v>
      </c>
      <c r="G124" s="1">
        <v>4</v>
      </c>
      <c r="H124" s="8">
        <f t="shared" si="119"/>
        <v>8.1707661448064499</v>
      </c>
      <c r="I124" s="8">
        <f t="shared" si="120"/>
        <v>281.32076614480644</v>
      </c>
      <c r="J124" s="8">
        <f t="shared" si="121"/>
        <v>4.9072907587634711E-2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1.0838174596838814</v>
      </c>
      <c r="P124" s="8">
        <f t="shared" si="124"/>
        <v>5.3186074040932126E-2</v>
      </c>
      <c r="Q124" s="12">
        <f t="shared" si="125"/>
        <v>1.7551404433507601E-2</v>
      </c>
      <c r="R124" s="8">
        <f t="shared" si="126"/>
        <v>9.3951000000000007E-2</v>
      </c>
      <c r="S124" s="13">
        <f t="shared" si="127"/>
        <v>0.18681445044233269</v>
      </c>
      <c r="T124" s="2">
        <f t="shared" si="128"/>
        <v>0.01</v>
      </c>
      <c r="U124" s="14">
        <f t="shared" si="129"/>
        <v>1.8681445044233269E-3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7.3581445044233274E-3</v>
      </c>
      <c r="AU124" s="8">
        <f t="shared" si="133"/>
        <v>28.47</v>
      </c>
      <c r="AV124" s="1">
        <f t="shared" si="134"/>
        <v>0.33</v>
      </c>
      <c r="AW124" s="1">
        <f t="shared" si="135"/>
        <v>2731.9166666666665</v>
      </c>
      <c r="AX124" s="1">
        <f t="shared" si="136"/>
        <v>1265353.7891838795</v>
      </c>
      <c r="AZ124" s="1">
        <f t="shared" si="137"/>
        <v>2731.9166666666665</v>
      </c>
      <c r="BA124" s="1">
        <f t="shared" si="138"/>
        <v>1265353.7891838795</v>
      </c>
    </row>
    <row r="125" spans="1:53" x14ac:dyDescent="0.15">
      <c r="C125" s="7">
        <v>4</v>
      </c>
      <c r="D125" s="7">
        <v>13.3207121663</v>
      </c>
      <c r="E125" s="9">
        <f t="shared" si="139"/>
        <v>8.1707661448064499</v>
      </c>
      <c r="F125" s="7" t="s">
        <v>83</v>
      </c>
      <c r="G125" s="1">
        <v>5</v>
      </c>
      <c r="H125" s="8">
        <f t="shared" si="119"/>
        <v>13.3207121663</v>
      </c>
      <c r="I125" s="8">
        <f t="shared" si="120"/>
        <v>286.47071216629996</v>
      </c>
      <c r="J125" s="8">
        <f t="shared" si="121"/>
        <v>9.1424755869700211E-2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0.97909981636080179</v>
      </c>
      <c r="O125" s="8">
        <f t="shared" si="140"/>
        <v>0.33623156928214737</v>
      </c>
      <c r="P125" s="8">
        <f t="shared" si="124"/>
        <v>3.0739889137306516E-2</v>
      </c>
      <c r="Q125" s="12">
        <f t="shared" si="125"/>
        <v>1.0144163415311151E-2</v>
      </c>
      <c r="R125" s="8">
        <f t="shared" si="126"/>
        <v>9.3951000000000007E-2</v>
      </c>
      <c r="S125" s="13">
        <f t="shared" si="127"/>
        <v>0.10797291583177561</v>
      </c>
      <c r="T125" s="2">
        <f t="shared" si="128"/>
        <v>0.01</v>
      </c>
      <c r="U125" s="14">
        <f t="shared" si="129"/>
        <v>1.079729158317756E-3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6.5697291583177563E-3</v>
      </c>
      <c r="AU125" s="8">
        <f t="shared" si="133"/>
        <v>28.47</v>
      </c>
      <c r="AV125" s="1">
        <f t="shared" si="134"/>
        <v>0.33</v>
      </c>
      <c r="AW125" s="1">
        <f t="shared" si="135"/>
        <v>2731.9166666666665</v>
      </c>
      <c r="AX125" s="1">
        <f t="shared" si="136"/>
        <v>1129772.8223999729</v>
      </c>
      <c r="AZ125" s="1">
        <f t="shared" si="137"/>
        <v>2731.9166666666665</v>
      </c>
      <c r="BA125" s="1">
        <f t="shared" si="138"/>
        <v>1129772.8223999729</v>
      </c>
    </row>
    <row r="126" spans="1:53" x14ac:dyDescent="0.15">
      <c r="C126" s="7">
        <v>5</v>
      </c>
      <c r="D126" s="7">
        <v>15.5551968741935</v>
      </c>
      <c r="E126" s="9">
        <f t="shared" si="139"/>
        <v>13.3207121663</v>
      </c>
      <c r="F126" s="7" t="s">
        <v>85</v>
      </c>
      <c r="G126" s="1">
        <v>6</v>
      </c>
      <c r="H126" s="8">
        <f t="shared" si="119"/>
        <v>15.5551968741935</v>
      </c>
      <c r="I126" s="8">
        <f t="shared" si="120"/>
        <v>288.70519687419346</v>
      </c>
      <c r="J126" s="8">
        <f t="shared" si="121"/>
        <v>0.11893515369191492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0.5901916801448408</v>
      </c>
      <c r="P126" s="8">
        <f t="shared" si="124"/>
        <v>7.0194538185716124E-2</v>
      </c>
      <c r="Q126" s="12">
        <f t="shared" si="125"/>
        <v>2.316419760128632E-2</v>
      </c>
      <c r="R126" s="8">
        <f t="shared" si="126"/>
        <v>9.3951000000000007E-2</v>
      </c>
      <c r="S126" s="13">
        <f t="shared" si="127"/>
        <v>0.24655615801094527</v>
      </c>
      <c r="T126" s="2">
        <f t="shared" si="128"/>
        <v>0.01</v>
      </c>
      <c r="U126" s="14">
        <f t="shared" si="129"/>
        <v>2.4655615801094529E-3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7.9555615801094534E-3</v>
      </c>
      <c r="AU126" s="8">
        <f t="shared" si="133"/>
        <v>28.47</v>
      </c>
      <c r="AV126" s="1">
        <f t="shared" si="134"/>
        <v>0.33</v>
      </c>
      <c r="AW126" s="1">
        <f t="shared" si="135"/>
        <v>2731.9166666666665</v>
      </c>
      <c r="AX126" s="1">
        <f t="shared" si="136"/>
        <v>1368089.4666346498</v>
      </c>
      <c r="AZ126" s="1">
        <f t="shared" si="137"/>
        <v>2731.9166666666665</v>
      </c>
      <c r="BA126" s="1">
        <f t="shared" si="138"/>
        <v>1368089.4666346498</v>
      </c>
    </row>
    <row r="127" spans="1:53" x14ac:dyDescent="0.15">
      <c r="C127" s="7">
        <v>6</v>
      </c>
      <c r="D127" s="7">
        <v>17.0742366226667</v>
      </c>
      <c r="E127" s="9">
        <f t="shared" si="139"/>
        <v>15.5551968741935</v>
      </c>
      <c r="F127" s="7" t="s">
        <v>83</v>
      </c>
      <c r="G127" s="1">
        <v>7</v>
      </c>
      <c r="H127" s="8">
        <f t="shared" si="119"/>
        <v>17.0742366226667</v>
      </c>
      <c r="I127" s="8">
        <f t="shared" si="120"/>
        <v>290.22423662266669</v>
      </c>
      <c r="J127" s="8">
        <f t="shared" si="121"/>
        <v>0.14189672680898946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0.80469714195912467</v>
      </c>
      <c r="P127" s="8">
        <f t="shared" si="124"/>
        <v>0.11418389051654852</v>
      </c>
      <c r="Q127" s="12">
        <f t="shared" si="125"/>
        <v>3.7680683870461015E-2</v>
      </c>
      <c r="R127" s="8">
        <f t="shared" si="126"/>
        <v>9.3951000000000007E-2</v>
      </c>
      <c r="S127" s="13">
        <f t="shared" si="127"/>
        <v>0.40106740609957331</v>
      </c>
      <c r="T127" s="2">
        <f t="shared" si="128"/>
        <v>0.01</v>
      </c>
      <c r="U127" s="14">
        <f t="shared" si="129"/>
        <v>4.0106740609957333E-3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1.3960674060995732E-2</v>
      </c>
      <c r="AU127" s="8">
        <f t="shared" si="133"/>
        <v>28.47</v>
      </c>
      <c r="AV127" s="1">
        <f t="shared" si="134"/>
        <v>0.33</v>
      </c>
      <c r="AW127" s="1">
        <f t="shared" si="135"/>
        <v>2731.9166666666665</v>
      </c>
      <c r="AX127" s="1">
        <f t="shared" si="136"/>
        <v>2400767.1787395137</v>
      </c>
      <c r="AZ127" s="1">
        <f t="shared" si="137"/>
        <v>2731.9166666666665</v>
      </c>
      <c r="BA127" s="1">
        <f t="shared" si="138"/>
        <v>2400767.1787395137</v>
      </c>
    </row>
    <row r="128" spans="1:53" x14ac:dyDescent="0.15">
      <c r="C128" s="7">
        <v>7</v>
      </c>
      <c r="D128" s="7">
        <v>17.363066838387098</v>
      </c>
      <c r="E128" s="9">
        <f t="shared" si="139"/>
        <v>17.0742366226667</v>
      </c>
      <c r="F128" s="7" t="s">
        <v>83</v>
      </c>
      <c r="G128" s="1">
        <v>8</v>
      </c>
      <c r="H128" s="8">
        <f t="shared" si="119"/>
        <v>17.363066838387098</v>
      </c>
      <c r="I128" s="8">
        <f t="shared" si="120"/>
        <v>290.51306683838709</v>
      </c>
      <c r="J128" s="8">
        <f t="shared" si="121"/>
        <v>0.14670948968434427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0.97521325144257609</v>
      </c>
      <c r="P128" s="8">
        <f t="shared" si="124"/>
        <v>0.14307303845255046</v>
      </c>
      <c r="Q128" s="12">
        <f t="shared" si="125"/>
        <v>4.7214102689341654E-2</v>
      </c>
      <c r="R128" s="8">
        <f t="shared" si="126"/>
        <v>9.3951000000000007E-2</v>
      </c>
      <c r="S128" s="13">
        <f t="shared" si="127"/>
        <v>0.50253965034264303</v>
      </c>
      <c r="T128" s="2">
        <f t="shared" si="128"/>
        <v>0.01</v>
      </c>
      <c r="U128" s="14">
        <f t="shared" si="129"/>
        <v>5.0253965034264304E-3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1.4975396503426431E-2</v>
      </c>
      <c r="AU128" s="8">
        <f t="shared" si="133"/>
        <v>28.47</v>
      </c>
      <c r="AV128" s="1">
        <f t="shared" si="134"/>
        <v>0.33</v>
      </c>
      <c r="AW128" s="1">
        <f t="shared" si="135"/>
        <v>2731.9166666666665</v>
      </c>
      <c r="AX128" s="1">
        <f t="shared" si="136"/>
        <v>2575265.3673423259</v>
      </c>
      <c r="AZ128" s="1">
        <f t="shared" si="137"/>
        <v>2731.9166666666665</v>
      </c>
      <c r="BA128" s="1">
        <f t="shared" si="138"/>
        <v>2575265.3673423259</v>
      </c>
    </row>
    <row r="129" spans="1:54" x14ac:dyDescent="0.15">
      <c r="C129" s="7">
        <v>8</v>
      </c>
      <c r="D129" s="7">
        <v>19.1019250041935</v>
      </c>
      <c r="E129" s="9">
        <f t="shared" si="139"/>
        <v>17.363066838387098</v>
      </c>
      <c r="F129" s="7" t="s">
        <v>83</v>
      </c>
      <c r="G129" s="1">
        <v>9</v>
      </c>
      <c r="H129" s="8">
        <f t="shared" si="119"/>
        <v>19.1019250041935</v>
      </c>
      <c r="I129" s="8">
        <f t="shared" si="120"/>
        <v>292.25192500419348</v>
      </c>
      <c r="J129" s="8">
        <f t="shared" si="121"/>
        <v>0.17908650087612327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1.1168402129900257</v>
      </c>
      <c r="P129" s="8">
        <f t="shared" si="124"/>
        <v>0.20001100578212794</v>
      </c>
      <c r="Q129" s="12">
        <f t="shared" si="125"/>
        <v>6.6003631908102225E-2</v>
      </c>
      <c r="R129" s="8">
        <f t="shared" si="126"/>
        <v>9.3951000000000007E-2</v>
      </c>
      <c r="S129" s="13">
        <f t="shared" si="127"/>
        <v>0.70253251065025624</v>
      </c>
      <c r="T129" s="2">
        <f t="shared" si="128"/>
        <v>0.01</v>
      </c>
      <c r="U129" s="14">
        <f t="shared" si="129"/>
        <v>7.0253251065025626E-3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1.6975325106502563E-2</v>
      </c>
      <c r="AU129" s="8">
        <f t="shared" si="133"/>
        <v>28.47</v>
      </c>
      <c r="AV129" s="1">
        <f t="shared" si="134"/>
        <v>0.33</v>
      </c>
      <c r="AW129" s="1">
        <f t="shared" si="135"/>
        <v>2731.9166666666665</v>
      </c>
      <c r="AX129" s="1">
        <f t="shared" si="136"/>
        <v>2919185.935153726</v>
      </c>
      <c r="AZ129" s="1">
        <f t="shared" si="137"/>
        <v>2731.9166666666665</v>
      </c>
      <c r="BA129" s="1">
        <f t="shared" si="138"/>
        <v>2919185.935153726</v>
      </c>
    </row>
    <row r="130" spans="1:54" x14ac:dyDescent="0.15">
      <c r="C130" s="7">
        <v>9</v>
      </c>
      <c r="D130" s="7">
        <v>17.490958432666702</v>
      </c>
      <c r="E130" s="9">
        <f t="shared" si="139"/>
        <v>19.1019250041935</v>
      </c>
      <c r="F130" s="7" t="s">
        <v>83</v>
      </c>
      <c r="G130" s="1">
        <v>10</v>
      </c>
      <c r="H130" s="8">
        <f t="shared" si="119"/>
        <v>17.490958432666702</v>
      </c>
      <c r="I130" s="8">
        <f t="shared" si="120"/>
        <v>290.64095843266671</v>
      </c>
      <c r="J130" s="8">
        <f t="shared" si="121"/>
        <v>0.14888920574106651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1.2015292072078978</v>
      </c>
      <c r="P130" s="8">
        <f t="shared" si="124"/>
        <v>0.17889472933587722</v>
      </c>
      <c r="Q130" s="12">
        <f t="shared" si="125"/>
        <v>5.9035260680839481E-2</v>
      </c>
      <c r="R130" s="8">
        <f t="shared" si="126"/>
        <v>9.3951000000000007E-2</v>
      </c>
      <c r="S130" s="13">
        <f t="shared" si="127"/>
        <v>0.6283622386226807</v>
      </c>
      <c r="T130" s="2">
        <f t="shared" si="128"/>
        <v>0.01</v>
      </c>
      <c r="U130" s="14">
        <f t="shared" si="129"/>
        <v>6.2836223862268075E-3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1.6233622386226807E-2</v>
      </c>
      <c r="AU130" s="8">
        <f t="shared" si="133"/>
        <v>28.47</v>
      </c>
      <c r="AV130" s="1">
        <f t="shared" si="134"/>
        <v>0.33</v>
      </c>
      <c r="AW130" s="1">
        <f t="shared" si="135"/>
        <v>2731.9166666666665</v>
      </c>
      <c r="AX130" s="1">
        <f t="shared" si="136"/>
        <v>2791637.971535353</v>
      </c>
      <c r="AZ130" s="1">
        <f t="shared" si="137"/>
        <v>2731.9166666666665</v>
      </c>
      <c r="BA130" s="1">
        <f t="shared" si="138"/>
        <v>2791637.971535353</v>
      </c>
    </row>
    <row r="131" spans="1:54" x14ac:dyDescent="0.15">
      <c r="C131" s="7">
        <v>10</v>
      </c>
      <c r="D131" s="7">
        <v>12.7110009175806</v>
      </c>
      <c r="E131" s="9">
        <f t="shared" si="139"/>
        <v>17.490958432666702</v>
      </c>
      <c r="F131" s="7" t="s">
        <v>83</v>
      </c>
      <c r="G131" s="1">
        <v>11</v>
      </c>
      <c r="H131" s="8">
        <f t="shared" si="119"/>
        <v>12.7110009175806</v>
      </c>
      <c r="I131" s="8">
        <f t="shared" si="120"/>
        <v>285.86100091758055</v>
      </c>
      <c r="J131" s="8">
        <f t="shared" si="121"/>
        <v>8.5031504690101595E-2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0.97150275397841968</v>
      </c>
      <c r="O131" s="8">
        <f t="shared" si="140"/>
        <v>0.33583172389360094</v>
      </c>
      <c r="P131" s="8">
        <f t="shared" si="124"/>
        <v>2.8556276805343631E-2</v>
      </c>
      <c r="Q131" s="12">
        <f t="shared" si="125"/>
        <v>9.4235713457633992E-3</v>
      </c>
      <c r="R131" s="8">
        <f t="shared" si="126"/>
        <v>9.3951000000000007E-2</v>
      </c>
      <c r="S131" s="13">
        <f t="shared" si="127"/>
        <v>0.10030304462712902</v>
      </c>
      <c r="T131" s="2">
        <f t="shared" si="128"/>
        <v>0.01</v>
      </c>
      <c r="U131" s="14">
        <f t="shared" si="129"/>
        <v>1.0030304462712903E-3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6.4930304462712902E-3</v>
      </c>
      <c r="AU131" s="8">
        <f t="shared" si="133"/>
        <v>28.47</v>
      </c>
      <c r="AV131" s="1">
        <f t="shared" si="134"/>
        <v>0.33</v>
      </c>
      <c r="AW131" s="1">
        <f t="shared" si="135"/>
        <v>2731.9166666666665</v>
      </c>
      <c r="AX131" s="1">
        <f t="shared" si="136"/>
        <v>1116583.2192527151</v>
      </c>
      <c r="AZ131" s="1">
        <f t="shared" si="137"/>
        <v>2731.9166666666665</v>
      </c>
      <c r="BA131" s="1">
        <f t="shared" si="138"/>
        <v>1116583.2192527151</v>
      </c>
    </row>
    <row r="132" spans="1:54" x14ac:dyDescent="0.15">
      <c r="C132" s="7">
        <v>11</v>
      </c>
      <c r="D132" s="7">
        <v>9.5767944124333297</v>
      </c>
      <c r="E132" s="9">
        <f t="shared" si="139"/>
        <v>12.7110009175806</v>
      </c>
      <c r="F132" s="7" t="s">
        <v>85</v>
      </c>
      <c r="G132" s="1">
        <v>12</v>
      </c>
      <c r="H132" s="8">
        <f t="shared" si="119"/>
        <v>9.5767944124333297</v>
      </c>
      <c r="I132" s="8">
        <f t="shared" si="120"/>
        <v>282.72679441243332</v>
      </c>
      <c r="J132" s="8">
        <f t="shared" si="121"/>
        <v>5.8290023426139585E-2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0.59197544708825733</v>
      </c>
      <c r="P132" s="8">
        <f t="shared" si="124"/>
        <v>3.4506262678473974E-2</v>
      </c>
      <c r="Q132" s="12">
        <f t="shared" si="125"/>
        <v>1.1387066683896411E-2</v>
      </c>
      <c r="R132" s="8">
        <f t="shared" si="126"/>
        <v>9.3951000000000007E-2</v>
      </c>
      <c r="S132" s="13">
        <f t="shared" si="127"/>
        <v>0.12120218713900235</v>
      </c>
      <c r="T132" s="2">
        <f t="shared" si="128"/>
        <v>0.01</v>
      </c>
      <c r="U132" s="14">
        <f t="shared" si="129"/>
        <v>1.2120218713900235E-3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6.7020218713900234E-3</v>
      </c>
      <c r="AU132" s="8">
        <f t="shared" si="133"/>
        <v>28.47</v>
      </c>
      <c r="AV132" s="1">
        <f t="shared" si="134"/>
        <v>0.33</v>
      </c>
      <c r="AW132" s="1">
        <f t="shared" si="135"/>
        <v>2731.9166666666665</v>
      </c>
      <c r="AX132" s="1">
        <f t="shared" si="136"/>
        <v>1152522.7270351399</v>
      </c>
      <c r="AY132" s="1">
        <f>SUM(AX121:AX132)</f>
        <v>19883574.726577781</v>
      </c>
      <c r="AZ132" s="1">
        <f t="shared" si="137"/>
        <v>2731.9166666666665</v>
      </c>
      <c r="BA132" s="1">
        <f t="shared" si="138"/>
        <v>1152522.7270351399</v>
      </c>
      <c r="BB132" s="1">
        <f>SUM(BA121:BA132)</f>
        <v>19883574.726577781</v>
      </c>
    </row>
    <row r="133" spans="1:54" x14ac:dyDescent="0.3">
      <c r="C133" s="7">
        <v>12</v>
      </c>
      <c r="D133" s="10">
        <v>6.6270838536451597</v>
      </c>
      <c r="E133" s="9">
        <f t="shared" si="139"/>
        <v>9.5767944124333297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5</v>
      </c>
      <c r="E136" s="7"/>
      <c r="F136" s="7"/>
      <c r="G136" s="1">
        <v>1</v>
      </c>
      <c r="H136" s="8">
        <f t="shared" ref="H136:H147" si="141">E137</f>
        <v>5</v>
      </c>
      <c r="I136" s="8">
        <f t="shared" ref="I136:I147" si="142">H136+273.15</f>
        <v>278.14999999999998</v>
      </c>
      <c r="J136" s="8">
        <f t="shared" ref="J136:J147" si="143">EXP(($C$15*(I136-$C$13))/($C$16*I136*$C$13))</f>
        <v>3.3074406338125473E-2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2.5105059225940939E-2</v>
      </c>
      <c r="Q136" s="12">
        <f t="shared" ref="Q136:Q147" si="147">P136*$B$138</f>
        <v>6.5273153987446446E-3</v>
      </c>
      <c r="R136" s="8">
        <f t="shared" ref="R136:R147" si="148">L136*$B$138</f>
        <v>0.19735245833333334</v>
      </c>
      <c r="S136" s="13">
        <f t="shared" ref="S136:S147" si="149">Q136/R136</f>
        <v>3.307440633812548E-2</v>
      </c>
      <c r="T136" s="2">
        <f t="shared" ref="T136:T147" si="150">$B$137/100</f>
        <v>0.01</v>
      </c>
      <c r="U136" s="14">
        <f t="shared" ref="U136:U147" si="151">S136*T136</f>
        <v>3.3074406338125478E-4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5.8207440633812552E-3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3.8105157301612902</v>
      </c>
      <c r="E137" s="9">
        <f t="shared" ref="E137:E148" si="159">D136</f>
        <v>5</v>
      </c>
      <c r="F137" s="7" t="s">
        <v>83</v>
      </c>
      <c r="G137" s="1">
        <v>2</v>
      </c>
      <c r="H137" s="8">
        <f t="shared" si="141"/>
        <v>3.8105157301612902</v>
      </c>
      <c r="I137" s="8">
        <f t="shared" si="142"/>
        <v>276.96051573016126</v>
      </c>
      <c r="J137" s="8">
        <f t="shared" si="143"/>
        <v>2.8457698541399314E-2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1.4929907741073924</v>
      </c>
      <c r="P137" s="8">
        <f t="shared" si="146"/>
        <v>4.2487081374638573E-2</v>
      </c>
      <c r="Q137" s="12">
        <f t="shared" si="147"/>
        <v>1.1046641157406029E-2</v>
      </c>
      <c r="R137" s="8">
        <f t="shared" si="148"/>
        <v>0.19735245833333334</v>
      </c>
      <c r="S137" s="13">
        <f t="shared" si="149"/>
        <v>5.5974175597792504E-2</v>
      </c>
      <c r="T137" s="2">
        <f t="shared" si="150"/>
        <v>0.01</v>
      </c>
      <c r="U137" s="14">
        <f t="shared" si="151"/>
        <v>5.59741755977925E-4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6.0497417559779252E-3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5.6202111818928602</v>
      </c>
      <c r="E138" s="9">
        <f t="shared" si="159"/>
        <v>3.8105157301612902</v>
      </c>
      <c r="F138" s="7" t="s">
        <v>83</v>
      </c>
      <c r="G138" s="1">
        <v>3</v>
      </c>
      <c r="H138" s="8">
        <f t="shared" si="141"/>
        <v>5.6202111818928602</v>
      </c>
      <c r="I138" s="8">
        <f t="shared" si="142"/>
        <v>278.77021118189282</v>
      </c>
      <c r="J138" s="8">
        <f t="shared" si="143"/>
        <v>3.5753225024427827E-2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2.2095516093994205</v>
      </c>
      <c r="P138" s="8">
        <f t="shared" si="146"/>
        <v>7.8998595893944146E-2</v>
      </c>
      <c r="Q138" s="12">
        <f t="shared" si="147"/>
        <v>2.0539634932425478E-2</v>
      </c>
      <c r="R138" s="8">
        <f t="shared" si="148"/>
        <v>0.19735245833333334</v>
      </c>
      <c r="S138" s="13">
        <f t="shared" si="149"/>
        <v>0.10407590108522241</v>
      </c>
      <c r="T138" s="2">
        <f t="shared" si="150"/>
        <v>0.01</v>
      </c>
      <c r="U138" s="14">
        <f t="shared" si="151"/>
        <v>1.0407590108522241E-3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6.5307590108522242E-3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8.1707661448064499</v>
      </c>
      <c r="E139" s="9">
        <f t="shared" si="159"/>
        <v>5.6202111818928602</v>
      </c>
      <c r="F139" s="7" t="s">
        <v>83</v>
      </c>
      <c r="G139" s="1">
        <v>4</v>
      </c>
      <c r="H139" s="8">
        <f t="shared" si="141"/>
        <v>8.1707661448064499</v>
      </c>
      <c r="I139" s="8">
        <f t="shared" si="142"/>
        <v>281.32076614480644</v>
      </c>
      <c r="J139" s="8">
        <f t="shared" si="143"/>
        <v>4.9072907587634711E-2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2.889600930172143</v>
      </c>
      <c r="P139" s="8">
        <f t="shared" si="146"/>
        <v>0.14180111941148088</v>
      </c>
      <c r="Q139" s="12">
        <f t="shared" si="147"/>
        <v>3.6868291046985031E-2</v>
      </c>
      <c r="R139" s="8">
        <f t="shared" si="148"/>
        <v>0.19735245833333334</v>
      </c>
      <c r="S139" s="13">
        <f t="shared" si="149"/>
        <v>0.18681445044233269</v>
      </c>
      <c r="T139" s="2">
        <f t="shared" si="150"/>
        <v>0.01</v>
      </c>
      <c r="U139" s="14">
        <f t="shared" si="151"/>
        <v>1.8681445044233269E-3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7.3581445044233274E-3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13.3207121663</v>
      </c>
      <c r="E140" s="9">
        <f t="shared" si="159"/>
        <v>8.1707661448064499</v>
      </c>
      <c r="F140" s="7" t="s">
        <v>83</v>
      </c>
      <c r="G140" s="1">
        <v>5</v>
      </c>
      <c r="H140" s="8">
        <f t="shared" si="141"/>
        <v>13.3207121663</v>
      </c>
      <c r="I140" s="8">
        <f t="shared" si="142"/>
        <v>286.47071216629996</v>
      </c>
      <c r="J140" s="8">
        <f t="shared" si="143"/>
        <v>9.1424755869700211E-2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3.5068477274273291</v>
      </c>
      <c r="P140" s="8">
        <f t="shared" si="146"/>
        <v>0.32061269735225656</v>
      </c>
      <c r="Q140" s="12">
        <f t="shared" si="147"/>
        <v>8.3359301311586712E-2</v>
      </c>
      <c r="R140" s="8">
        <f t="shared" si="148"/>
        <v>0.19735245833333334</v>
      </c>
      <c r="S140" s="13">
        <f t="shared" si="149"/>
        <v>0.4223879551112088</v>
      </c>
      <c r="T140" s="2">
        <f t="shared" si="150"/>
        <v>0.01</v>
      </c>
      <c r="U140" s="14">
        <f t="shared" si="151"/>
        <v>4.2238795511120881E-3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9.7138795511120882E-3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15.5551968741935</v>
      </c>
      <c r="E141" s="9">
        <f t="shared" si="159"/>
        <v>13.3207121663</v>
      </c>
      <c r="F141" s="7" t="s">
        <v>85</v>
      </c>
      <c r="G141" s="1">
        <v>6</v>
      </c>
      <c r="H141" s="8">
        <f t="shared" si="141"/>
        <v>15.5551968741935</v>
      </c>
      <c r="I141" s="8">
        <f t="shared" si="142"/>
        <v>288.70519687419346</v>
      </c>
      <c r="J141" s="8">
        <f t="shared" si="143"/>
        <v>0.11893515369191492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3.945282946741739</v>
      </c>
      <c r="P141" s="8">
        <f t="shared" si="146"/>
        <v>0.46923283362881968</v>
      </c>
      <c r="Q141" s="12">
        <f t="shared" si="147"/>
        <v>0.12200053674349312</v>
      </c>
      <c r="R141" s="8">
        <f t="shared" si="148"/>
        <v>0.19735245833333334</v>
      </c>
      <c r="S141" s="13">
        <f t="shared" si="149"/>
        <v>0.6181860503477038</v>
      </c>
      <c r="T141" s="2">
        <f t="shared" si="150"/>
        <v>0.01</v>
      </c>
      <c r="U141" s="14">
        <f t="shared" si="151"/>
        <v>6.1818605034770378E-3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1.1671860503477037E-2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17.0742366226667</v>
      </c>
      <c r="E142" s="9">
        <f t="shared" si="159"/>
        <v>15.5551968741935</v>
      </c>
      <c r="F142" s="7" t="s">
        <v>83</v>
      </c>
      <c r="G142" s="1">
        <v>7</v>
      </c>
      <c r="H142" s="8">
        <f t="shared" si="141"/>
        <v>17.0742366226667</v>
      </c>
      <c r="I142" s="8">
        <f t="shared" si="142"/>
        <v>290.22423662266669</v>
      </c>
      <c r="J142" s="8">
        <f t="shared" si="143"/>
        <v>0.14189672680898946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4.2350980297795857</v>
      </c>
      <c r="P142" s="8">
        <f t="shared" si="146"/>
        <v>0.60094654814092341</v>
      </c>
      <c r="Q142" s="12">
        <f t="shared" si="147"/>
        <v>0.15624610251664009</v>
      </c>
      <c r="R142" s="8">
        <f t="shared" si="148"/>
        <v>0.19735245833333334</v>
      </c>
      <c r="S142" s="13">
        <f t="shared" si="149"/>
        <v>0.79171095124002167</v>
      </c>
      <c r="T142" s="2">
        <f t="shared" si="150"/>
        <v>0.01</v>
      </c>
      <c r="U142" s="14">
        <f t="shared" si="151"/>
        <v>7.9171095124002163E-3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1.7867109512400215E-2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17.363066838387098</v>
      </c>
      <c r="E143" s="9">
        <f t="shared" si="159"/>
        <v>17.0742366226667</v>
      </c>
      <c r="F143" s="7" t="s">
        <v>83</v>
      </c>
      <c r="G143" s="1">
        <v>8</v>
      </c>
      <c r="H143" s="8">
        <f t="shared" si="141"/>
        <v>17.363066838387098</v>
      </c>
      <c r="I143" s="8">
        <f t="shared" si="142"/>
        <v>290.51306683838709</v>
      </c>
      <c r="J143" s="8">
        <f t="shared" si="143"/>
        <v>0.14670948968434427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4.3931993983053292</v>
      </c>
      <c r="P143" s="8">
        <f t="shared" si="146"/>
        <v>0.64452404180694323</v>
      </c>
      <c r="Q143" s="12">
        <f t="shared" si="147"/>
        <v>0.16757625086980524</v>
      </c>
      <c r="R143" s="8">
        <f t="shared" si="148"/>
        <v>0.19735245833333334</v>
      </c>
      <c r="S143" s="13">
        <f t="shared" si="149"/>
        <v>0.84912167948151251</v>
      </c>
      <c r="T143" s="2">
        <f t="shared" si="150"/>
        <v>0.01</v>
      </c>
      <c r="U143" s="14">
        <f t="shared" si="151"/>
        <v>8.4912167948151245E-3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1.8441216794815127E-2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19.1019250041935</v>
      </c>
      <c r="E144" s="9">
        <f t="shared" si="159"/>
        <v>17.363066838387098</v>
      </c>
      <c r="F144" s="7" t="s">
        <v>83</v>
      </c>
      <c r="G144" s="1">
        <v>9</v>
      </c>
      <c r="H144" s="8">
        <f t="shared" si="141"/>
        <v>19.1019250041935</v>
      </c>
      <c r="I144" s="8">
        <f t="shared" si="142"/>
        <v>292.25192500419348</v>
      </c>
      <c r="J144" s="8">
        <f t="shared" si="143"/>
        <v>0.17908650087612327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4.5077232731650527</v>
      </c>
      <c r="P144" s="8">
        <f t="shared" si="146"/>
        <v>0.80727238790899447</v>
      </c>
      <c r="Q144" s="12">
        <f t="shared" si="147"/>
        <v>0.20989082085633856</v>
      </c>
      <c r="R144" s="8">
        <f t="shared" si="148"/>
        <v>0.19735245833333334</v>
      </c>
      <c r="S144" s="13">
        <f t="shared" si="149"/>
        <v>1.0635328418449574</v>
      </c>
      <c r="T144" s="2">
        <f t="shared" si="150"/>
        <v>0.01</v>
      </c>
      <c r="U144" s="14">
        <f t="shared" si="151"/>
        <v>1.0635328418449575E-2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2.0585328418449574E-2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17.490958432666702</v>
      </c>
      <c r="E145" s="9">
        <f t="shared" si="159"/>
        <v>19.1019250041935</v>
      </c>
      <c r="F145" s="7" t="s">
        <v>83</v>
      </c>
      <c r="G145" s="1">
        <v>10</v>
      </c>
      <c r="H145" s="8">
        <f t="shared" si="141"/>
        <v>17.490958432666702</v>
      </c>
      <c r="I145" s="8">
        <f t="shared" si="142"/>
        <v>290.64095843266671</v>
      </c>
      <c r="J145" s="8">
        <f t="shared" si="143"/>
        <v>0.14888920574106651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4.4594988019227255</v>
      </c>
      <c r="P145" s="8">
        <f t="shared" si="146"/>
        <v>0.66397123462151231</v>
      </c>
      <c r="Q145" s="12">
        <f t="shared" si="147"/>
        <v>0.17263252100159321</v>
      </c>
      <c r="R145" s="8">
        <f t="shared" si="148"/>
        <v>0.19735245833333334</v>
      </c>
      <c r="S145" s="13">
        <f t="shared" si="149"/>
        <v>0.87474218694561423</v>
      </c>
      <c r="T145" s="2">
        <f t="shared" si="150"/>
        <v>0.01</v>
      </c>
      <c r="U145" s="14">
        <f t="shared" si="151"/>
        <v>8.7474218694561425E-3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1.8697421869456145E-2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12.7110009175806</v>
      </c>
      <c r="E146" s="9">
        <f t="shared" si="159"/>
        <v>17.490958432666702</v>
      </c>
      <c r="F146" s="7" t="s">
        <v>83</v>
      </c>
      <c r="G146" s="1">
        <v>11</v>
      </c>
      <c r="H146" s="8">
        <f t="shared" si="141"/>
        <v>12.7110009175806</v>
      </c>
      <c r="I146" s="8">
        <f t="shared" si="142"/>
        <v>285.86100091758055</v>
      </c>
      <c r="J146" s="8">
        <f t="shared" si="143"/>
        <v>8.5031504690101595E-2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4.5545754839678798</v>
      </c>
      <c r="P146" s="8">
        <f t="shared" si="146"/>
        <v>0.38728240662643654</v>
      </c>
      <c r="Q146" s="12">
        <f t="shared" si="147"/>
        <v>0.1006934257228735</v>
      </c>
      <c r="R146" s="8">
        <f t="shared" si="148"/>
        <v>0.19735245833333334</v>
      </c>
      <c r="S146" s="13">
        <f t="shared" si="149"/>
        <v>0.51022128922660659</v>
      </c>
      <c r="T146" s="2">
        <f t="shared" si="150"/>
        <v>0.01</v>
      </c>
      <c r="U146" s="14">
        <f t="shared" si="151"/>
        <v>5.1022128922660658E-3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1.0592212892266067E-2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9.5767944124333297</v>
      </c>
      <c r="E147" s="9">
        <f t="shared" si="159"/>
        <v>12.7110009175806</v>
      </c>
      <c r="F147" s="7" t="s">
        <v>85</v>
      </c>
      <c r="G147" s="1">
        <v>12</v>
      </c>
      <c r="H147" s="8">
        <f t="shared" si="141"/>
        <v>9.5767944124333297</v>
      </c>
      <c r="I147" s="8">
        <f t="shared" si="142"/>
        <v>282.72679441243332</v>
      </c>
      <c r="J147" s="8">
        <f t="shared" si="143"/>
        <v>5.8290023426139585E-2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4.9263409940081102</v>
      </c>
      <c r="P147" s="8">
        <f t="shared" si="146"/>
        <v>0.28715653194588453</v>
      </c>
      <c r="Q147" s="12">
        <f t="shared" si="147"/>
        <v>7.4660698305929987E-2</v>
      </c>
      <c r="R147" s="8">
        <f t="shared" si="148"/>
        <v>0.19735245833333334</v>
      </c>
      <c r="S147" s="13">
        <f t="shared" si="149"/>
        <v>0.37831146840758456</v>
      </c>
      <c r="T147" s="2">
        <f t="shared" si="150"/>
        <v>0.01</v>
      </c>
      <c r="U147" s="14">
        <f t="shared" si="151"/>
        <v>3.7831146840758456E-3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9.273114684075847E-3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6.6270838536451597</v>
      </c>
      <c r="E148" s="9">
        <f t="shared" si="159"/>
        <v>9.5767944124333297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 s="1">
        <v>1847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627132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5123833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8903667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819954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31067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>
        <v>30864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>
        <v>16407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3548832.4582563378</v>
      </c>
      <c r="J13" s="6" t="s">
        <v>37</v>
      </c>
      <c r="K13" s="6">
        <f>I13/(10000*1000)</f>
        <v>0.3548832458256338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6</v>
      </c>
      <c r="E26" s="7"/>
      <c r="F26" s="7"/>
      <c r="G26" s="1">
        <v>1</v>
      </c>
      <c r="H26" s="8">
        <f t="shared" ref="H26:H37" si="0">E27</f>
        <v>6</v>
      </c>
      <c r="I26" s="8">
        <f t="shared" ref="I26:I37" si="1">H26+273.15</f>
        <v>279.14999999999998</v>
      </c>
      <c r="J26" s="8">
        <f t="shared" ref="J26:J37" si="2">EXP(($C$15*(I26-$C$13))/($C$16*I26*$C$13))</f>
        <v>3.7493223242691671E-2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1.5196788550846343</v>
      </c>
      <c r="Q26" s="12">
        <f t="shared" ref="Q26:Q37" si="6">P26*$B$28</f>
        <v>0.15196788550846344</v>
      </c>
      <c r="R26" s="8">
        <f t="shared" ref="R26:R37" si="7">L26*$B$28</f>
        <v>4.0532094166666672</v>
      </c>
      <c r="S26" s="13">
        <f t="shared" ref="S26:S37" si="8">Q26/R26</f>
        <v>3.7493223242691671E-2</v>
      </c>
      <c r="T26" s="2">
        <f t="shared" ref="T26:T37" si="9">$B$27/100</f>
        <v>0.34</v>
      </c>
      <c r="U26" s="14">
        <f t="shared" ref="U26:U37" si="10">S26*T26</f>
        <v>1.2747695902515168E-2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2.5647695902515168E-2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153.91666666666666</v>
      </c>
      <c r="AU26" s="1">
        <f t="shared" ref="AU26:AU37" si="17">AT26*10000*AS26*0.67*AR26*AQ26</f>
        <v>315303.60318179661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6.1699188559677403</v>
      </c>
      <c r="E27" s="9">
        <f t="shared" ref="E27:E38" si="18">D26</f>
        <v>6</v>
      </c>
      <c r="F27" s="7" t="s">
        <v>83</v>
      </c>
      <c r="G27" s="1">
        <v>2</v>
      </c>
      <c r="H27" s="8">
        <f t="shared" si="0"/>
        <v>6.1699188559677403</v>
      </c>
      <c r="I27" s="8">
        <f t="shared" si="1"/>
        <v>279.31991885596773</v>
      </c>
      <c r="J27" s="8">
        <f t="shared" si="2"/>
        <v>3.8297279243159427E-2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79.544509478248699</v>
      </c>
      <c r="P27" s="8">
        <f t="shared" si="5"/>
        <v>3.0463382917486324</v>
      </c>
      <c r="Q27" s="12">
        <f t="shared" si="6"/>
        <v>0.30463382917486326</v>
      </c>
      <c r="R27" s="8">
        <f t="shared" si="7"/>
        <v>4.0532094166666672</v>
      </c>
      <c r="S27" s="13">
        <f t="shared" si="8"/>
        <v>7.5158670046067369E-2</v>
      </c>
      <c r="T27" s="2">
        <f t="shared" si="9"/>
        <v>0.34</v>
      </c>
      <c r="U27" s="14">
        <f t="shared" si="10"/>
        <v>2.5553947815662906E-2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3.8453947815662907E-2</v>
      </c>
      <c r="AR27" s="8">
        <f t="shared" si="14"/>
        <v>119.21204166666666</v>
      </c>
      <c r="AS27" s="1">
        <f t="shared" si="15"/>
        <v>0.1</v>
      </c>
      <c r="AT27" s="1">
        <f t="shared" si="16"/>
        <v>153.91666666666666</v>
      </c>
      <c r="AU27" s="1">
        <f t="shared" si="17"/>
        <v>472739.08537157415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6.8389492688214304</v>
      </c>
      <c r="E28" s="9">
        <f t="shared" si="18"/>
        <v>6.1699188559677403</v>
      </c>
      <c r="F28" s="7" t="s">
        <v>83</v>
      </c>
      <c r="G28" s="1">
        <v>3</v>
      </c>
      <c r="H28" s="8">
        <f t="shared" si="0"/>
        <v>6.8389492688214304</v>
      </c>
      <c r="I28" s="8">
        <f t="shared" si="1"/>
        <v>279.98894926882139</v>
      </c>
      <c r="J28" s="8">
        <f t="shared" si="2"/>
        <v>4.1623871440347564E-2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117.03026535316674</v>
      </c>
      <c r="P28" s="8">
        <f t="shared" si="5"/>
        <v>4.8712527196899744</v>
      </c>
      <c r="Q28" s="12">
        <f t="shared" si="6"/>
        <v>0.48712527196899746</v>
      </c>
      <c r="R28" s="8">
        <f t="shared" si="7"/>
        <v>4.0532094166666672</v>
      </c>
      <c r="S28" s="13">
        <f t="shared" si="8"/>
        <v>0.12018260639727964</v>
      </c>
      <c r="T28" s="2">
        <f t="shared" si="9"/>
        <v>0.34</v>
      </c>
      <c r="U28" s="14">
        <f t="shared" si="10"/>
        <v>4.0862086175075078E-2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5.376208617507508E-2</v>
      </c>
      <c r="AR28" s="8">
        <f t="shared" si="14"/>
        <v>119.21204166666666</v>
      </c>
      <c r="AS28" s="1">
        <f t="shared" si="15"/>
        <v>0.1</v>
      </c>
      <c r="AT28" s="1">
        <f t="shared" si="16"/>
        <v>153.91666666666666</v>
      </c>
      <c r="AU28" s="1">
        <f t="shared" si="17"/>
        <v>660931.86499100178</v>
      </c>
    </row>
    <row r="29" spans="1:47" x14ac:dyDescent="0.15">
      <c r="C29" s="7">
        <v>3</v>
      </c>
      <c r="D29" s="7">
        <v>8.6047907483225803</v>
      </c>
      <c r="E29" s="9">
        <f t="shared" si="18"/>
        <v>6.8389492688214304</v>
      </c>
      <c r="F29" s="7" t="s">
        <v>83</v>
      </c>
      <c r="G29" s="1">
        <v>4</v>
      </c>
      <c r="H29" s="8">
        <f t="shared" si="0"/>
        <v>8.6047907483225803</v>
      </c>
      <c r="I29" s="8">
        <f t="shared" si="1"/>
        <v>281.75479074832253</v>
      </c>
      <c r="J29" s="8">
        <f t="shared" si="2"/>
        <v>5.1760278725690452E-2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152.69110680014344</v>
      </c>
      <c r="P29" s="8">
        <f t="shared" si="5"/>
        <v>7.9033342469095933</v>
      </c>
      <c r="Q29" s="12">
        <f t="shared" si="6"/>
        <v>0.79033342469095935</v>
      </c>
      <c r="R29" s="8">
        <f t="shared" si="7"/>
        <v>4.0532094166666672</v>
      </c>
      <c r="S29" s="13">
        <f t="shared" si="8"/>
        <v>0.19498953630205576</v>
      </c>
      <c r="T29" s="2">
        <f t="shared" si="9"/>
        <v>0.34</v>
      </c>
      <c r="U29" s="14">
        <f t="shared" si="10"/>
        <v>6.6296442342698964E-2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7.9196442342698958E-2</v>
      </c>
      <c r="AR29" s="8">
        <f t="shared" si="14"/>
        <v>119.21204166666666</v>
      </c>
      <c r="AS29" s="1">
        <f t="shared" si="15"/>
        <v>0.1</v>
      </c>
      <c r="AT29" s="1">
        <f t="shared" si="16"/>
        <v>153.91666666666666</v>
      </c>
      <c r="AU29" s="1">
        <f t="shared" si="17"/>
        <v>973612.74575091887</v>
      </c>
    </row>
    <row r="30" spans="1:47" x14ac:dyDescent="0.15">
      <c r="C30" s="7">
        <v>4</v>
      </c>
      <c r="D30" s="7">
        <v>12.0203961956333</v>
      </c>
      <c r="E30" s="9">
        <f t="shared" si="18"/>
        <v>8.6047907483225803</v>
      </c>
      <c r="F30" s="7" t="s">
        <v>83</v>
      </c>
      <c r="G30" s="1">
        <v>5</v>
      </c>
      <c r="H30" s="8">
        <f t="shared" si="0"/>
        <v>12.0203961956333</v>
      </c>
      <c r="I30" s="8">
        <f t="shared" si="1"/>
        <v>285.17039619563326</v>
      </c>
      <c r="J30" s="8">
        <f t="shared" si="2"/>
        <v>7.8298993283240956E-2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137.54838392557215</v>
      </c>
      <c r="O30" s="8">
        <f t="shared" si="19"/>
        <v>47.771482794328364</v>
      </c>
      <c r="P30" s="8">
        <f t="shared" si="5"/>
        <v>3.7404590104435775</v>
      </c>
      <c r="Q30" s="12">
        <f t="shared" si="6"/>
        <v>0.37404590104435775</v>
      </c>
      <c r="R30" s="8">
        <f t="shared" si="7"/>
        <v>4.0532094166666672</v>
      </c>
      <c r="S30" s="13">
        <f t="shared" si="8"/>
        <v>9.2283882373877107E-2</v>
      </c>
      <c r="T30" s="2">
        <f t="shared" si="9"/>
        <v>0.34</v>
      </c>
      <c r="U30" s="14">
        <f t="shared" si="10"/>
        <v>3.1376520007118221E-2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4.4276520007118222E-2</v>
      </c>
      <c r="AR30" s="8">
        <f t="shared" si="14"/>
        <v>119.21204166666666</v>
      </c>
      <c r="AS30" s="1">
        <f t="shared" si="15"/>
        <v>0.1</v>
      </c>
      <c r="AT30" s="1">
        <f t="shared" si="16"/>
        <v>153.91666666666666</v>
      </c>
      <c r="AU30" s="1">
        <f t="shared" si="17"/>
        <v>544319.70605305815</v>
      </c>
    </row>
    <row r="31" spans="1:47" x14ac:dyDescent="0.15">
      <c r="C31" s="7">
        <v>5</v>
      </c>
      <c r="D31" s="7">
        <v>16.342611688387102</v>
      </c>
      <c r="E31" s="9">
        <f t="shared" si="18"/>
        <v>12.0203961956333</v>
      </c>
      <c r="F31" s="7" t="s">
        <v>85</v>
      </c>
      <c r="G31" s="1">
        <v>6</v>
      </c>
      <c r="H31" s="8">
        <f t="shared" si="0"/>
        <v>16.342611688387102</v>
      </c>
      <c r="I31" s="8">
        <f t="shared" si="1"/>
        <v>289.49261168838706</v>
      </c>
      <c r="J31" s="8">
        <f t="shared" si="2"/>
        <v>0.13036155324362814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84.563117950551458</v>
      </c>
      <c r="P31" s="8">
        <f t="shared" si="5"/>
        <v>11.02377940315802</v>
      </c>
      <c r="Q31" s="12">
        <f t="shared" si="6"/>
        <v>1.1023779403158021</v>
      </c>
      <c r="R31" s="8">
        <f t="shared" si="7"/>
        <v>4.0532094166666672</v>
      </c>
      <c r="S31" s="13">
        <f t="shared" si="8"/>
        <v>0.2719765565980527</v>
      </c>
      <c r="T31" s="2">
        <f t="shared" si="9"/>
        <v>0.34</v>
      </c>
      <c r="U31" s="14">
        <f t="shared" si="10"/>
        <v>9.247202924333793E-2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0.10537202924333793</v>
      </c>
      <c r="AR31" s="8">
        <f t="shared" si="14"/>
        <v>119.21204166666666</v>
      </c>
      <c r="AS31" s="1">
        <f t="shared" si="15"/>
        <v>0.1</v>
      </c>
      <c r="AT31" s="1">
        <f t="shared" si="16"/>
        <v>153.91666666666666</v>
      </c>
      <c r="AU31" s="1">
        <f t="shared" si="17"/>
        <v>1295406.0521180744</v>
      </c>
    </row>
    <row r="32" spans="1:47" x14ac:dyDescent="0.15">
      <c r="C32" s="7">
        <v>6</v>
      </c>
      <c r="D32" s="7">
        <v>21.259779389999999</v>
      </c>
      <c r="E32" s="9">
        <f t="shared" si="18"/>
        <v>16.342611688387102</v>
      </c>
      <c r="F32" s="7" t="s">
        <v>83</v>
      </c>
      <c r="G32" s="1">
        <v>7</v>
      </c>
      <c r="H32" s="8">
        <f t="shared" si="0"/>
        <v>21.259779389999999</v>
      </c>
      <c r="I32" s="8">
        <f t="shared" si="1"/>
        <v>294.40977938999998</v>
      </c>
      <c r="J32" s="8">
        <f t="shared" si="2"/>
        <v>0.22861952660717841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114.07143271406011</v>
      </c>
      <c r="P32" s="8">
        <f t="shared" si="5"/>
        <v>26.078956946491026</v>
      </c>
      <c r="Q32" s="12">
        <f t="shared" si="6"/>
        <v>2.6078956946491028</v>
      </c>
      <c r="R32" s="8">
        <f t="shared" si="7"/>
        <v>4.0532094166666672</v>
      </c>
      <c r="S32" s="13">
        <f t="shared" si="8"/>
        <v>0.64341498959454679</v>
      </c>
      <c r="T32" s="2">
        <f t="shared" si="9"/>
        <v>0.34</v>
      </c>
      <c r="U32" s="14">
        <f t="shared" si="10"/>
        <v>0.21876109646214592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0.25086109646214594</v>
      </c>
      <c r="AR32" s="8">
        <f t="shared" si="14"/>
        <v>119.21204166666666</v>
      </c>
      <c r="AS32" s="1">
        <f t="shared" si="15"/>
        <v>0.1</v>
      </c>
      <c r="AT32" s="1">
        <f t="shared" si="16"/>
        <v>153.91666666666666</v>
      </c>
      <c r="AU32" s="1">
        <f t="shared" si="17"/>
        <v>3083996.6254003383</v>
      </c>
    </row>
    <row r="33" spans="1:48" x14ac:dyDescent="0.15">
      <c r="C33" s="7">
        <v>7</v>
      </c>
      <c r="D33" s="7">
        <v>24.691435369354799</v>
      </c>
      <c r="E33" s="9">
        <f t="shared" si="18"/>
        <v>21.259779389999999</v>
      </c>
      <c r="F33" s="7" t="s">
        <v>83</v>
      </c>
      <c r="G33" s="1">
        <v>8</v>
      </c>
      <c r="H33" s="8">
        <f t="shared" si="0"/>
        <v>24.691435369354799</v>
      </c>
      <c r="I33" s="8">
        <f t="shared" si="1"/>
        <v>297.84143536935477</v>
      </c>
      <c r="J33" s="8">
        <f t="shared" si="2"/>
        <v>0.33465807414517645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128.52456993423576</v>
      </c>
      <c r="P33" s="8">
        <f t="shared" si="5"/>
        <v>43.011785054528389</v>
      </c>
      <c r="Q33" s="12">
        <f t="shared" si="6"/>
        <v>4.3011785054528389</v>
      </c>
      <c r="R33" s="8">
        <f t="shared" si="7"/>
        <v>4.0532094166666672</v>
      </c>
      <c r="S33" s="13">
        <f t="shared" si="8"/>
        <v>1.0611784547244292</v>
      </c>
      <c r="T33" s="2">
        <f t="shared" si="9"/>
        <v>0.34</v>
      </c>
      <c r="U33" s="14">
        <f t="shared" si="10"/>
        <v>0.36080067460630594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0.39290067460630596</v>
      </c>
      <c r="AR33" s="8">
        <f t="shared" si="14"/>
        <v>119.21204166666666</v>
      </c>
      <c r="AS33" s="1">
        <f t="shared" si="15"/>
        <v>0.1</v>
      </c>
      <c r="AT33" s="1">
        <f t="shared" si="16"/>
        <v>153.91666666666666</v>
      </c>
      <c r="AU33" s="1">
        <f t="shared" si="17"/>
        <v>4830180.413351601</v>
      </c>
    </row>
    <row r="34" spans="1:48" x14ac:dyDescent="0.15">
      <c r="C34" s="7">
        <v>8</v>
      </c>
      <c r="D34" s="7">
        <v>24.152757826774199</v>
      </c>
      <c r="E34" s="9">
        <f t="shared" si="18"/>
        <v>24.691435369354799</v>
      </c>
      <c r="F34" s="7" t="s">
        <v>83</v>
      </c>
      <c r="G34" s="1">
        <v>9</v>
      </c>
      <c r="H34" s="8">
        <f t="shared" si="0"/>
        <v>24.152757826774199</v>
      </c>
      <c r="I34" s="8">
        <f t="shared" si="1"/>
        <v>297.30275782677415</v>
      </c>
      <c r="J34" s="8">
        <f t="shared" si="2"/>
        <v>0.31541106797606844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126.04487904637404</v>
      </c>
      <c r="P34" s="8">
        <f t="shared" si="5"/>
        <v>39.755949912931207</v>
      </c>
      <c r="Q34" s="12">
        <f t="shared" si="6"/>
        <v>3.975594991293121</v>
      </c>
      <c r="R34" s="8">
        <f t="shared" si="7"/>
        <v>4.0532094166666672</v>
      </c>
      <c r="S34" s="13">
        <f t="shared" si="8"/>
        <v>0.98085111885549303</v>
      </c>
      <c r="T34" s="2">
        <f t="shared" si="9"/>
        <v>0.34</v>
      </c>
      <c r="U34" s="14">
        <f t="shared" si="10"/>
        <v>0.33348938041086768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0.36558938041086769</v>
      </c>
      <c r="AR34" s="8">
        <f t="shared" si="14"/>
        <v>119.21204166666666</v>
      </c>
      <c r="AS34" s="1">
        <f t="shared" si="15"/>
        <v>0.1</v>
      </c>
      <c r="AT34" s="1">
        <f t="shared" si="16"/>
        <v>153.91666666666666</v>
      </c>
      <c r="AU34" s="1">
        <f t="shared" si="17"/>
        <v>4494425.1275703432</v>
      </c>
    </row>
    <row r="35" spans="1:48" x14ac:dyDescent="0.15">
      <c r="C35" s="7">
        <v>9</v>
      </c>
      <c r="D35" s="7">
        <v>22.090605003666699</v>
      </c>
      <c r="E35" s="9">
        <f t="shared" si="18"/>
        <v>24.152757826774199</v>
      </c>
      <c r="F35" s="7" t="s">
        <v>83</v>
      </c>
      <c r="G35" s="1">
        <v>10</v>
      </c>
      <c r="H35" s="8">
        <f t="shared" si="0"/>
        <v>22.090605003666699</v>
      </c>
      <c r="I35" s="8">
        <f t="shared" si="1"/>
        <v>295.2406050036667</v>
      </c>
      <c r="J35" s="8">
        <f t="shared" si="2"/>
        <v>0.25091807981271796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126.82102330010949</v>
      </c>
      <c r="P35" s="8">
        <f t="shared" si="5"/>
        <v>31.821687646347439</v>
      </c>
      <c r="Q35" s="12">
        <f t="shared" si="6"/>
        <v>3.1821687646347439</v>
      </c>
      <c r="R35" s="8">
        <f t="shared" si="7"/>
        <v>4.0532094166666672</v>
      </c>
      <c r="S35" s="13">
        <f t="shared" si="8"/>
        <v>0.785098532424643</v>
      </c>
      <c r="T35" s="2">
        <f t="shared" si="9"/>
        <v>0.34</v>
      </c>
      <c r="U35" s="14">
        <f t="shared" si="10"/>
        <v>0.26693350102437863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0.29903350102437865</v>
      </c>
      <c r="AR35" s="8">
        <f t="shared" si="14"/>
        <v>119.21204166666666</v>
      </c>
      <c r="AS35" s="1">
        <f t="shared" si="15"/>
        <v>0.1</v>
      </c>
      <c r="AT35" s="1">
        <f t="shared" si="16"/>
        <v>153.91666666666666</v>
      </c>
      <c r="AU35" s="1">
        <f t="shared" si="17"/>
        <v>3676210.9432141138</v>
      </c>
    </row>
    <row r="36" spans="1:48" x14ac:dyDescent="0.15">
      <c r="C36" s="7">
        <v>10</v>
      </c>
      <c r="D36" s="7">
        <v>13.7290918286129</v>
      </c>
      <c r="E36" s="9">
        <f t="shared" si="18"/>
        <v>22.090605003666699</v>
      </c>
      <c r="F36" s="7" t="s">
        <v>83</v>
      </c>
      <c r="G36" s="1">
        <v>11</v>
      </c>
      <c r="H36" s="8">
        <f t="shared" si="0"/>
        <v>13.7290918286129</v>
      </c>
      <c r="I36" s="8">
        <f t="shared" si="1"/>
        <v>286.8790918286129</v>
      </c>
      <c r="J36" s="8">
        <f t="shared" si="2"/>
        <v>9.5957000496588715E-2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90.249368871073955</v>
      </c>
      <c r="O36" s="8">
        <f t="shared" si="19"/>
        <v>45.282060949354758</v>
      </c>
      <c r="P36" s="8">
        <f t="shared" si="5"/>
        <v>4.3451307450037948</v>
      </c>
      <c r="Q36" s="12">
        <f t="shared" si="6"/>
        <v>0.43451307450037951</v>
      </c>
      <c r="R36" s="8">
        <f t="shared" si="7"/>
        <v>4.0532094166666672</v>
      </c>
      <c r="S36" s="13">
        <f t="shared" si="8"/>
        <v>0.10720222663888909</v>
      </c>
      <c r="T36" s="2">
        <f t="shared" si="9"/>
        <v>0.34</v>
      </c>
      <c r="U36" s="14">
        <f t="shared" si="10"/>
        <v>3.6448757057222295E-2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4.9348757057222296E-2</v>
      </c>
      <c r="AR36" s="8">
        <f t="shared" si="14"/>
        <v>119.21204166666666</v>
      </c>
      <c r="AS36" s="1">
        <f t="shared" si="15"/>
        <v>0.1</v>
      </c>
      <c r="AT36" s="1">
        <f t="shared" si="16"/>
        <v>153.91666666666666</v>
      </c>
      <c r="AU36" s="1">
        <f t="shared" si="17"/>
        <v>606675.97478646843</v>
      </c>
    </row>
    <row r="37" spans="1:48" x14ac:dyDescent="0.15">
      <c r="C37" s="7">
        <v>11</v>
      </c>
      <c r="D37" s="7">
        <v>8.3000004447666704</v>
      </c>
      <c r="E37" s="9">
        <f t="shared" si="18"/>
        <v>13.7290918286129</v>
      </c>
      <c r="F37" s="7" t="s">
        <v>85</v>
      </c>
      <c r="G37" s="1">
        <v>12</v>
      </c>
      <c r="H37" s="8">
        <f t="shared" si="0"/>
        <v>8.3000004447666704</v>
      </c>
      <c r="I37" s="8">
        <f t="shared" si="1"/>
        <v>281.45000044476666</v>
      </c>
      <c r="J37" s="8">
        <f t="shared" si="2"/>
        <v>4.9859025829602582E-2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81.469024371017625</v>
      </c>
      <c r="P37" s="8">
        <f t="shared" si="5"/>
        <v>4.0619661904270901</v>
      </c>
      <c r="Q37" s="12">
        <f t="shared" si="6"/>
        <v>0.40619661904270904</v>
      </c>
      <c r="R37" s="8">
        <f t="shared" si="7"/>
        <v>4.0532094166666672</v>
      </c>
      <c r="S37" s="13">
        <f t="shared" si="8"/>
        <v>0.10021604543116908</v>
      </c>
      <c r="T37" s="2">
        <f t="shared" si="9"/>
        <v>0.34</v>
      </c>
      <c r="U37" s="14">
        <f t="shared" si="10"/>
        <v>3.4073455446597491E-2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4.6973455446597492E-2</v>
      </c>
      <c r="AR37" s="8">
        <f t="shared" si="14"/>
        <v>119.21204166666666</v>
      </c>
      <c r="AS37" s="1">
        <f t="shared" si="15"/>
        <v>0.1</v>
      </c>
      <c r="AT37" s="1">
        <f t="shared" si="16"/>
        <v>153.91666666666666</v>
      </c>
      <c r="AU37" s="1">
        <f t="shared" si="17"/>
        <v>577474.86606620799</v>
      </c>
      <c r="AV37" s="1">
        <f>SUM(AU26:AU37)</f>
        <v>21531277.007855494</v>
      </c>
    </row>
    <row r="38" spans="1:48" x14ac:dyDescent="0.3">
      <c r="C38" s="7">
        <v>12</v>
      </c>
      <c r="D38" s="10">
        <v>7.1300825968064503</v>
      </c>
      <c r="E38" s="9">
        <f t="shared" si="18"/>
        <v>8.3000004447666704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6</v>
      </c>
      <c r="E42" s="7"/>
      <c r="F42" s="7"/>
      <c r="G42" s="1">
        <v>1</v>
      </c>
      <c r="H42" s="8">
        <f t="shared" ref="H42:H53" si="20">E43</f>
        <v>6</v>
      </c>
      <c r="I42" s="8">
        <f t="shared" ref="I42:I53" si="21">H42+273.15</f>
        <v>279.14999999999998</v>
      </c>
      <c r="J42" s="8">
        <f t="shared" ref="J42:J53" si="22">EXP(($C$15*(I42-$C$13))/($C$16*I42*$C$13))</f>
        <v>3.7493223242691671E-2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2.2067105204776718</v>
      </c>
      <c r="Q42" s="12">
        <f t="shared" ref="Q42:Q53" si="26">P42*$B$44</f>
        <v>0.52961052491464122</v>
      </c>
      <c r="R42" s="8">
        <f t="shared" ref="R42:R53" si="27">L42*$B$44</f>
        <v>14.125500000000001</v>
      </c>
      <c r="S42" s="13">
        <f t="shared" ref="S42:S53" si="28">Q42/R42</f>
        <v>3.7493223242691671E-2</v>
      </c>
      <c r="T42" s="2">
        <f t="shared" ref="T42:T53" si="29">$B$43/100</f>
        <v>0.43</v>
      </c>
      <c r="U42" s="14">
        <f t="shared" ref="U42:U53" si="30">S42*T42</f>
        <v>1.6122085994357417E-2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2.4542085994357414E-2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52261</v>
      </c>
      <c r="AU42" s="1">
        <f t="shared" ref="AU42:AU53" si="38">AT42*10000*AS42*0.67*AR42*AQ42</f>
        <v>282292516.7790792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6.1699188559677403</v>
      </c>
      <c r="E43" s="9">
        <f t="shared" ref="E43:E54" si="39">D42</f>
        <v>6</v>
      </c>
      <c r="F43" s="7" t="s">
        <v>83</v>
      </c>
      <c r="G43" s="1">
        <v>2</v>
      </c>
      <c r="H43" s="8">
        <f t="shared" si="20"/>
        <v>6.1699188559677403</v>
      </c>
      <c r="I43" s="8">
        <f t="shared" si="21"/>
        <v>279.31991885596773</v>
      </c>
      <c r="J43" s="8">
        <f t="shared" si="22"/>
        <v>3.8297279243159427E-2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115.50578947952233</v>
      </c>
      <c r="P43" s="8">
        <f t="shared" si="25"/>
        <v>4.4235574738988532</v>
      </c>
      <c r="Q43" s="12">
        <f t="shared" si="26"/>
        <v>1.0616537937357247</v>
      </c>
      <c r="R43" s="8">
        <f t="shared" si="27"/>
        <v>14.125500000000001</v>
      </c>
      <c r="S43" s="13">
        <f t="shared" si="28"/>
        <v>7.5158670046067369E-2</v>
      </c>
      <c r="T43" s="2">
        <f t="shared" si="29"/>
        <v>0.43</v>
      </c>
      <c r="U43" s="14">
        <f t="shared" si="30"/>
        <v>3.2318228119808966E-2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4.0738228119808963E-2</v>
      </c>
      <c r="AR43" s="8">
        <f t="shared" si="35"/>
        <v>136.875</v>
      </c>
      <c r="AS43" s="1">
        <f t="shared" si="36"/>
        <v>0.24</v>
      </c>
      <c r="AT43" s="1">
        <f t="shared" si="37"/>
        <v>52261</v>
      </c>
      <c r="AU43" s="1">
        <f t="shared" si="38"/>
        <v>468586775.70053208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6.8389492688214304</v>
      </c>
      <c r="E44" s="9">
        <f t="shared" si="39"/>
        <v>6.1699188559677403</v>
      </c>
      <c r="F44" s="7" t="s">
        <v>83</v>
      </c>
      <c r="G44" s="1">
        <v>3</v>
      </c>
      <c r="H44" s="8">
        <f t="shared" si="20"/>
        <v>6.8389492688214304</v>
      </c>
      <c r="I44" s="8">
        <f t="shared" si="21"/>
        <v>279.98894926882139</v>
      </c>
      <c r="J44" s="8">
        <f t="shared" si="22"/>
        <v>4.1623871440347564E-2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169.93848200562348</v>
      </c>
      <c r="P44" s="8">
        <f t="shared" si="25"/>
        <v>7.0734975277698897</v>
      </c>
      <c r="Q44" s="12">
        <f t="shared" si="26"/>
        <v>1.6976394066647735</v>
      </c>
      <c r="R44" s="8">
        <f t="shared" si="27"/>
        <v>14.125500000000001</v>
      </c>
      <c r="S44" s="13">
        <f t="shared" si="28"/>
        <v>0.12018260639727964</v>
      </c>
      <c r="T44" s="2">
        <f t="shared" si="29"/>
        <v>0.43</v>
      </c>
      <c r="U44" s="14">
        <f t="shared" si="30"/>
        <v>5.1678520750830244E-2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6.0098520750830241E-2</v>
      </c>
      <c r="AR44" s="8">
        <f t="shared" si="35"/>
        <v>136.875</v>
      </c>
      <c r="AS44" s="1">
        <f t="shared" si="36"/>
        <v>0.24</v>
      </c>
      <c r="AT44" s="1">
        <f t="shared" si="37"/>
        <v>52261</v>
      </c>
      <c r="AU44" s="1">
        <f t="shared" si="38"/>
        <v>691276311.28634179</v>
      </c>
    </row>
    <row r="45" spans="1:48" x14ac:dyDescent="0.15">
      <c r="C45" s="7">
        <v>3</v>
      </c>
      <c r="D45" s="7">
        <v>8.6047907483225803</v>
      </c>
      <c r="E45" s="9">
        <f t="shared" si="39"/>
        <v>6.8389492688214304</v>
      </c>
      <c r="F45" s="7" t="s">
        <v>83</v>
      </c>
      <c r="G45" s="1">
        <v>4</v>
      </c>
      <c r="H45" s="8">
        <f t="shared" si="20"/>
        <v>8.6047907483225803</v>
      </c>
      <c r="I45" s="8">
        <f t="shared" si="21"/>
        <v>281.75479074832253</v>
      </c>
      <c r="J45" s="8">
        <f t="shared" si="22"/>
        <v>5.1760278725690452E-2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221.72123447785359</v>
      </c>
      <c r="P45" s="8">
        <f t="shared" si="25"/>
        <v>11.47635289597787</v>
      </c>
      <c r="Q45" s="12">
        <f t="shared" si="26"/>
        <v>2.7543246950346889</v>
      </c>
      <c r="R45" s="8">
        <f t="shared" si="27"/>
        <v>14.125500000000001</v>
      </c>
      <c r="S45" s="13">
        <f t="shared" si="28"/>
        <v>0.19498953630205576</v>
      </c>
      <c r="T45" s="2">
        <f t="shared" si="29"/>
        <v>0.43</v>
      </c>
      <c r="U45" s="14">
        <f t="shared" si="30"/>
        <v>8.384550060988398E-2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9.2265500609883991E-2</v>
      </c>
      <c r="AR45" s="8">
        <f t="shared" si="35"/>
        <v>136.875</v>
      </c>
      <c r="AS45" s="1">
        <f t="shared" si="36"/>
        <v>0.24</v>
      </c>
      <c r="AT45" s="1">
        <f t="shared" si="37"/>
        <v>52261</v>
      </c>
      <c r="AU45" s="1">
        <f t="shared" si="38"/>
        <v>1061273291.3181928</v>
      </c>
    </row>
    <row r="46" spans="1:48" x14ac:dyDescent="0.15">
      <c r="C46" s="7">
        <v>4</v>
      </c>
      <c r="D46" s="7">
        <v>12.0203961956333</v>
      </c>
      <c r="E46" s="9">
        <f t="shared" si="39"/>
        <v>8.6047907483225803</v>
      </c>
      <c r="F46" s="7" t="s">
        <v>83</v>
      </c>
      <c r="G46" s="1">
        <v>5</v>
      </c>
      <c r="H46" s="8">
        <f t="shared" si="20"/>
        <v>12.0203961956333</v>
      </c>
      <c r="I46" s="8">
        <f t="shared" si="21"/>
        <v>285.17039619563326</v>
      </c>
      <c r="J46" s="8">
        <f t="shared" si="22"/>
        <v>7.8298993283240956E-2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199.73263750278196</v>
      </c>
      <c r="O46" s="8">
        <f t="shared" si="40"/>
        <v>69.368494079093779</v>
      </c>
      <c r="P46" s="8">
        <f t="shared" si="25"/>
        <v>5.4314832519675038</v>
      </c>
      <c r="Q46" s="12">
        <f t="shared" si="26"/>
        <v>1.3035559804722008</v>
      </c>
      <c r="R46" s="8">
        <f t="shared" si="27"/>
        <v>14.125500000000001</v>
      </c>
      <c r="S46" s="13">
        <f t="shared" si="28"/>
        <v>9.228388237387708E-2</v>
      </c>
      <c r="T46" s="2">
        <f t="shared" si="29"/>
        <v>0.43</v>
      </c>
      <c r="U46" s="14">
        <f t="shared" si="30"/>
        <v>3.9682069420767144E-2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4.8102069420767141E-2</v>
      </c>
      <c r="AR46" s="8">
        <f t="shared" si="35"/>
        <v>136.875</v>
      </c>
      <c r="AS46" s="1">
        <f t="shared" si="36"/>
        <v>0.24</v>
      </c>
      <c r="AT46" s="1">
        <f t="shared" si="37"/>
        <v>52261</v>
      </c>
      <c r="AU46" s="1">
        <f t="shared" si="38"/>
        <v>553288511.91346645</v>
      </c>
    </row>
    <row r="47" spans="1:48" x14ac:dyDescent="0.15">
      <c r="C47" s="7">
        <v>5</v>
      </c>
      <c r="D47" s="7">
        <v>16.342611688387102</v>
      </c>
      <c r="E47" s="9">
        <f t="shared" si="39"/>
        <v>12.0203961956333</v>
      </c>
      <c r="F47" s="7" t="s">
        <v>85</v>
      </c>
      <c r="G47" s="1">
        <v>6</v>
      </c>
      <c r="H47" s="8">
        <f t="shared" si="20"/>
        <v>16.342611688387102</v>
      </c>
      <c r="I47" s="8">
        <f t="shared" si="21"/>
        <v>289.49261168838706</v>
      </c>
      <c r="J47" s="8">
        <f t="shared" si="22"/>
        <v>0.13036155324362814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122.79326082712629</v>
      </c>
      <c r="P47" s="8">
        <f t="shared" si="25"/>
        <v>16.007520209274141</v>
      </c>
      <c r="Q47" s="12">
        <f t="shared" si="26"/>
        <v>3.8418048502257935</v>
      </c>
      <c r="R47" s="8">
        <f t="shared" si="27"/>
        <v>14.125500000000001</v>
      </c>
      <c r="S47" s="13">
        <f t="shared" si="28"/>
        <v>0.2719765565980527</v>
      </c>
      <c r="T47" s="2">
        <f t="shared" si="29"/>
        <v>0.43</v>
      </c>
      <c r="U47" s="14">
        <f t="shared" si="30"/>
        <v>0.11694991933716266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0.12536991933716266</v>
      </c>
      <c r="AR47" s="8">
        <f t="shared" si="35"/>
        <v>136.875</v>
      </c>
      <c r="AS47" s="1">
        <f t="shared" si="36"/>
        <v>0.24</v>
      </c>
      <c r="AT47" s="1">
        <f t="shared" si="37"/>
        <v>52261</v>
      </c>
      <c r="AU47" s="1">
        <f t="shared" si="38"/>
        <v>1442053053.9341562</v>
      </c>
    </row>
    <row r="48" spans="1:48" x14ac:dyDescent="0.15">
      <c r="C48" s="7">
        <v>6</v>
      </c>
      <c r="D48" s="7">
        <v>21.259779389999999</v>
      </c>
      <c r="E48" s="9">
        <f t="shared" si="39"/>
        <v>16.342611688387102</v>
      </c>
      <c r="F48" s="7" t="s">
        <v>83</v>
      </c>
      <c r="G48" s="1">
        <v>7</v>
      </c>
      <c r="H48" s="8">
        <f t="shared" si="20"/>
        <v>21.259779389999999</v>
      </c>
      <c r="I48" s="8">
        <f t="shared" si="21"/>
        <v>294.40977938999998</v>
      </c>
      <c r="J48" s="8">
        <f t="shared" si="22"/>
        <v>0.22861952660717841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165.64199061785214</v>
      </c>
      <c r="P48" s="8">
        <f t="shared" si="25"/>
        <v>37.868993481324047</v>
      </c>
      <c r="Q48" s="12">
        <f t="shared" si="26"/>
        <v>9.0885584355177702</v>
      </c>
      <c r="R48" s="8">
        <f t="shared" si="27"/>
        <v>14.125500000000001</v>
      </c>
      <c r="S48" s="13">
        <f t="shared" si="28"/>
        <v>0.64341498959454668</v>
      </c>
      <c r="T48" s="2">
        <f t="shared" si="29"/>
        <v>0.43</v>
      </c>
      <c r="U48" s="14">
        <f t="shared" si="30"/>
        <v>0.27666844552565506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0.29646844552565504</v>
      </c>
      <c r="AR48" s="8">
        <f t="shared" si="35"/>
        <v>136.875</v>
      </c>
      <c r="AS48" s="1">
        <f t="shared" si="36"/>
        <v>0.24</v>
      </c>
      <c r="AT48" s="1">
        <f t="shared" si="37"/>
        <v>52261</v>
      </c>
      <c r="AU48" s="1">
        <f t="shared" si="38"/>
        <v>3410094140.0115805</v>
      </c>
    </row>
    <row r="49" spans="1:48" x14ac:dyDescent="0.15">
      <c r="C49" s="7">
        <v>7</v>
      </c>
      <c r="D49" s="7">
        <v>24.691435369354799</v>
      </c>
      <c r="E49" s="9">
        <f t="shared" si="39"/>
        <v>21.259779389999999</v>
      </c>
      <c r="F49" s="7" t="s">
        <v>83</v>
      </c>
      <c r="G49" s="1">
        <v>8</v>
      </c>
      <c r="H49" s="8">
        <f t="shared" si="20"/>
        <v>24.691435369354799</v>
      </c>
      <c r="I49" s="8">
        <f t="shared" si="21"/>
        <v>297.84143536935477</v>
      </c>
      <c r="J49" s="8">
        <f t="shared" si="22"/>
        <v>0.33465807414517645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186.62924713652811</v>
      </c>
      <c r="P49" s="8">
        <f t="shared" si="25"/>
        <v>62.456984425874687</v>
      </c>
      <c r="Q49" s="12">
        <f t="shared" si="26"/>
        <v>14.989676262209924</v>
      </c>
      <c r="R49" s="8">
        <f t="shared" si="27"/>
        <v>14.125500000000001</v>
      </c>
      <c r="S49" s="13">
        <f t="shared" si="28"/>
        <v>1.0611784547244292</v>
      </c>
      <c r="T49" s="2">
        <f t="shared" si="29"/>
        <v>0.43</v>
      </c>
      <c r="U49" s="14">
        <f t="shared" si="30"/>
        <v>0.45630673553150453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0.47610673553150451</v>
      </c>
      <c r="AR49" s="8">
        <f t="shared" si="35"/>
        <v>136.875</v>
      </c>
      <c r="AS49" s="1">
        <f t="shared" si="36"/>
        <v>0.24</v>
      </c>
      <c r="AT49" s="1">
        <f t="shared" si="37"/>
        <v>52261</v>
      </c>
      <c r="AU49" s="1">
        <f t="shared" si="38"/>
        <v>5476362875.5746641</v>
      </c>
    </row>
    <row r="50" spans="1:48" x14ac:dyDescent="0.15">
      <c r="C50" s="7">
        <v>8</v>
      </c>
      <c r="D50" s="7">
        <v>24.152757826774199</v>
      </c>
      <c r="E50" s="9">
        <f t="shared" si="39"/>
        <v>24.691435369354799</v>
      </c>
      <c r="F50" s="7" t="s">
        <v>83</v>
      </c>
      <c r="G50" s="1">
        <v>9</v>
      </c>
      <c r="H50" s="8">
        <f t="shared" si="20"/>
        <v>24.152757826774199</v>
      </c>
      <c r="I50" s="8">
        <f t="shared" si="21"/>
        <v>297.30275782677415</v>
      </c>
      <c r="J50" s="8">
        <f t="shared" si="22"/>
        <v>0.31541106797606844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183.02851271065344</v>
      </c>
      <c r="P50" s="8">
        <f t="shared" si="25"/>
        <v>57.729218664138621</v>
      </c>
      <c r="Q50" s="12">
        <f t="shared" si="26"/>
        <v>13.855012479393269</v>
      </c>
      <c r="R50" s="8">
        <f t="shared" si="27"/>
        <v>14.125500000000001</v>
      </c>
      <c r="S50" s="13">
        <f t="shared" si="28"/>
        <v>0.98085111885549314</v>
      </c>
      <c r="T50" s="2">
        <f t="shared" si="29"/>
        <v>0.43</v>
      </c>
      <c r="U50" s="14">
        <f t="shared" si="30"/>
        <v>0.42176598110786206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0.44156598110786205</v>
      </c>
      <c r="AR50" s="8">
        <f t="shared" si="35"/>
        <v>136.875</v>
      </c>
      <c r="AS50" s="1">
        <f t="shared" si="36"/>
        <v>0.24</v>
      </c>
      <c r="AT50" s="1">
        <f t="shared" si="37"/>
        <v>52261</v>
      </c>
      <c r="AU50" s="1">
        <f t="shared" si="38"/>
        <v>5079061827.0843296</v>
      </c>
    </row>
    <row r="51" spans="1:48" x14ac:dyDescent="0.15">
      <c r="C51" s="7">
        <v>9</v>
      </c>
      <c r="D51" s="7">
        <v>22.090605003666699</v>
      </c>
      <c r="E51" s="9">
        <f t="shared" si="39"/>
        <v>24.152757826774199</v>
      </c>
      <c r="F51" s="7" t="s">
        <v>83</v>
      </c>
      <c r="G51" s="1">
        <v>10</v>
      </c>
      <c r="H51" s="8">
        <f t="shared" si="20"/>
        <v>22.090605003666699</v>
      </c>
      <c r="I51" s="8">
        <f t="shared" si="21"/>
        <v>295.2406050036667</v>
      </c>
      <c r="J51" s="8">
        <f t="shared" si="22"/>
        <v>0.25091807981271796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184.15554404651482</v>
      </c>
      <c r="P51" s="8">
        <f t="shared" si="25"/>
        <v>46.207955499017906</v>
      </c>
      <c r="Q51" s="12">
        <f t="shared" si="26"/>
        <v>11.089909319764297</v>
      </c>
      <c r="R51" s="8">
        <f t="shared" si="27"/>
        <v>14.125500000000001</v>
      </c>
      <c r="S51" s="13">
        <f t="shared" si="28"/>
        <v>0.78509853242464311</v>
      </c>
      <c r="T51" s="2">
        <f t="shared" si="29"/>
        <v>0.43</v>
      </c>
      <c r="U51" s="14">
        <f t="shared" si="30"/>
        <v>0.33759236894259653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0.35739236894259652</v>
      </c>
      <c r="AR51" s="8">
        <f t="shared" si="35"/>
        <v>136.875</v>
      </c>
      <c r="AS51" s="1">
        <f t="shared" si="36"/>
        <v>0.24</v>
      </c>
      <c r="AT51" s="1">
        <f t="shared" si="37"/>
        <v>52261</v>
      </c>
      <c r="AU51" s="1">
        <f t="shared" si="38"/>
        <v>4110864550.3743525</v>
      </c>
    </row>
    <row r="52" spans="1:48" x14ac:dyDescent="0.15">
      <c r="C52" s="7">
        <v>10</v>
      </c>
      <c r="D52" s="7">
        <v>13.7290918286129</v>
      </c>
      <c r="E52" s="9">
        <f t="shared" si="39"/>
        <v>22.090605003666699</v>
      </c>
      <c r="F52" s="7" t="s">
        <v>83</v>
      </c>
      <c r="G52" s="1">
        <v>11</v>
      </c>
      <c r="H52" s="8">
        <f t="shared" si="20"/>
        <v>13.7290918286129</v>
      </c>
      <c r="I52" s="8">
        <f t="shared" si="21"/>
        <v>286.8790918286129</v>
      </c>
      <c r="J52" s="8">
        <f t="shared" si="22"/>
        <v>9.5957000496588715E-2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131.05020912012205</v>
      </c>
      <c r="O52" s="8">
        <f t="shared" si="40"/>
        <v>65.753629427374847</v>
      </c>
      <c r="P52" s="8">
        <f t="shared" si="25"/>
        <v>6.3095210516151186</v>
      </c>
      <c r="Q52" s="12">
        <f t="shared" si="26"/>
        <v>1.5142850523876283</v>
      </c>
      <c r="R52" s="8">
        <f t="shared" si="27"/>
        <v>14.125500000000001</v>
      </c>
      <c r="S52" s="13">
        <f t="shared" si="28"/>
        <v>0.10720222663888912</v>
      </c>
      <c r="T52" s="2">
        <f t="shared" si="29"/>
        <v>0.43</v>
      </c>
      <c r="U52" s="14">
        <f t="shared" si="30"/>
        <v>4.6096957454722323E-2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5.451695745472232E-2</v>
      </c>
      <c r="AR52" s="8">
        <f t="shared" si="35"/>
        <v>136.875</v>
      </c>
      <c r="AS52" s="1">
        <f t="shared" si="36"/>
        <v>0.24</v>
      </c>
      <c r="AT52" s="1">
        <f t="shared" si="37"/>
        <v>52261</v>
      </c>
      <c r="AU52" s="1">
        <f t="shared" si="38"/>
        <v>627075022.49685991</v>
      </c>
    </row>
    <row r="53" spans="1:48" x14ac:dyDescent="0.15">
      <c r="C53" s="7">
        <v>11</v>
      </c>
      <c r="D53" s="7">
        <v>8.3000004447666704</v>
      </c>
      <c r="E53" s="9">
        <f t="shared" si="39"/>
        <v>13.7290918286129</v>
      </c>
      <c r="F53" s="7" t="s">
        <v>85</v>
      </c>
      <c r="G53" s="1">
        <v>12</v>
      </c>
      <c r="H53" s="8">
        <f t="shared" si="20"/>
        <v>8.3000004447666704</v>
      </c>
      <c r="I53" s="8">
        <f t="shared" si="21"/>
        <v>281.45000044476666</v>
      </c>
      <c r="J53" s="8">
        <f t="shared" si="22"/>
        <v>4.9859025829602582E-2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118.30035837575973</v>
      </c>
      <c r="P53" s="8">
        <f t="shared" si="25"/>
        <v>5.8983406239082461</v>
      </c>
      <c r="Q53" s="12">
        <f t="shared" si="26"/>
        <v>1.4156017497379789</v>
      </c>
      <c r="R53" s="8">
        <f t="shared" si="27"/>
        <v>14.125500000000001</v>
      </c>
      <c r="S53" s="13">
        <f t="shared" si="28"/>
        <v>0.10021604543116908</v>
      </c>
      <c r="T53" s="2">
        <f t="shared" si="29"/>
        <v>0.43</v>
      </c>
      <c r="U53" s="14">
        <f t="shared" si="30"/>
        <v>4.3092899535402705E-2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5.1512899535402702E-2</v>
      </c>
      <c r="AR53" s="8">
        <f t="shared" si="35"/>
        <v>136.875</v>
      </c>
      <c r="AS53" s="1">
        <f t="shared" si="36"/>
        <v>0.24</v>
      </c>
      <c r="AT53" s="1">
        <f t="shared" si="37"/>
        <v>52261</v>
      </c>
      <c r="AU53" s="1">
        <f t="shared" si="38"/>
        <v>592521192.3623786</v>
      </c>
      <c r="AV53" s="1">
        <f>SUM(AU42:AU53)</f>
        <v>23794750068.83593</v>
      </c>
    </row>
    <row r="54" spans="1:48" x14ac:dyDescent="0.3">
      <c r="C54" s="7">
        <v>12</v>
      </c>
      <c r="D54" s="10">
        <v>7.1300825968064503</v>
      </c>
      <c r="E54" s="9">
        <f t="shared" si="39"/>
        <v>8.3000004447666704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6</v>
      </c>
      <c r="E58" s="7"/>
      <c r="F58" s="7"/>
      <c r="G58" s="1">
        <v>1</v>
      </c>
      <c r="H58" s="8">
        <f t="shared" ref="H58:H69" si="41">E59</f>
        <v>6</v>
      </c>
      <c r="I58" s="8">
        <f t="shared" ref="I58:I69" si="42">H58+273.15</f>
        <v>279.14999999999998</v>
      </c>
      <c r="J58" s="8">
        <f t="shared" ref="J58:J69" si="43">EXP(($C$15*(I58-$C$13))/($C$16*I58*$C$13))</f>
        <v>3.7493223242691671E-2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3.7405739055125392E-3</v>
      </c>
      <c r="Q58" s="12">
        <f t="shared" ref="Q58:Q69" si="47">P58*$B$60</f>
        <v>7.1070904204738241E-4</v>
      </c>
      <c r="R58" s="8">
        <f t="shared" ref="R58:R69" si="48">L58*$B$60</f>
        <v>1.8955666666666669E-2</v>
      </c>
      <c r="S58" s="13">
        <f t="shared" ref="S58:S69" si="49">Q58/R58</f>
        <v>3.7493223242691665E-2</v>
      </c>
      <c r="T58" s="2">
        <f t="shared" ref="T58:T69" si="50">$B$59/100</f>
        <v>0.01</v>
      </c>
      <c r="U58" s="14">
        <f t="shared" ref="U58:U69" si="51">S58*T58</f>
        <v>3.7493223242691666E-4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1.2374932232426916E-2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741972.25</v>
      </c>
      <c r="AU58" s="1">
        <f t="shared" ref="AU58:AU69" si="58">AT58*10000*AS58*0.67*AR58*AQ58</f>
        <v>116612299.1142657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6.1699188559677403</v>
      </c>
      <c r="E59" s="9">
        <f t="shared" ref="E59:E70" si="59">D58</f>
        <v>6</v>
      </c>
      <c r="F59" s="7" t="s">
        <v>83</v>
      </c>
      <c r="G59" s="1">
        <v>2</v>
      </c>
      <c r="H59" s="8">
        <f t="shared" si="41"/>
        <v>6.1699188559677403</v>
      </c>
      <c r="I59" s="8">
        <f t="shared" si="42"/>
        <v>279.31991885596773</v>
      </c>
      <c r="J59" s="8">
        <f t="shared" si="43"/>
        <v>3.8297279243159427E-2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0.19579275942782079</v>
      </c>
      <c r="P59" s="8">
        <f t="shared" si="46"/>
        <v>7.4983299815959883E-3</v>
      </c>
      <c r="Q59" s="12">
        <f t="shared" si="47"/>
        <v>1.4246826965032377E-3</v>
      </c>
      <c r="R59" s="8">
        <f t="shared" si="48"/>
        <v>1.8955666666666669E-2</v>
      </c>
      <c r="S59" s="13">
        <f t="shared" si="49"/>
        <v>7.5158670046067355E-2</v>
      </c>
      <c r="T59" s="2">
        <f t="shared" si="50"/>
        <v>0.01</v>
      </c>
      <c r="U59" s="14">
        <f t="shared" si="51"/>
        <v>7.5158670046067356E-4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1.2751586700460674E-2</v>
      </c>
      <c r="AR59" s="8">
        <f t="shared" si="55"/>
        <v>9.9766666666666666</v>
      </c>
      <c r="AS59" s="1">
        <f t="shared" si="56"/>
        <v>0.19</v>
      </c>
      <c r="AT59" s="1">
        <f t="shared" si="57"/>
        <v>741972.25</v>
      </c>
      <c r="AU59" s="1">
        <f t="shared" si="58"/>
        <v>120161614.99447584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6.8389492688214304</v>
      </c>
      <c r="E60" s="9">
        <f t="shared" si="59"/>
        <v>6.1699188559677403</v>
      </c>
      <c r="F60" s="7" t="s">
        <v>83</v>
      </c>
      <c r="G60" s="1">
        <v>3</v>
      </c>
      <c r="H60" s="8">
        <f t="shared" si="41"/>
        <v>6.8389492688214304</v>
      </c>
      <c r="I60" s="8">
        <f t="shared" si="42"/>
        <v>279.98894926882139</v>
      </c>
      <c r="J60" s="8">
        <f t="shared" si="43"/>
        <v>4.1623871440347564E-2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0.28806109611289149</v>
      </c>
      <c r="P60" s="8">
        <f t="shared" si="46"/>
        <v>1.1990218031568599E-2</v>
      </c>
      <c r="Q60" s="12">
        <f t="shared" si="47"/>
        <v>2.2781414259980337E-3</v>
      </c>
      <c r="R60" s="8">
        <f t="shared" si="48"/>
        <v>1.8955666666666669E-2</v>
      </c>
      <c r="S60" s="13">
        <f t="shared" si="49"/>
        <v>0.12018260639727962</v>
      </c>
      <c r="T60" s="2">
        <f t="shared" si="50"/>
        <v>0.01</v>
      </c>
      <c r="U60" s="14">
        <f t="shared" si="51"/>
        <v>1.2018260639727963E-3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1.3201826063972796E-2</v>
      </c>
      <c r="AR60" s="8">
        <f t="shared" si="55"/>
        <v>9.9766666666666666</v>
      </c>
      <c r="AS60" s="1">
        <f t="shared" si="56"/>
        <v>0.19</v>
      </c>
      <c r="AT60" s="1">
        <f t="shared" si="57"/>
        <v>741972.25</v>
      </c>
      <c r="AU60" s="1">
        <f t="shared" si="58"/>
        <v>124404341.04297198</v>
      </c>
    </row>
    <row r="61" spans="1:48" x14ac:dyDescent="0.15">
      <c r="C61" s="7">
        <v>3</v>
      </c>
      <c r="D61" s="7">
        <v>8.6047907483225803</v>
      </c>
      <c r="E61" s="9">
        <f t="shared" si="59"/>
        <v>6.8389492688214304</v>
      </c>
      <c r="F61" s="7" t="s">
        <v>83</v>
      </c>
      <c r="G61" s="1">
        <v>4</v>
      </c>
      <c r="H61" s="8">
        <f t="shared" si="41"/>
        <v>8.6047907483225803</v>
      </c>
      <c r="I61" s="8">
        <f t="shared" si="42"/>
        <v>281.75479074832253</v>
      </c>
      <c r="J61" s="8">
        <f t="shared" si="43"/>
        <v>5.1760278725690452E-2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0.37583754474798958</v>
      </c>
      <c r="P61" s="8">
        <f t="shared" si="46"/>
        <v>1.9453456071735098E-2</v>
      </c>
      <c r="Q61" s="12">
        <f t="shared" si="47"/>
        <v>3.6961566536296685E-3</v>
      </c>
      <c r="R61" s="8">
        <f t="shared" si="48"/>
        <v>1.8955666666666669E-2</v>
      </c>
      <c r="S61" s="13">
        <f t="shared" si="49"/>
        <v>0.19498953630205573</v>
      </c>
      <c r="T61" s="2">
        <f t="shared" si="50"/>
        <v>0.01</v>
      </c>
      <c r="U61" s="14">
        <f t="shared" si="51"/>
        <v>1.9498953630205573E-3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1.3949895363020558E-2</v>
      </c>
      <c r="AR61" s="8">
        <f t="shared" si="55"/>
        <v>9.9766666666666666</v>
      </c>
      <c r="AS61" s="1">
        <f t="shared" si="56"/>
        <v>0.19</v>
      </c>
      <c r="AT61" s="1">
        <f t="shared" si="57"/>
        <v>741972.25</v>
      </c>
      <c r="AU61" s="1">
        <f t="shared" si="58"/>
        <v>131453598.3011387</v>
      </c>
    </row>
    <row r="62" spans="1:48" x14ac:dyDescent="0.15">
      <c r="C62" s="7">
        <v>4</v>
      </c>
      <c r="D62" s="7">
        <v>12.0203961956333</v>
      </c>
      <c r="E62" s="9">
        <f t="shared" si="59"/>
        <v>8.6047907483225803</v>
      </c>
      <c r="F62" s="7" t="s">
        <v>83</v>
      </c>
      <c r="G62" s="1">
        <v>5</v>
      </c>
      <c r="H62" s="8">
        <f t="shared" si="41"/>
        <v>12.0203961956333</v>
      </c>
      <c r="I62" s="8">
        <f t="shared" si="42"/>
        <v>285.17039619563326</v>
      </c>
      <c r="J62" s="8">
        <f t="shared" si="43"/>
        <v>7.8298993283240956E-2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0.33856488424244174</v>
      </c>
      <c r="O62" s="8">
        <f t="shared" si="60"/>
        <v>0.11758587110047941</v>
      </c>
      <c r="P62" s="8">
        <f t="shared" si="46"/>
        <v>9.2068553315004745E-3</v>
      </c>
      <c r="Q62" s="12">
        <f t="shared" si="47"/>
        <v>1.7493025129850903E-3</v>
      </c>
      <c r="R62" s="8">
        <f t="shared" si="48"/>
        <v>1.8955666666666669E-2</v>
      </c>
      <c r="S62" s="13">
        <f t="shared" si="49"/>
        <v>9.2283882373877121E-2</v>
      </c>
      <c r="T62" s="2">
        <f t="shared" si="50"/>
        <v>0.01</v>
      </c>
      <c r="U62" s="14">
        <f t="shared" si="51"/>
        <v>9.2283882373877125E-4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1.2922838823738771E-2</v>
      </c>
      <c r="AR62" s="8">
        <f t="shared" si="55"/>
        <v>9.9766666666666666</v>
      </c>
      <c r="AS62" s="1">
        <f t="shared" si="56"/>
        <v>0.19</v>
      </c>
      <c r="AT62" s="1">
        <f t="shared" si="57"/>
        <v>741972.25</v>
      </c>
      <c r="AU62" s="1">
        <f t="shared" si="58"/>
        <v>121775369.59519434</v>
      </c>
    </row>
    <row r="63" spans="1:48" x14ac:dyDescent="0.15">
      <c r="C63" s="7">
        <v>5</v>
      </c>
      <c r="D63" s="7">
        <v>16.342611688387102</v>
      </c>
      <c r="E63" s="9">
        <f t="shared" si="59"/>
        <v>12.0203961956333</v>
      </c>
      <c r="F63" s="7" t="s">
        <v>85</v>
      </c>
      <c r="G63" s="1">
        <v>6</v>
      </c>
      <c r="H63" s="8">
        <f t="shared" si="41"/>
        <v>16.342611688387102</v>
      </c>
      <c r="I63" s="8">
        <f t="shared" si="42"/>
        <v>289.49261168838706</v>
      </c>
      <c r="J63" s="8">
        <f t="shared" si="43"/>
        <v>0.13036155324362814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0.2081456824356456</v>
      </c>
      <c r="P63" s="8">
        <f t="shared" si="46"/>
        <v>2.7134194463265728E-2</v>
      </c>
      <c r="Q63" s="12">
        <f t="shared" si="47"/>
        <v>5.1554969480204884E-3</v>
      </c>
      <c r="R63" s="8">
        <f t="shared" si="48"/>
        <v>1.8955666666666669E-2</v>
      </c>
      <c r="S63" s="13">
        <f t="shared" si="49"/>
        <v>0.2719765565980527</v>
      </c>
      <c r="T63" s="2">
        <f t="shared" si="50"/>
        <v>0.01</v>
      </c>
      <c r="U63" s="14">
        <f t="shared" si="51"/>
        <v>2.7197655659805271E-3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1.4719765565980527E-2</v>
      </c>
      <c r="AR63" s="8">
        <f t="shared" si="55"/>
        <v>9.9766666666666666</v>
      </c>
      <c r="AS63" s="1">
        <f t="shared" si="56"/>
        <v>0.19</v>
      </c>
      <c r="AT63" s="1">
        <f t="shared" si="57"/>
        <v>741972.25</v>
      </c>
      <c r="AU63" s="1">
        <f t="shared" si="58"/>
        <v>138708291.31282899</v>
      </c>
    </row>
    <row r="64" spans="1:48" x14ac:dyDescent="0.15">
      <c r="C64" s="7">
        <v>6</v>
      </c>
      <c r="D64" s="7">
        <v>21.259779389999999</v>
      </c>
      <c r="E64" s="9">
        <f t="shared" si="59"/>
        <v>16.342611688387102</v>
      </c>
      <c r="F64" s="7" t="s">
        <v>83</v>
      </c>
      <c r="G64" s="1">
        <v>7</v>
      </c>
      <c r="H64" s="8">
        <f t="shared" si="41"/>
        <v>21.259779389999999</v>
      </c>
      <c r="I64" s="8">
        <f t="shared" si="42"/>
        <v>294.40977938999998</v>
      </c>
      <c r="J64" s="8">
        <f t="shared" si="43"/>
        <v>0.22861952660717841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0.28077815463904654</v>
      </c>
      <c r="P64" s="8">
        <f t="shared" si="46"/>
        <v>6.4191368795215947E-2</v>
      </c>
      <c r="Q64" s="12">
        <f t="shared" si="47"/>
        <v>1.219636007109103E-2</v>
      </c>
      <c r="R64" s="8">
        <f t="shared" si="48"/>
        <v>1.8955666666666669E-2</v>
      </c>
      <c r="S64" s="13">
        <f t="shared" si="49"/>
        <v>0.64341498959454668</v>
      </c>
      <c r="T64" s="2">
        <f t="shared" si="50"/>
        <v>0.01</v>
      </c>
      <c r="U64" s="14">
        <f t="shared" si="51"/>
        <v>6.4341498959454672E-3</v>
      </c>
      <c r="V64" s="13"/>
      <c r="W64" s="2"/>
      <c r="X64" s="14"/>
      <c r="Y64" s="2">
        <v>0.05</v>
      </c>
      <c r="Z64" s="2">
        <v>0.21</v>
      </c>
      <c r="AA64" s="2">
        <f t="shared" si="52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3"/>
        <v>1.5600000000000001E-2</v>
      </c>
      <c r="AQ64" s="1">
        <f t="shared" si="54"/>
        <v>3.2534149895945469E-2</v>
      </c>
      <c r="AR64" s="8">
        <f t="shared" si="55"/>
        <v>9.9766666666666666</v>
      </c>
      <c r="AS64" s="1">
        <f t="shared" si="56"/>
        <v>0.19</v>
      </c>
      <c r="AT64" s="1">
        <f t="shared" si="57"/>
        <v>741972.25</v>
      </c>
      <c r="AU64" s="1">
        <f t="shared" si="58"/>
        <v>306578003.64780748</v>
      </c>
    </row>
    <row r="65" spans="1:48" x14ac:dyDescent="0.15">
      <c r="C65" s="7">
        <v>7</v>
      </c>
      <c r="D65" s="7">
        <v>24.691435369354799</v>
      </c>
      <c r="E65" s="9">
        <f t="shared" si="59"/>
        <v>21.259779389999999</v>
      </c>
      <c r="F65" s="7" t="s">
        <v>83</v>
      </c>
      <c r="G65" s="1">
        <v>8</v>
      </c>
      <c r="H65" s="8">
        <f t="shared" si="41"/>
        <v>24.691435369354799</v>
      </c>
      <c r="I65" s="8">
        <f t="shared" si="42"/>
        <v>297.84143536935477</v>
      </c>
      <c r="J65" s="8">
        <f t="shared" si="43"/>
        <v>0.33465807414517645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0.31635345251049729</v>
      </c>
      <c r="P65" s="8">
        <f t="shared" si="46"/>
        <v>0.10587023716634056</v>
      </c>
      <c r="Q65" s="12">
        <f t="shared" si="47"/>
        <v>2.0115345061604707E-2</v>
      </c>
      <c r="R65" s="8">
        <f t="shared" si="48"/>
        <v>1.8955666666666669E-2</v>
      </c>
      <c r="S65" s="13">
        <f t="shared" si="49"/>
        <v>1.0611784547244292</v>
      </c>
      <c r="T65" s="2">
        <f t="shared" si="50"/>
        <v>0.01</v>
      </c>
      <c r="U65" s="14">
        <f t="shared" si="51"/>
        <v>1.0611784547244292E-2</v>
      </c>
      <c r="V65" s="13"/>
      <c r="W65" s="2"/>
      <c r="X65" s="14"/>
      <c r="Y65" s="2">
        <v>0.05</v>
      </c>
      <c r="Z65" s="2">
        <v>0.21</v>
      </c>
      <c r="AA65" s="2">
        <f t="shared" si="52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3"/>
        <v>1.5600000000000001E-2</v>
      </c>
      <c r="AQ65" s="1">
        <f t="shared" si="54"/>
        <v>3.6711784547244296E-2</v>
      </c>
      <c r="AR65" s="8">
        <f t="shared" si="55"/>
        <v>9.9766666666666666</v>
      </c>
      <c r="AS65" s="1">
        <f t="shared" si="56"/>
        <v>0.19</v>
      </c>
      <c r="AT65" s="1">
        <f t="shared" si="57"/>
        <v>741972.25</v>
      </c>
      <c r="AU65" s="1">
        <f t="shared" si="58"/>
        <v>345944973.29236281</v>
      </c>
    </row>
    <row r="66" spans="1:48" x14ac:dyDescent="0.15">
      <c r="C66" s="7">
        <v>8</v>
      </c>
      <c r="D66" s="7">
        <v>24.152757826774199</v>
      </c>
      <c r="E66" s="9">
        <f t="shared" si="59"/>
        <v>24.691435369354799</v>
      </c>
      <c r="F66" s="7" t="s">
        <v>83</v>
      </c>
      <c r="G66" s="1">
        <v>9</v>
      </c>
      <c r="H66" s="8">
        <f t="shared" si="41"/>
        <v>24.152757826774199</v>
      </c>
      <c r="I66" s="8">
        <f t="shared" si="42"/>
        <v>297.30275782677415</v>
      </c>
      <c r="J66" s="8">
        <f t="shared" si="43"/>
        <v>0.31541106797606844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0.31024988201082337</v>
      </c>
      <c r="P66" s="8">
        <f t="shared" si="46"/>
        <v>9.7856246624483029E-2</v>
      </c>
      <c r="Q66" s="12">
        <f t="shared" si="47"/>
        <v>1.8592686858651775E-2</v>
      </c>
      <c r="R66" s="8">
        <f t="shared" si="48"/>
        <v>1.8955666666666669E-2</v>
      </c>
      <c r="S66" s="13">
        <f t="shared" si="49"/>
        <v>0.98085111885549292</v>
      </c>
      <c r="T66" s="2">
        <f t="shared" si="50"/>
        <v>0.01</v>
      </c>
      <c r="U66" s="14">
        <f t="shared" si="51"/>
        <v>9.8085111885549293E-3</v>
      </c>
      <c r="V66" s="13"/>
      <c r="W66" s="2"/>
      <c r="X66" s="14"/>
      <c r="Y66" s="2">
        <v>0.05</v>
      </c>
      <c r="Z66" s="2">
        <v>0.21</v>
      </c>
      <c r="AA66" s="2">
        <f t="shared" si="52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3"/>
        <v>1.5600000000000001E-2</v>
      </c>
      <c r="AQ66" s="1">
        <f t="shared" si="54"/>
        <v>3.5908511188554933E-2</v>
      </c>
      <c r="AR66" s="8">
        <f t="shared" si="55"/>
        <v>9.9766666666666666</v>
      </c>
      <c r="AS66" s="1">
        <f t="shared" si="56"/>
        <v>0.19</v>
      </c>
      <c r="AT66" s="1">
        <f t="shared" si="57"/>
        <v>741972.25</v>
      </c>
      <c r="AU66" s="1">
        <f t="shared" si="58"/>
        <v>338375513.40242898</v>
      </c>
    </row>
    <row r="67" spans="1:48" x14ac:dyDescent="0.15">
      <c r="C67" s="7">
        <v>9</v>
      </c>
      <c r="D67" s="7">
        <v>22.090605003666699</v>
      </c>
      <c r="E67" s="9">
        <f t="shared" si="59"/>
        <v>24.152757826774199</v>
      </c>
      <c r="F67" s="7" t="s">
        <v>83</v>
      </c>
      <c r="G67" s="1">
        <v>10</v>
      </c>
      <c r="H67" s="8">
        <f t="shared" si="41"/>
        <v>22.090605003666699</v>
      </c>
      <c r="I67" s="8">
        <f t="shared" si="42"/>
        <v>295.2406050036667</v>
      </c>
      <c r="J67" s="8">
        <f t="shared" si="43"/>
        <v>0.25091807981271796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0.31216030205300704</v>
      </c>
      <c r="P67" s="8">
        <f t="shared" si="46"/>
        <v>7.8326663584898565E-2</v>
      </c>
      <c r="Q67" s="12">
        <f t="shared" si="47"/>
        <v>1.4882066081130728E-2</v>
      </c>
      <c r="R67" s="8">
        <f t="shared" si="48"/>
        <v>1.8955666666666669E-2</v>
      </c>
      <c r="S67" s="13">
        <f t="shared" si="49"/>
        <v>0.78509853242464311</v>
      </c>
      <c r="T67" s="2">
        <f t="shared" si="50"/>
        <v>0.01</v>
      </c>
      <c r="U67" s="14">
        <f t="shared" si="51"/>
        <v>7.8509853242464313E-3</v>
      </c>
      <c r="V67" s="13"/>
      <c r="W67" s="2"/>
      <c r="X67" s="14"/>
      <c r="Y67" s="2">
        <v>0.05</v>
      </c>
      <c r="Z67" s="2">
        <v>0.21</v>
      </c>
      <c r="AA67" s="2">
        <f t="shared" si="52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3"/>
        <v>1.5600000000000001E-2</v>
      </c>
      <c r="AQ67" s="1">
        <f t="shared" si="54"/>
        <v>3.3950985324246431E-2</v>
      </c>
      <c r="AR67" s="8">
        <f t="shared" si="55"/>
        <v>9.9766666666666666</v>
      </c>
      <c r="AS67" s="1">
        <f t="shared" si="56"/>
        <v>0.19</v>
      </c>
      <c r="AT67" s="1">
        <f t="shared" si="57"/>
        <v>741972.25</v>
      </c>
      <c r="AU67" s="1">
        <f t="shared" si="58"/>
        <v>319929223.16622889</v>
      </c>
    </row>
    <row r="68" spans="1:48" x14ac:dyDescent="0.15">
      <c r="C68" s="7">
        <v>10</v>
      </c>
      <c r="D68" s="7">
        <v>13.7290918286129</v>
      </c>
      <c r="E68" s="9">
        <f t="shared" si="59"/>
        <v>22.090605003666699</v>
      </c>
      <c r="F68" s="7" t="s">
        <v>83</v>
      </c>
      <c r="G68" s="1">
        <v>11</v>
      </c>
      <c r="H68" s="8">
        <f t="shared" si="41"/>
        <v>13.7290918286129</v>
      </c>
      <c r="I68" s="8">
        <f t="shared" si="42"/>
        <v>286.8790918286129</v>
      </c>
      <c r="J68" s="8">
        <f t="shared" si="43"/>
        <v>9.5957000496588715E-2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0.22214195654470306</v>
      </c>
      <c r="O68" s="8">
        <f t="shared" si="60"/>
        <v>0.11145834859007206</v>
      </c>
      <c r="P68" s="8">
        <f t="shared" si="46"/>
        <v>1.0695208811006503E-2</v>
      </c>
      <c r="Q68" s="12">
        <f t="shared" si="47"/>
        <v>2.0320896740912355E-3</v>
      </c>
      <c r="R68" s="8">
        <f t="shared" si="48"/>
        <v>1.8955666666666669E-2</v>
      </c>
      <c r="S68" s="13">
        <f t="shared" si="49"/>
        <v>0.10720222663888908</v>
      </c>
      <c r="T68" s="2">
        <f t="shared" si="50"/>
        <v>0.01</v>
      </c>
      <c r="U68" s="14">
        <f t="shared" si="51"/>
        <v>1.0720222663888907E-3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1.3072022266388891E-2</v>
      </c>
      <c r="AR68" s="8">
        <f t="shared" si="55"/>
        <v>9.9766666666666666</v>
      </c>
      <c r="AS68" s="1">
        <f t="shared" si="56"/>
        <v>0.19</v>
      </c>
      <c r="AT68" s="1">
        <f t="shared" si="57"/>
        <v>741972.25</v>
      </c>
      <c r="AU68" s="1">
        <f t="shared" si="58"/>
        <v>123181165.11071451</v>
      </c>
    </row>
    <row r="69" spans="1:48" x14ac:dyDescent="0.15">
      <c r="C69" s="7">
        <v>11</v>
      </c>
      <c r="D69" s="7">
        <v>8.3000004447666704</v>
      </c>
      <c r="E69" s="9">
        <f t="shared" si="59"/>
        <v>13.7290918286129</v>
      </c>
      <c r="F69" s="7" t="s">
        <v>85</v>
      </c>
      <c r="G69" s="1">
        <v>12</v>
      </c>
      <c r="H69" s="8">
        <f t="shared" si="41"/>
        <v>8.3000004447666704</v>
      </c>
      <c r="I69" s="8">
        <f t="shared" si="42"/>
        <v>281.45000044476666</v>
      </c>
      <c r="J69" s="8">
        <f t="shared" si="43"/>
        <v>4.9859025829602582E-2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0.20052980644573223</v>
      </c>
      <c r="P69" s="8">
        <f t="shared" si="46"/>
        <v>9.9982207991829702E-3</v>
      </c>
      <c r="Q69" s="12">
        <f t="shared" si="47"/>
        <v>1.8996619518447644E-3</v>
      </c>
      <c r="R69" s="8">
        <f t="shared" si="48"/>
        <v>1.8955666666666669E-2</v>
      </c>
      <c r="S69" s="13">
        <f t="shared" si="49"/>
        <v>0.10021604543116909</v>
      </c>
      <c r="T69" s="2">
        <f t="shared" si="50"/>
        <v>0.01</v>
      </c>
      <c r="U69" s="14">
        <f t="shared" si="51"/>
        <v>1.0021604543116909E-3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1.3002160454311691E-2</v>
      </c>
      <c r="AR69" s="8">
        <f t="shared" si="55"/>
        <v>9.9766666666666666</v>
      </c>
      <c r="AS69" s="1">
        <f t="shared" si="56"/>
        <v>0.19</v>
      </c>
      <c r="AT69" s="1">
        <f t="shared" si="57"/>
        <v>741972.25</v>
      </c>
      <c r="AU69" s="1">
        <f t="shared" si="58"/>
        <v>122522838.55396266</v>
      </c>
      <c r="AV69" s="1">
        <f>SUM(AU58:AU69)</f>
        <v>2309647231.5343809</v>
      </c>
    </row>
    <row r="70" spans="1:48" x14ac:dyDescent="0.3">
      <c r="C70" s="7">
        <v>12</v>
      </c>
      <c r="D70" s="10">
        <v>7.1300825968064503</v>
      </c>
      <c r="E70" s="9">
        <f t="shared" si="59"/>
        <v>8.3000004447666704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6</v>
      </c>
      <c r="E73" s="7"/>
      <c r="F73" s="7"/>
      <c r="G73" s="1">
        <v>1</v>
      </c>
      <c r="H73" s="8">
        <f t="shared" ref="H73:H84" si="61">E74</f>
        <v>6</v>
      </c>
      <c r="I73" s="8">
        <f t="shared" ref="I73:I84" si="62">H73+273.15</f>
        <v>279.14999999999998</v>
      </c>
      <c r="J73" s="8">
        <f t="shared" ref="J73:J84" si="63">EXP(($C$15*(I73-$C$13))/($C$16*I73*$C$13))</f>
        <v>3.7493223242691671E-2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4.1055079450747385E-3</v>
      </c>
      <c r="Q73" s="12">
        <f t="shared" ref="Q73:Q84" si="67">P73*$B$75</f>
        <v>7.3899143011345292E-4</v>
      </c>
      <c r="R73" s="8">
        <f t="shared" ref="R73:R84" si="68">L73*$B$75</f>
        <v>1.9710000000000002E-2</v>
      </c>
      <c r="S73" s="13">
        <f t="shared" ref="S73:S84" si="69">Q73/R73</f>
        <v>3.7493223242691671E-2</v>
      </c>
      <c r="T73" s="2">
        <f t="shared" ref="T73:T84" si="70">$B$74/100</f>
        <v>0.01</v>
      </c>
      <c r="U73" s="14">
        <f t="shared" ref="U73:U84" si="71">S73*T73</f>
        <v>3.7493223242691671E-4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1.2974932232426916E-2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426986.08333333331</v>
      </c>
      <c r="AU73" s="1">
        <f t="shared" ref="AU73:AU84" si="78">AT73*10000*AS73*0.67*AR73*AQ73</f>
        <v>73161103.198123977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6.1699188559677403</v>
      </c>
      <c r="E74" s="9">
        <f t="shared" ref="E74:E85" si="79">D73</f>
        <v>6</v>
      </c>
      <c r="F74" s="7" t="s">
        <v>83</v>
      </c>
      <c r="G74" s="1">
        <v>2</v>
      </c>
      <c r="H74" s="8">
        <f t="shared" si="61"/>
        <v>6.1699188559677403</v>
      </c>
      <c r="I74" s="8">
        <f t="shared" si="62"/>
        <v>279.31991885596773</v>
      </c>
      <c r="J74" s="8">
        <f t="shared" si="63"/>
        <v>3.8297279243159427E-2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0.21489449205492528</v>
      </c>
      <c r="P74" s="8">
        <f t="shared" si="66"/>
        <v>8.2298743700443787E-3</v>
      </c>
      <c r="Q74" s="12">
        <f t="shared" si="67"/>
        <v>1.4813773866079881E-3</v>
      </c>
      <c r="R74" s="8">
        <f t="shared" si="68"/>
        <v>1.9710000000000002E-2</v>
      </c>
      <c r="S74" s="13">
        <f t="shared" si="69"/>
        <v>7.5158670046067369E-2</v>
      </c>
      <c r="T74" s="2">
        <f t="shared" si="70"/>
        <v>0.01</v>
      </c>
      <c r="U74" s="14">
        <f t="shared" si="71"/>
        <v>7.5158670046067367E-4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1.3351586700460674E-2</v>
      </c>
      <c r="AR74" s="8">
        <f t="shared" si="75"/>
        <v>10.950000000000001</v>
      </c>
      <c r="AS74" s="1">
        <f t="shared" si="76"/>
        <v>0.18</v>
      </c>
      <c r="AT74" s="1">
        <f t="shared" si="77"/>
        <v>426986.08333333331</v>
      </c>
      <c r="AU74" s="1">
        <f t="shared" si="78"/>
        <v>75284925.959755301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6.8389492688214304</v>
      </c>
      <c r="E75" s="9">
        <f t="shared" si="79"/>
        <v>6.1699188559677403</v>
      </c>
      <c r="F75" s="7" t="s">
        <v>83</v>
      </c>
      <c r="G75" s="1">
        <v>3</v>
      </c>
      <c r="H75" s="8">
        <f t="shared" si="61"/>
        <v>6.8389492688214304</v>
      </c>
      <c r="I75" s="8">
        <f t="shared" si="62"/>
        <v>279.98894926882139</v>
      </c>
      <c r="J75" s="8">
        <f t="shared" si="63"/>
        <v>4.1623871440347564E-2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0.31616461768488097</v>
      </c>
      <c r="P75" s="8">
        <f t="shared" si="66"/>
        <v>1.3159995400502124E-2</v>
      </c>
      <c r="Q75" s="12">
        <f t="shared" si="67"/>
        <v>2.3687991720903823E-3</v>
      </c>
      <c r="R75" s="8">
        <f t="shared" si="68"/>
        <v>1.9710000000000002E-2</v>
      </c>
      <c r="S75" s="13">
        <f t="shared" si="69"/>
        <v>0.12018260639727966</v>
      </c>
      <c r="T75" s="2">
        <f t="shared" si="70"/>
        <v>0.01</v>
      </c>
      <c r="U75" s="14">
        <f t="shared" si="71"/>
        <v>1.2018260639727967E-3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1.3801826063972797E-2</v>
      </c>
      <c r="AR75" s="8">
        <f t="shared" si="75"/>
        <v>10.950000000000001</v>
      </c>
      <c r="AS75" s="1">
        <f t="shared" si="76"/>
        <v>0.18</v>
      </c>
      <c r="AT75" s="1">
        <f t="shared" si="77"/>
        <v>426986.08333333331</v>
      </c>
      <c r="AU75" s="1">
        <f t="shared" si="78"/>
        <v>77823668.201155573</v>
      </c>
    </row>
    <row r="76" spans="1:48" x14ac:dyDescent="0.15">
      <c r="C76" s="7">
        <v>3</v>
      </c>
      <c r="D76" s="7">
        <v>8.6047907483225803</v>
      </c>
      <c r="E76" s="9">
        <f t="shared" si="79"/>
        <v>6.8389492688214304</v>
      </c>
      <c r="F76" s="7" t="s">
        <v>83</v>
      </c>
      <c r="G76" s="1">
        <v>4</v>
      </c>
      <c r="H76" s="8">
        <f t="shared" si="61"/>
        <v>8.6047907483225803</v>
      </c>
      <c r="I76" s="8">
        <f t="shared" si="62"/>
        <v>281.75479074832253</v>
      </c>
      <c r="J76" s="8">
        <f t="shared" si="63"/>
        <v>5.1760278725690452E-2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0.41250462228437884</v>
      </c>
      <c r="P76" s="8">
        <f t="shared" si="66"/>
        <v>2.1351354225075111E-2</v>
      </c>
      <c r="Q76" s="12">
        <f t="shared" si="67"/>
        <v>3.8432437605135199E-3</v>
      </c>
      <c r="R76" s="8">
        <f t="shared" si="68"/>
        <v>1.9710000000000002E-2</v>
      </c>
      <c r="S76" s="13">
        <f t="shared" si="69"/>
        <v>0.19498953630205579</v>
      </c>
      <c r="T76" s="2">
        <f t="shared" si="70"/>
        <v>0.01</v>
      </c>
      <c r="U76" s="14">
        <f t="shared" si="71"/>
        <v>1.9498953630205579E-3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1.4549895363020558E-2</v>
      </c>
      <c r="AR76" s="8">
        <f t="shared" si="75"/>
        <v>10.950000000000001</v>
      </c>
      <c r="AS76" s="1">
        <f t="shared" si="76"/>
        <v>0.18</v>
      </c>
      <c r="AT76" s="1">
        <f t="shared" si="77"/>
        <v>426986.08333333331</v>
      </c>
      <c r="AU76" s="1">
        <f t="shared" si="78"/>
        <v>82041769.244504496</v>
      </c>
    </row>
    <row r="77" spans="1:48" x14ac:dyDescent="0.15">
      <c r="C77" s="7">
        <v>4</v>
      </c>
      <c r="D77" s="7">
        <v>12.0203961956333</v>
      </c>
      <c r="E77" s="9">
        <f t="shared" si="79"/>
        <v>8.6047907483225803</v>
      </c>
      <c r="F77" s="7" t="s">
        <v>83</v>
      </c>
      <c r="G77" s="1">
        <v>5</v>
      </c>
      <c r="H77" s="8">
        <f t="shared" si="61"/>
        <v>12.0203961956333</v>
      </c>
      <c r="I77" s="8">
        <f t="shared" si="62"/>
        <v>285.17039619563326</v>
      </c>
      <c r="J77" s="8">
        <f t="shared" si="63"/>
        <v>7.8298993283240956E-2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0.37159560465633851</v>
      </c>
      <c r="O77" s="8">
        <f t="shared" si="80"/>
        <v>0.12905766340296526</v>
      </c>
      <c r="P77" s="8">
        <f t="shared" si="66"/>
        <v>1.0105085119939549E-2</v>
      </c>
      <c r="Q77" s="12">
        <f t="shared" si="67"/>
        <v>1.8189153215891188E-3</v>
      </c>
      <c r="R77" s="8">
        <f t="shared" si="68"/>
        <v>1.9710000000000002E-2</v>
      </c>
      <c r="S77" s="13">
        <f t="shared" si="69"/>
        <v>9.2283882373877149E-2</v>
      </c>
      <c r="T77" s="2">
        <f t="shared" si="70"/>
        <v>0.01</v>
      </c>
      <c r="U77" s="14">
        <f t="shared" si="71"/>
        <v>9.2283882373877146E-4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1.3522838823738772E-2</v>
      </c>
      <c r="AR77" s="8">
        <f t="shared" si="75"/>
        <v>10.950000000000001</v>
      </c>
      <c r="AS77" s="1">
        <f t="shared" si="76"/>
        <v>0.18</v>
      </c>
      <c r="AT77" s="1">
        <f t="shared" si="77"/>
        <v>426986.08333333331</v>
      </c>
      <c r="AU77" s="1">
        <f t="shared" si="78"/>
        <v>76250556.765343204</v>
      </c>
    </row>
    <row r="78" spans="1:48" x14ac:dyDescent="0.15">
      <c r="C78" s="7">
        <v>5</v>
      </c>
      <c r="D78" s="7">
        <v>16.342611688387102</v>
      </c>
      <c r="E78" s="9">
        <f t="shared" si="79"/>
        <v>12.0203961956333</v>
      </c>
      <c r="F78" s="7" t="s">
        <v>85</v>
      </c>
      <c r="G78" s="1">
        <v>6</v>
      </c>
      <c r="H78" s="8">
        <f t="shared" si="61"/>
        <v>16.342611688387102</v>
      </c>
      <c r="I78" s="8">
        <f t="shared" si="62"/>
        <v>289.49261168838706</v>
      </c>
      <c r="J78" s="8">
        <f t="shared" si="63"/>
        <v>0.13036155324362814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0.22845257828302573</v>
      </c>
      <c r="P78" s="8">
        <f t="shared" si="66"/>
        <v>2.9781432947486784E-2</v>
      </c>
      <c r="Q78" s="12">
        <f t="shared" si="67"/>
        <v>5.3606579305476212E-3</v>
      </c>
      <c r="R78" s="8">
        <f t="shared" si="68"/>
        <v>1.9710000000000002E-2</v>
      </c>
      <c r="S78" s="13">
        <f t="shared" si="69"/>
        <v>0.27197655659805281</v>
      </c>
      <c r="T78" s="2">
        <f t="shared" si="70"/>
        <v>0.01</v>
      </c>
      <c r="U78" s="14">
        <f t="shared" si="71"/>
        <v>2.7197655659805284E-3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1.5319765565980529E-2</v>
      </c>
      <c r="AR78" s="8">
        <f t="shared" si="75"/>
        <v>10.950000000000001</v>
      </c>
      <c r="AS78" s="1">
        <f t="shared" si="76"/>
        <v>0.18</v>
      </c>
      <c r="AT78" s="1">
        <f t="shared" si="77"/>
        <v>426986.08333333331</v>
      </c>
      <c r="AU78" s="1">
        <f t="shared" si="78"/>
        <v>86382797.957328826</v>
      </c>
    </row>
    <row r="79" spans="1:48" x14ac:dyDescent="0.15">
      <c r="C79" s="7">
        <v>6</v>
      </c>
      <c r="D79" s="7">
        <v>21.259779389999999</v>
      </c>
      <c r="E79" s="9">
        <f t="shared" si="79"/>
        <v>16.342611688387102</v>
      </c>
      <c r="F79" s="7" t="s">
        <v>83</v>
      </c>
      <c r="G79" s="1">
        <v>7</v>
      </c>
      <c r="H79" s="8">
        <f t="shared" si="61"/>
        <v>21.259779389999999</v>
      </c>
      <c r="I79" s="8">
        <f t="shared" si="62"/>
        <v>294.40977938999998</v>
      </c>
      <c r="J79" s="8">
        <f t="shared" si="63"/>
        <v>0.22861952660717841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0.30817114533553891</v>
      </c>
      <c r="P79" s="8">
        <f t="shared" si="66"/>
        <v>7.0453941360602887E-2</v>
      </c>
      <c r="Q79" s="12">
        <f t="shared" si="67"/>
        <v>1.2681709444908519E-2</v>
      </c>
      <c r="R79" s="8">
        <f t="shared" si="68"/>
        <v>1.9710000000000002E-2</v>
      </c>
      <c r="S79" s="13">
        <f t="shared" si="69"/>
        <v>0.64341498959454679</v>
      </c>
      <c r="T79" s="2">
        <f t="shared" si="70"/>
        <v>0.01</v>
      </c>
      <c r="U79" s="14">
        <f t="shared" si="71"/>
        <v>6.4341498959454681E-3</v>
      </c>
      <c r="V79" s="13"/>
      <c r="W79" s="2"/>
      <c r="X79" s="14"/>
      <c r="Y79" s="2">
        <v>0.05</v>
      </c>
      <c r="Z79" s="2">
        <v>0.27</v>
      </c>
      <c r="AA79" s="2">
        <f t="shared" si="72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3"/>
        <v>1.44E-2</v>
      </c>
      <c r="AQ79" s="1">
        <f t="shared" si="74"/>
        <v>3.4334149895945472E-2</v>
      </c>
      <c r="AR79" s="8">
        <f t="shared" si="75"/>
        <v>10.950000000000001</v>
      </c>
      <c r="AS79" s="1">
        <f t="shared" si="76"/>
        <v>0.18</v>
      </c>
      <c r="AT79" s="1">
        <f t="shared" si="77"/>
        <v>426986.08333333331</v>
      </c>
      <c r="AU79" s="1">
        <f t="shared" si="78"/>
        <v>193598258.45404649</v>
      </c>
    </row>
    <row r="80" spans="1:48" x14ac:dyDescent="0.15">
      <c r="C80" s="7">
        <v>7</v>
      </c>
      <c r="D80" s="7">
        <v>24.691435369354799</v>
      </c>
      <c r="E80" s="9">
        <f t="shared" si="79"/>
        <v>21.259779389999999</v>
      </c>
      <c r="F80" s="7" t="s">
        <v>83</v>
      </c>
      <c r="G80" s="1">
        <v>8</v>
      </c>
      <c r="H80" s="8">
        <f t="shared" si="61"/>
        <v>24.691435369354799</v>
      </c>
      <c r="I80" s="8">
        <f t="shared" si="62"/>
        <v>297.84143536935477</v>
      </c>
      <c r="J80" s="8">
        <f t="shared" si="63"/>
        <v>0.33465807414517645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0.34721720397493605</v>
      </c>
      <c r="P80" s="8">
        <f t="shared" si="66"/>
        <v>0.116199040792325</v>
      </c>
      <c r="Q80" s="12">
        <f t="shared" si="67"/>
        <v>2.0915827342618501E-2</v>
      </c>
      <c r="R80" s="8">
        <f t="shared" si="68"/>
        <v>1.9710000000000002E-2</v>
      </c>
      <c r="S80" s="13">
        <f t="shared" si="69"/>
        <v>1.0611784547244292</v>
      </c>
      <c r="T80" s="2">
        <f t="shared" si="70"/>
        <v>0.01</v>
      </c>
      <c r="U80" s="14">
        <f t="shared" si="71"/>
        <v>1.0611784547244292E-2</v>
      </c>
      <c r="V80" s="13"/>
      <c r="W80" s="2"/>
      <c r="X80" s="14"/>
      <c r="Y80" s="2">
        <v>0.05</v>
      </c>
      <c r="Z80" s="2">
        <v>0.27</v>
      </c>
      <c r="AA80" s="2">
        <f t="shared" si="72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3"/>
        <v>1.44E-2</v>
      </c>
      <c r="AQ80" s="1">
        <f t="shared" si="74"/>
        <v>3.8511784547244292E-2</v>
      </c>
      <c r="AR80" s="8">
        <f t="shared" si="75"/>
        <v>10.950000000000001</v>
      </c>
      <c r="AS80" s="1">
        <f t="shared" si="76"/>
        <v>0.18</v>
      </c>
      <c r="AT80" s="1">
        <f t="shared" si="77"/>
        <v>426986.08333333331</v>
      </c>
      <c r="AU80" s="1">
        <f t="shared" si="78"/>
        <v>217154478.58472863</v>
      </c>
    </row>
    <row r="81" spans="1:48" x14ac:dyDescent="0.15">
      <c r="C81" s="7">
        <v>8</v>
      </c>
      <c r="D81" s="7">
        <v>24.152757826774199</v>
      </c>
      <c r="E81" s="9">
        <f t="shared" si="79"/>
        <v>24.691435369354799</v>
      </c>
      <c r="F81" s="7" t="s">
        <v>83</v>
      </c>
      <c r="G81" s="1">
        <v>9</v>
      </c>
      <c r="H81" s="8">
        <f t="shared" si="61"/>
        <v>24.152757826774199</v>
      </c>
      <c r="I81" s="8">
        <f t="shared" si="62"/>
        <v>297.30275782677415</v>
      </c>
      <c r="J81" s="8">
        <f t="shared" si="63"/>
        <v>0.31541106797606844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0.34051816318261108</v>
      </c>
      <c r="P81" s="8">
        <f t="shared" si="66"/>
        <v>0.1074031975146765</v>
      </c>
      <c r="Q81" s="12">
        <f t="shared" si="67"/>
        <v>1.933257555264177E-2</v>
      </c>
      <c r="R81" s="8">
        <f t="shared" si="68"/>
        <v>1.9710000000000002E-2</v>
      </c>
      <c r="S81" s="13">
        <f t="shared" si="69"/>
        <v>0.98085111885549303</v>
      </c>
      <c r="T81" s="2">
        <f t="shared" si="70"/>
        <v>0.01</v>
      </c>
      <c r="U81" s="14">
        <f t="shared" si="71"/>
        <v>9.808511188554931E-3</v>
      </c>
      <c r="V81" s="13"/>
      <c r="W81" s="2"/>
      <c r="X81" s="14"/>
      <c r="Y81" s="2">
        <v>0.05</v>
      </c>
      <c r="Z81" s="2">
        <v>0.27</v>
      </c>
      <c r="AA81" s="2">
        <f t="shared" si="72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3"/>
        <v>1.44E-2</v>
      </c>
      <c r="AQ81" s="1">
        <f t="shared" si="74"/>
        <v>3.7708511188554936E-2</v>
      </c>
      <c r="AR81" s="8">
        <f t="shared" si="75"/>
        <v>10.950000000000001</v>
      </c>
      <c r="AS81" s="1">
        <f t="shared" si="76"/>
        <v>0.18</v>
      </c>
      <c r="AT81" s="1">
        <f t="shared" si="77"/>
        <v>426986.08333333331</v>
      </c>
      <c r="AU81" s="1">
        <f t="shared" si="78"/>
        <v>212625101.16381988</v>
      </c>
    </row>
    <row r="82" spans="1:48" x14ac:dyDescent="0.15">
      <c r="C82" s="7">
        <v>9</v>
      </c>
      <c r="D82" s="7">
        <v>22.090605003666699</v>
      </c>
      <c r="E82" s="9">
        <f t="shared" si="79"/>
        <v>24.152757826774199</v>
      </c>
      <c r="F82" s="7" t="s">
        <v>83</v>
      </c>
      <c r="G82" s="1">
        <v>10</v>
      </c>
      <c r="H82" s="8">
        <f t="shared" si="61"/>
        <v>22.090605003666699</v>
      </c>
      <c r="I82" s="8">
        <f t="shared" si="62"/>
        <v>295.2406050036667</v>
      </c>
      <c r="J82" s="8">
        <f t="shared" si="63"/>
        <v>0.25091807981271796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0.34261496566793459</v>
      </c>
      <c r="P82" s="8">
        <f t="shared" si="66"/>
        <v>8.5968289300498435E-2</v>
      </c>
      <c r="Q82" s="12">
        <f t="shared" si="67"/>
        <v>1.5474292074089718E-2</v>
      </c>
      <c r="R82" s="8">
        <f t="shared" si="68"/>
        <v>1.9710000000000002E-2</v>
      </c>
      <c r="S82" s="13">
        <f t="shared" si="69"/>
        <v>0.78509853242464311</v>
      </c>
      <c r="T82" s="2">
        <f t="shared" si="70"/>
        <v>0.01</v>
      </c>
      <c r="U82" s="14">
        <f t="shared" si="71"/>
        <v>7.8509853242464313E-3</v>
      </c>
      <c r="V82" s="13"/>
      <c r="W82" s="2"/>
      <c r="X82" s="14"/>
      <c r="Y82" s="2">
        <v>0.05</v>
      </c>
      <c r="Z82" s="2">
        <v>0.27</v>
      </c>
      <c r="AA82" s="2">
        <f t="shared" si="72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3"/>
        <v>1.44E-2</v>
      </c>
      <c r="AQ82" s="1">
        <f t="shared" si="74"/>
        <v>3.5750985324246434E-2</v>
      </c>
      <c r="AR82" s="8">
        <f t="shared" si="75"/>
        <v>10.950000000000001</v>
      </c>
      <c r="AS82" s="1">
        <f t="shared" si="76"/>
        <v>0.18</v>
      </c>
      <c r="AT82" s="1">
        <f t="shared" si="77"/>
        <v>426986.08333333331</v>
      </c>
      <c r="AU82" s="1">
        <f t="shared" si="78"/>
        <v>201587297.7128123</v>
      </c>
    </row>
    <row r="83" spans="1:48" x14ac:dyDescent="0.15">
      <c r="C83" s="7">
        <v>10</v>
      </c>
      <c r="D83" s="7">
        <v>13.7290918286129</v>
      </c>
      <c r="E83" s="9">
        <f t="shared" si="79"/>
        <v>22.090605003666699</v>
      </c>
      <c r="F83" s="7" t="s">
        <v>83</v>
      </c>
      <c r="G83" s="1">
        <v>11</v>
      </c>
      <c r="H83" s="8">
        <f t="shared" si="61"/>
        <v>13.7290918286129</v>
      </c>
      <c r="I83" s="8">
        <f t="shared" si="62"/>
        <v>286.8790918286129</v>
      </c>
      <c r="J83" s="8">
        <f t="shared" si="63"/>
        <v>9.5957000496588715E-2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0.24381434254906434</v>
      </c>
      <c r="O83" s="8">
        <f t="shared" si="80"/>
        <v>0.12233233381837186</v>
      </c>
      <c r="P83" s="8">
        <f t="shared" si="66"/>
        <v>1.1738643816958366E-2</v>
      </c>
      <c r="Q83" s="12">
        <f t="shared" si="67"/>
        <v>2.1129558870525058E-3</v>
      </c>
      <c r="R83" s="8">
        <f t="shared" si="68"/>
        <v>1.9710000000000002E-2</v>
      </c>
      <c r="S83" s="13">
        <f t="shared" si="69"/>
        <v>0.10720222663888918</v>
      </c>
      <c r="T83" s="2">
        <f t="shared" si="70"/>
        <v>0.01</v>
      </c>
      <c r="U83" s="14">
        <f t="shared" si="71"/>
        <v>1.0720222663888918E-3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1.3672022266388893E-2</v>
      </c>
      <c r="AR83" s="8">
        <f t="shared" si="75"/>
        <v>10.950000000000001</v>
      </c>
      <c r="AS83" s="1">
        <f t="shared" si="76"/>
        <v>0.18</v>
      </c>
      <c r="AT83" s="1">
        <f t="shared" si="77"/>
        <v>426986.08333333331</v>
      </c>
      <c r="AU83" s="1">
        <f t="shared" si="78"/>
        <v>77091750.002245024</v>
      </c>
    </row>
    <row r="84" spans="1:48" x14ac:dyDescent="0.15">
      <c r="C84" s="7">
        <v>11</v>
      </c>
      <c r="D84" s="7">
        <v>8.3000004447666704</v>
      </c>
      <c r="E84" s="9">
        <f t="shared" si="79"/>
        <v>13.7290918286129</v>
      </c>
      <c r="F84" s="7" t="s">
        <v>85</v>
      </c>
      <c r="G84" s="1">
        <v>12</v>
      </c>
      <c r="H84" s="8">
        <f t="shared" si="61"/>
        <v>8.3000004447666704</v>
      </c>
      <c r="I84" s="8">
        <f t="shared" si="62"/>
        <v>281.45000044476666</v>
      </c>
      <c r="J84" s="8">
        <f t="shared" si="63"/>
        <v>4.9859025829602582E-2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0.22009369000141352</v>
      </c>
      <c r="P84" s="8">
        <f t="shared" si="66"/>
        <v>1.097365697471302E-2</v>
      </c>
      <c r="Q84" s="12">
        <f t="shared" si="67"/>
        <v>1.9752582554483436E-3</v>
      </c>
      <c r="R84" s="8">
        <f t="shared" si="68"/>
        <v>1.9710000000000002E-2</v>
      </c>
      <c r="S84" s="13">
        <f t="shared" si="69"/>
        <v>0.10021604543116912</v>
      </c>
      <c r="T84" s="2">
        <f t="shared" si="70"/>
        <v>0.01</v>
      </c>
      <c r="U84" s="14">
        <f t="shared" si="71"/>
        <v>1.0021604543116911E-3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1.3602160454311691E-2</v>
      </c>
      <c r="AR84" s="8">
        <f t="shared" si="75"/>
        <v>10.950000000000001</v>
      </c>
      <c r="AS84" s="1">
        <f t="shared" si="76"/>
        <v>0.18</v>
      </c>
      <c r="AT84" s="1">
        <f t="shared" si="77"/>
        <v>426986.08333333331</v>
      </c>
      <c r="AU84" s="1">
        <f t="shared" si="78"/>
        <v>76697823.687145337</v>
      </c>
      <c r="AV84" s="1">
        <f>SUM(AU73:AU84)</f>
        <v>1449699530.9310088</v>
      </c>
    </row>
    <row r="85" spans="1:48" x14ac:dyDescent="0.3">
      <c r="C85" s="7">
        <v>12</v>
      </c>
      <c r="D85" s="10">
        <v>7.1300825968064503</v>
      </c>
      <c r="E85" s="9">
        <f t="shared" si="79"/>
        <v>8.3000004447666704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6</v>
      </c>
      <c r="E89" s="7"/>
      <c r="F89" s="7"/>
      <c r="G89" s="1">
        <v>1</v>
      </c>
      <c r="H89" s="8">
        <f t="shared" ref="H89:H100" si="81">E90</f>
        <v>6</v>
      </c>
      <c r="I89" s="8">
        <f t="shared" ref="I89:I100" si="82">H89+273.15</f>
        <v>279.14999999999998</v>
      </c>
      <c r="J89" s="8">
        <f t="shared" ref="J89:J100" si="83">EXP(($C$15*(I89-$C$13))/($C$16*I89*$C$13))</f>
        <v>3.7493223242691671E-2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0.19891185993887106</v>
      </c>
      <c r="Q89" s="12">
        <f t="shared" ref="Q89:Q100" si="87">P89*$B$91</f>
        <v>8.9510336972491986E-2</v>
      </c>
      <c r="R89" s="8">
        <f t="shared" ref="R89:R100" si="88">L89*$B$91</f>
        <v>2.3873737500000001</v>
      </c>
      <c r="S89" s="13">
        <f t="shared" ref="S89:S100" si="89">Q89/R89</f>
        <v>3.7493223242691671E-2</v>
      </c>
      <c r="T89" s="2">
        <f t="shared" ref="T89:T100" si="90">$B$90/100</f>
        <v>0.51</v>
      </c>
      <c r="U89" s="14">
        <f t="shared" ref="U89:U100" si="91">S89*T89</f>
        <v>1.9121543853772752E-2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3.6102145471912483E-2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68329.5</v>
      </c>
      <c r="AN89" s="1">
        <f t="shared" ref="AN89:AN100" si="96">AM89*10000*AK89*AJ89</f>
        <v>256613192.13712215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6.1699188559677403</v>
      </c>
      <c r="E90" s="9">
        <f t="shared" ref="E90:E101" si="97">D89</f>
        <v>6</v>
      </c>
      <c r="F90" s="7" t="s">
        <v>83</v>
      </c>
      <c r="G90" s="1">
        <v>2</v>
      </c>
      <c r="H90" s="8">
        <f t="shared" si="81"/>
        <v>6.1699188559677403</v>
      </c>
      <c r="I90" s="8">
        <f t="shared" si="82"/>
        <v>279.31991885596773</v>
      </c>
      <c r="J90" s="8">
        <f t="shared" si="83"/>
        <v>3.8297279243159427E-2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10.411638140061129</v>
      </c>
      <c r="P90" s="8">
        <f t="shared" si="86"/>
        <v>0.39873741322865008</v>
      </c>
      <c r="Q90" s="12">
        <f t="shared" si="87"/>
        <v>0.17943183595289255</v>
      </c>
      <c r="R90" s="8">
        <f t="shared" si="88"/>
        <v>2.3873737500000001</v>
      </c>
      <c r="S90" s="13">
        <f t="shared" si="89"/>
        <v>7.5158670046067383E-2</v>
      </c>
      <c r="T90" s="2">
        <f t="shared" si="90"/>
        <v>0.51</v>
      </c>
      <c r="U90" s="14">
        <f t="shared" si="91"/>
        <v>3.8330921723494366E-2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4.1893772899633551E-2</v>
      </c>
      <c r="AK90" s="8">
        <f t="shared" si="93"/>
        <v>10.4025</v>
      </c>
      <c r="AL90" s="1">
        <f t="shared" si="94"/>
        <v>0.45</v>
      </c>
      <c r="AM90" s="17">
        <f t="shared" si="95"/>
        <v>68329.5</v>
      </c>
      <c r="AN90" s="1">
        <f t="shared" si="96"/>
        <v>297779942.26981676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6.8389492688214304</v>
      </c>
      <c r="E91" s="9">
        <f t="shared" si="97"/>
        <v>6.1699188559677403</v>
      </c>
      <c r="F91" s="7" t="s">
        <v>83</v>
      </c>
      <c r="G91" s="1">
        <v>3</v>
      </c>
      <c r="H91" s="8">
        <f t="shared" si="81"/>
        <v>6.8389492688214304</v>
      </c>
      <c r="I91" s="8">
        <f t="shared" si="82"/>
        <v>279.98894926882139</v>
      </c>
      <c r="J91" s="8">
        <f t="shared" si="83"/>
        <v>4.1623871440347564E-2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15.318175726832479</v>
      </c>
      <c r="P91" s="8">
        <f t="shared" si="86"/>
        <v>0.63760177715432764</v>
      </c>
      <c r="Q91" s="12">
        <f t="shared" si="87"/>
        <v>0.28692079971944745</v>
      </c>
      <c r="R91" s="8">
        <f t="shared" si="88"/>
        <v>2.3873737500000001</v>
      </c>
      <c r="S91" s="13">
        <f t="shared" si="89"/>
        <v>0.12018260639727962</v>
      </c>
      <c r="T91" s="2">
        <f t="shared" si="90"/>
        <v>0.51</v>
      </c>
      <c r="U91" s="14">
        <f t="shared" si="91"/>
        <v>6.1293129262612607E-2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4.8816878472677697E-2</v>
      </c>
      <c r="AK91" s="8">
        <f t="shared" si="93"/>
        <v>10.4025</v>
      </c>
      <c r="AL91" s="1">
        <f t="shared" si="94"/>
        <v>0.45</v>
      </c>
      <c r="AM91" s="17">
        <f t="shared" si="95"/>
        <v>68329.5</v>
      </c>
      <c r="AN91" s="1">
        <f t="shared" si="96"/>
        <v>346989212.17271835</v>
      </c>
    </row>
    <row r="92" spans="1:48" x14ac:dyDescent="0.15">
      <c r="C92" s="7">
        <v>3</v>
      </c>
      <c r="D92" s="7">
        <v>8.6047907483225803</v>
      </c>
      <c r="E92" s="9">
        <f t="shared" si="97"/>
        <v>6.8389492688214304</v>
      </c>
      <c r="F92" s="7" t="s">
        <v>83</v>
      </c>
      <c r="G92" s="1">
        <v>4</v>
      </c>
      <c r="H92" s="8">
        <f t="shared" si="81"/>
        <v>8.6047907483225803</v>
      </c>
      <c r="I92" s="8">
        <f t="shared" si="82"/>
        <v>281.75479074832253</v>
      </c>
      <c r="J92" s="8">
        <f t="shared" si="83"/>
        <v>5.1760278725690452E-2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19.985848949678154</v>
      </c>
      <c r="P92" s="8">
        <f t="shared" si="86"/>
        <v>1.0344731122048889</v>
      </c>
      <c r="Q92" s="12">
        <f t="shared" si="87"/>
        <v>0.46551290049220001</v>
      </c>
      <c r="R92" s="8">
        <f t="shared" si="88"/>
        <v>2.3873737500000001</v>
      </c>
      <c r="S92" s="13">
        <f t="shared" si="89"/>
        <v>0.19498953630205576</v>
      </c>
      <c r="T92" s="2">
        <f t="shared" si="90"/>
        <v>0.51</v>
      </c>
      <c r="U92" s="14">
        <f t="shared" si="91"/>
        <v>9.9444663514048445E-2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6.0319566049485608E-2</v>
      </c>
      <c r="AK92" s="8">
        <f t="shared" si="93"/>
        <v>10.4025</v>
      </c>
      <c r="AL92" s="1">
        <f t="shared" si="94"/>
        <v>0.45</v>
      </c>
      <c r="AM92" s="17">
        <f t="shared" si="95"/>
        <v>68329.5</v>
      </c>
      <c r="AN92" s="1">
        <f t="shared" si="96"/>
        <v>428750042.13605547</v>
      </c>
    </row>
    <row r="93" spans="1:48" x14ac:dyDescent="0.15">
      <c r="C93" s="7">
        <v>4</v>
      </c>
      <c r="D93" s="7">
        <v>12.0203961956333</v>
      </c>
      <c r="E93" s="9">
        <f t="shared" si="97"/>
        <v>8.6047907483225803</v>
      </c>
      <c r="F93" s="7" t="s">
        <v>83</v>
      </c>
      <c r="G93" s="1">
        <v>5</v>
      </c>
      <c r="H93" s="8">
        <f t="shared" si="81"/>
        <v>12.0203961956333</v>
      </c>
      <c r="I93" s="8">
        <f t="shared" si="82"/>
        <v>285.17039619563326</v>
      </c>
      <c r="J93" s="8">
        <f t="shared" si="83"/>
        <v>7.8298993283240956E-2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18.003807045599601</v>
      </c>
      <c r="O93" s="8">
        <f t="shared" si="98"/>
        <v>6.2528437918736621</v>
      </c>
      <c r="P93" s="8">
        <f t="shared" si="86"/>
        <v>0.48959137406107078</v>
      </c>
      <c r="Q93" s="12">
        <f t="shared" si="87"/>
        <v>0.22031611832748185</v>
      </c>
      <c r="R93" s="8">
        <f t="shared" si="88"/>
        <v>2.3873737500000001</v>
      </c>
      <c r="S93" s="13">
        <f t="shared" si="89"/>
        <v>9.2283882373877094E-2</v>
      </c>
      <c r="T93" s="2">
        <f t="shared" si="90"/>
        <v>0.51</v>
      </c>
      <c r="U93" s="14">
        <f t="shared" si="91"/>
        <v>4.7064780010677321E-2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3.7101031173219216E-2</v>
      </c>
      <c r="AK93" s="8">
        <f t="shared" si="93"/>
        <v>10.4025</v>
      </c>
      <c r="AL93" s="1">
        <f t="shared" si="94"/>
        <v>0.45</v>
      </c>
      <c r="AM93" s="17">
        <f t="shared" si="95"/>
        <v>68329.5</v>
      </c>
      <c r="AN93" s="1">
        <f t="shared" si="96"/>
        <v>263713247.96598893</v>
      </c>
    </row>
    <row r="94" spans="1:48" x14ac:dyDescent="0.15">
      <c r="C94" s="7">
        <v>5</v>
      </c>
      <c r="D94" s="7">
        <v>16.342611688387102</v>
      </c>
      <c r="E94" s="9">
        <f t="shared" si="97"/>
        <v>12.0203961956333</v>
      </c>
      <c r="F94" s="7" t="s">
        <v>85</v>
      </c>
      <c r="G94" s="1">
        <v>6</v>
      </c>
      <c r="H94" s="8">
        <f t="shared" si="81"/>
        <v>16.342611688387102</v>
      </c>
      <c r="I94" s="8">
        <f t="shared" si="82"/>
        <v>289.49261168838706</v>
      </c>
      <c r="J94" s="8">
        <f t="shared" si="83"/>
        <v>0.13036155324362814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11.068527417812591</v>
      </c>
      <c r="P94" s="8">
        <f t="shared" si="86"/>
        <v>1.442910426305734</v>
      </c>
      <c r="Q94" s="12">
        <f t="shared" si="87"/>
        <v>0.64930969183758025</v>
      </c>
      <c r="R94" s="8">
        <f t="shared" si="88"/>
        <v>2.3873737500000001</v>
      </c>
      <c r="S94" s="13">
        <f t="shared" si="89"/>
        <v>0.27197655659805264</v>
      </c>
      <c r="T94" s="2">
        <f t="shared" si="90"/>
        <v>0.51</v>
      </c>
      <c r="U94" s="14">
        <f t="shared" si="91"/>
        <v>0.13870804386500685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6.7949475225299566E-2</v>
      </c>
      <c r="AK94" s="8">
        <f t="shared" si="93"/>
        <v>10.4025</v>
      </c>
      <c r="AL94" s="1">
        <f t="shared" si="94"/>
        <v>0.45</v>
      </c>
      <c r="AM94" s="17">
        <f t="shared" si="95"/>
        <v>68329.5</v>
      </c>
      <c r="AN94" s="1">
        <f t="shared" si="96"/>
        <v>482983255.25202429</v>
      </c>
    </row>
    <row r="95" spans="1:48" x14ac:dyDescent="0.15">
      <c r="C95" s="7">
        <v>6</v>
      </c>
      <c r="D95" s="7">
        <v>21.259779389999999</v>
      </c>
      <c r="E95" s="9">
        <f t="shared" si="97"/>
        <v>16.342611688387102</v>
      </c>
      <c r="F95" s="7" t="s">
        <v>83</v>
      </c>
      <c r="G95" s="1">
        <v>7</v>
      </c>
      <c r="H95" s="8">
        <f t="shared" si="81"/>
        <v>21.259779389999999</v>
      </c>
      <c r="I95" s="8">
        <f t="shared" si="82"/>
        <v>294.40977938999998</v>
      </c>
      <c r="J95" s="8">
        <f t="shared" si="83"/>
        <v>0.22861952660717841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14.930891991506858</v>
      </c>
      <c r="P95" s="8">
        <f t="shared" si="86"/>
        <v>3.4134934589212089</v>
      </c>
      <c r="Q95" s="12">
        <f t="shared" si="87"/>
        <v>1.536072056514544</v>
      </c>
      <c r="R95" s="8">
        <f t="shared" si="88"/>
        <v>2.3873737500000001</v>
      </c>
      <c r="S95" s="13">
        <f t="shared" si="89"/>
        <v>0.64341498959454668</v>
      </c>
      <c r="T95" s="2">
        <f t="shared" si="90"/>
        <v>0.51</v>
      </c>
      <c r="U95" s="14">
        <f t="shared" si="91"/>
        <v>0.32814164469321883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0.14538970587500549</v>
      </c>
      <c r="AK95" s="8">
        <f t="shared" si="93"/>
        <v>10.4025</v>
      </c>
      <c r="AL95" s="1">
        <f t="shared" si="94"/>
        <v>0.45</v>
      </c>
      <c r="AM95" s="17">
        <f t="shared" si="95"/>
        <v>68329.5</v>
      </c>
      <c r="AN95" s="1">
        <f t="shared" si="96"/>
        <v>1033426574.5366532</v>
      </c>
    </row>
    <row r="96" spans="1:48" x14ac:dyDescent="0.15">
      <c r="C96" s="7">
        <v>7</v>
      </c>
      <c r="D96" s="7">
        <v>24.691435369354799</v>
      </c>
      <c r="E96" s="9">
        <f t="shared" si="97"/>
        <v>21.259779389999999</v>
      </c>
      <c r="F96" s="7" t="s">
        <v>83</v>
      </c>
      <c r="G96" s="1">
        <v>8</v>
      </c>
      <c r="H96" s="8">
        <f t="shared" si="81"/>
        <v>24.691435369354799</v>
      </c>
      <c r="I96" s="8">
        <f t="shared" si="82"/>
        <v>297.84143536935477</v>
      </c>
      <c r="J96" s="8">
        <f t="shared" si="83"/>
        <v>0.33465807414517645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16.822673532585647</v>
      </c>
      <c r="P96" s="8">
        <f t="shared" si="86"/>
        <v>5.6298435263881448</v>
      </c>
      <c r="Q96" s="12">
        <f t="shared" si="87"/>
        <v>2.5334295868746652</v>
      </c>
      <c r="R96" s="8">
        <f t="shared" si="88"/>
        <v>2.3873737500000001</v>
      </c>
      <c r="S96" s="13">
        <f t="shared" si="89"/>
        <v>1.061178454724429</v>
      </c>
      <c r="T96" s="2">
        <f t="shared" si="90"/>
        <v>0.51</v>
      </c>
      <c r="U96" s="14">
        <f t="shared" si="91"/>
        <v>0.5412010119094588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0.20962710509070184</v>
      </c>
      <c r="AK96" s="8">
        <f t="shared" si="93"/>
        <v>10.4025</v>
      </c>
      <c r="AL96" s="1">
        <f t="shared" si="94"/>
        <v>0.45</v>
      </c>
      <c r="AM96" s="17">
        <f t="shared" si="95"/>
        <v>68329.5</v>
      </c>
      <c r="AN96" s="1">
        <f t="shared" si="96"/>
        <v>1490024481.720624</v>
      </c>
    </row>
    <row r="97" spans="1:50" x14ac:dyDescent="0.15">
      <c r="C97" s="7">
        <v>8</v>
      </c>
      <c r="D97" s="7">
        <v>24.152757826774199</v>
      </c>
      <c r="E97" s="9">
        <f t="shared" si="97"/>
        <v>24.691435369354799</v>
      </c>
      <c r="F97" s="7" t="s">
        <v>83</v>
      </c>
      <c r="G97" s="1">
        <v>9</v>
      </c>
      <c r="H97" s="8">
        <f t="shared" si="81"/>
        <v>24.152757826774199</v>
      </c>
      <c r="I97" s="8">
        <f t="shared" si="82"/>
        <v>297.30275782677415</v>
      </c>
      <c r="J97" s="8">
        <f t="shared" si="83"/>
        <v>0.31541106797606844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16.498105006197505</v>
      </c>
      <c r="P97" s="8">
        <f t="shared" si="86"/>
        <v>5.2036849195860766</v>
      </c>
      <c r="Q97" s="12">
        <f t="shared" si="87"/>
        <v>2.3416582138137345</v>
      </c>
      <c r="R97" s="8">
        <f t="shared" si="88"/>
        <v>2.3873737500000001</v>
      </c>
      <c r="S97" s="13">
        <f t="shared" si="89"/>
        <v>0.98085111885549314</v>
      </c>
      <c r="T97" s="2">
        <f t="shared" si="90"/>
        <v>0.51</v>
      </c>
      <c r="U97" s="14">
        <f t="shared" si="91"/>
        <v>0.50023407061630154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0.19727557229081494</v>
      </c>
      <c r="AK97" s="8">
        <f t="shared" si="93"/>
        <v>10.4025</v>
      </c>
      <c r="AL97" s="1">
        <f t="shared" si="94"/>
        <v>0.45</v>
      </c>
      <c r="AM97" s="17">
        <f t="shared" si="95"/>
        <v>68329.5</v>
      </c>
      <c r="AN97" s="1">
        <f t="shared" si="96"/>
        <v>1402230080.0823259</v>
      </c>
    </row>
    <row r="98" spans="1:50" x14ac:dyDescent="0.15">
      <c r="C98" s="7">
        <v>9</v>
      </c>
      <c r="D98" s="7">
        <v>22.090605003666699</v>
      </c>
      <c r="E98" s="9">
        <f t="shared" si="97"/>
        <v>24.152757826774199</v>
      </c>
      <c r="F98" s="7" t="s">
        <v>83</v>
      </c>
      <c r="G98" s="1">
        <v>10</v>
      </c>
      <c r="H98" s="8">
        <f t="shared" si="81"/>
        <v>22.090605003666699</v>
      </c>
      <c r="I98" s="8">
        <f t="shared" si="82"/>
        <v>295.2406050036667</v>
      </c>
      <c r="J98" s="8">
        <f t="shared" si="83"/>
        <v>0.25091807981271796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16.59969508661143</v>
      </c>
      <c r="P98" s="8">
        <f t="shared" si="86"/>
        <v>4.1651636166091492</v>
      </c>
      <c r="Q98" s="12">
        <f t="shared" si="87"/>
        <v>1.8743236274741173</v>
      </c>
      <c r="R98" s="8">
        <f t="shared" si="88"/>
        <v>2.3873737500000001</v>
      </c>
      <c r="S98" s="13">
        <f t="shared" si="89"/>
        <v>0.78509853242464334</v>
      </c>
      <c r="T98" s="2">
        <f t="shared" si="90"/>
        <v>0.51</v>
      </c>
      <c r="U98" s="14">
        <f t="shared" si="91"/>
        <v>0.40040025153656811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0.16396967583827529</v>
      </c>
      <c r="AK98" s="8">
        <f t="shared" si="93"/>
        <v>10.4025</v>
      </c>
      <c r="AL98" s="1">
        <f t="shared" si="94"/>
        <v>0.45</v>
      </c>
      <c r="AM98" s="17">
        <f t="shared" si="95"/>
        <v>68329.5</v>
      </c>
      <c r="AN98" s="1">
        <f t="shared" si="96"/>
        <v>1165492559.5290387</v>
      </c>
    </row>
    <row r="99" spans="1:50" x14ac:dyDescent="0.15">
      <c r="C99" s="7">
        <v>10</v>
      </c>
      <c r="D99" s="7">
        <v>13.7290918286129</v>
      </c>
      <c r="E99" s="9">
        <f t="shared" si="97"/>
        <v>22.090605003666699</v>
      </c>
      <c r="F99" s="7" t="s">
        <v>83</v>
      </c>
      <c r="G99" s="1">
        <v>11</v>
      </c>
      <c r="H99" s="8">
        <f t="shared" si="81"/>
        <v>13.7290918286129</v>
      </c>
      <c r="I99" s="8">
        <f t="shared" si="82"/>
        <v>286.8790918286129</v>
      </c>
      <c r="J99" s="8">
        <f t="shared" si="83"/>
        <v>9.5957000496588715E-2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11.812804896502167</v>
      </c>
      <c r="O99" s="8">
        <f t="shared" si="98"/>
        <v>5.927001573500112</v>
      </c>
      <c r="P99" s="8">
        <f t="shared" si="86"/>
        <v>0.56873729293163233</v>
      </c>
      <c r="Q99" s="12">
        <f t="shared" si="87"/>
        <v>0.25593178181923454</v>
      </c>
      <c r="R99" s="8">
        <f t="shared" si="88"/>
        <v>2.3873737500000001</v>
      </c>
      <c r="S99" s="13">
        <f t="shared" si="89"/>
        <v>0.10720222663888908</v>
      </c>
      <c r="T99" s="2">
        <f t="shared" si="90"/>
        <v>0.51</v>
      </c>
      <c r="U99" s="14">
        <f t="shared" si="91"/>
        <v>5.4673135585833428E-2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4.6820950379128784E-2</v>
      </c>
      <c r="AK99" s="8">
        <f t="shared" si="93"/>
        <v>10.4025</v>
      </c>
      <c r="AL99" s="1">
        <f t="shared" si="94"/>
        <v>0.45</v>
      </c>
      <c r="AM99" s="17">
        <f t="shared" si="95"/>
        <v>68329.5</v>
      </c>
      <c r="AN99" s="1">
        <f t="shared" si="96"/>
        <v>332802202.71201402</v>
      </c>
    </row>
    <row r="100" spans="1:50" x14ac:dyDescent="0.15">
      <c r="C100" s="7">
        <v>11</v>
      </c>
      <c r="D100" s="7">
        <v>8.3000004447666704</v>
      </c>
      <c r="E100" s="9">
        <f t="shared" si="97"/>
        <v>13.7290918286129</v>
      </c>
      <c r="F100" s="7" t="s">
        <v>85</v>
      </c>
      <c r="G100" s="1">
        <v>12</v>
      </c>
      <c r="H100" s="8">
        <f t="shared" si="81"/>
        <v>8.3000004447666704</v>
      </c>
      <c r="I100" s="8">
        <f t="shared" si="82"/>
        <v>281.45000044476666</v>
      </c>
      <c r="J100" s="8">
        <f t="shared" si="83"/>
        <v>4.9859025829602582E-2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10.663539280568479</v>
      </c>
      <c r="P100" s="8">
        <f t="shared" si="86"/>
        <v>0.53167368042484553</v>
      </c>
      <c r="Q100" s="12">
        <f t="shared" si="87"/>
        <v>0.23925315619118048</v>
      </c>
      <c r="R100" s="8">
        <f t="shared" si="88"/>
        <v>2.3873737500000001</v>
      </c>
      <c r="S100" s="13">
        <f t="shared" si="89"/>
        <v>0.10021604543116908</v>
      </c>
      <c r="T100" s="2">
        <f t="shared" si="90"/>
        <v>0.51</v>
      </c>
      <c r="U100" s="14">
        <f t="shared" si="91"/>
        <v>5.1110183169896233E-2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4.5746720225723715E-2</v>
      </c>
      <c r="AK100" s="8">
        <f t="shared" si="93"/>
        <v>10.4025</v>
      </c>
      <c r="AL100" s="1">
        <f t="shared" si="94"/>
        <v>0.45</v>
      </c>
      <c r="AM100" s="17">
        <f t="shared" si="95"/>
        <v>68329.5</v>
      </c>
      <c r="AN100" s="1">
        <f t="shared" si="96"/>
        <v>325166600.3080048</v>
      </c>
      <c r="AO100" s="1">
        <f>SUM(AN89:AN100)</f>
        <v>7825971390.8223858</v>
      </c>
    </row>
    <row r="101" spans="1:50" x14ac:dyDescent="0.3">
      <c r="C101" s="7">
        <v>12</v>
      </c>
      <c r="D101" s="10">
        <v>7.1300825968064503</v>
      </c>
      <c r="E101" s="9">
        <f t="shared" si="97"/>
        <v>8.3000004447666704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6</v>
      </c>
      <c r="E105" s="7"/>
      <c r="F105" s="7"/>
      <c r="G105" s="1">
        <v>1</v>
      </c>
      <c r="H105" s="8">
        <f t="shared" ref="H105:H116" si="99">E106</f>
        <v>6</v>
      </c>
      <c r="I105" s="8">
        <f t="shared" ref="I105:I116" si="100">H105+273.15</f>
        <v>279.14999999999998</v>
      </c>
      <c r="J105" s="8">
        <f t="shared" ref="J105:J116" si="101">EXP(($C$15*(I105-$C$13))/($C$16*I105*$C$13))</f>
        <v>3.7493223242691671E-2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2.4291492217795686E-2</v>
      </c>
      <c r="Q105" s="12">
        <f t="shared" ref="Q105:Q116" si="105">P105*$B$107</f>
        <v>7.287447665338705E-3</v>
      </c>
      <c r="R105" s="8">
        <f t="shared" ref="R105:R116" si="106">L105*$B$107</f>
        <v>0.19436706250000002</v>
      </c>
      <c r="S105" s="13">
        <f t="shared" ref="S105:S116" si="107">Q105/R105</f>
        <v>3.7493223242691671E-2</v>
      </c>
      <c r="T105" s="2">
        <f t="shared" ref="T105:T116" si="108">$B$106/100</f>
        <v>0.01</v>
      </c>
      <c r="U105" s="14">
        <f t="shared" ref="U105:U116" si="109">S105*T105</f>
        <v>3.7493223242691671E-4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5.8649322324269169E-3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2588.9166666666665</v>
      </c>
      <c r="AX105" s="1">
        <f t="shared" ref="AX105:AX116" si="116">AW105*10000*AV105*0.67*AU105*AT105</f>
        <v>1977327.2138063046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6.1699188559677403</v>
      </c>
      <c r="E106" s="9">
        <f t="shared" ref="E106:E117" si="117">D105</f>
        <v>6</v>
      </c>
      <c r="F106" s="7" t="s">
        <v>83</v>
      </c>
      <c r="G106" s="1">
        <v>2</v>
      </c>
      <c r="H106" s="8">
        <f t="shared" si="99"/>
        <v>6.1699188559677403</v>
      </c>
      <c r="I106" s="8">
        <f t="shared" si="100"/>
        <v>279.31991885596773</v>
      </c>
      <c r="J106" s="8">
        <f t="shared" si="101"/>
        <v>3.8297279243159427E-2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1.2714889244488712</v>
      </c>
      <c r="P106" s="8">
        <f t="shared" si="104"/>
        <v>4.8694566394202859E-2</v>
      </c>
      <c r="Q106" s="12">
        <f t="shared" si="105"/>
        <v>1.4608369918260857E-2</v>
      </c>
      <c r="R106" s="8">
        <f t="shared" si="106"/>
        <v>0.19436706250000002</v>
      </c>
      <c r="S106" s="13">
        <f t="shared" si="107"/>
        <v>7.5158670046067383E-2</v>
      </c>
      <c r="T106" s="2">
        <f t="shared" si="108"/>
        <v>0.01</v>
      </c>
      <c r="U106" s="14">
        <f t="shared" si="109"/>
        <v>7.5158670046067389E-4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6.2415867004606742E-3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2588.9166666666665</v>
      </c>
      <c r="AX106" s="1">
        <f t="shared" si="116"/>
        <v>2104314.0399672436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6.8389492688214304</v>
      </c>
      <c r="E107" s="9">
        <f t="shared" si="117"/>
        <v>6.1699188559677403</v>
      </c>
      <c r="F107" s="7" t="s">
        <v>83</v>
      </c>
      <c r="G107" s="1">
        <v>3</v>
      </c>
      <c r="H107" s="8">
        <f t="shared" si="99"/>
        <v>6.8389492688214304</v>
      </c>
      <c r="I107" s="8">
        <f t="shared" si="100"/>
        <v>279.98894926882139</v>
      </c>
      <c r="J107" s="8">
        <f t="shared" si="101"/>
        <v>4.1623871440347564E-2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1.8706845663880016</v>
      </c>
      <c r="P107" s="8">
        <f t="shared" si="104"/>
        <v>7.7865133896776503E-2</v>
      </c>
      <c r="Q107" s="12">
        <f t="shared" si="105"/>
        <v>2.3359540169032949E-2</v>
      </c>
      <c r="R107" s="8">
        <f t="shared" si="106"/>
        <v>0.19436706250000002</v>
      </c>
      <c r="S107" s="13">
        <f t="shared" si="107"/>
        <v>0.12018260639727961</v>
      </c>
      <c r="T107" s="2">
        <f t="shared" si="108"/>
        <v>0.01</v>
      </c>
      <c r="U107" s="14">
        <f t="shared" si="109"/>
        <v>1.2018260639727961E-3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6.6918260639727964E-3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2588.9166666666665</v>
      </c>
      <c r="AX107" s="1">
        <f t="shared" si="116"/>
        <v>2256109.5784181547</v>
      </c>
    </row>
    <row r="108" spans="1:50" x14ac:dyDescent="0.15">
      <c r="C108" s="7">
        <v>3</v>
      </c>
      <c r="D108" s="7">
        <v>8.6047907483225803</v>
      </c>
      <c r="E108" s="9">
        <f t="shared" si="117"/>
        <v>6.8389492688214304</v>
      </c>
      <c r="F108" s="7" t="s">
        <v>83</v>
      </c>
      <c r="G108" s="1">
        <v>4</v>
      </c>
      <c r="H108" s="8">
        <f t="shared" si="99"/>
        <v>8.6047907483225803</v>
      </c>
      <c r="I108" s="8">
        <f t="shared" si="100"/>
        <v>281.75479074832253</v>
      </c>
      <c r="J108" s="8">
        <f t="shared" si="101"/>
        <v>5.1760278725690452E-2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2.4407096408245588</v>
      </c>
      <c r="P108" s="8">
        <f t="shared" si="104"/>
        <v>0.12633181129755899</v>
      </c>
      <c r="Q108" s="12">
        <f t="shared" si="105"/>
        <v>3.7899543389267695E-2</v>
      </c>
      <c r="R108" s="8">
        <f t="shared" si="106"/>
        <v>0.19436706250000002</v>
      </c>
      <c r="S108" s="13">
        <f t="shared" si="107"/>
        <v>0.19498953630205576</v>
      </c>
      <c r="T108" s="2">
        <f t="shared" si="108"/>
        <v>0.01</v>
      </c>
      <c r="U108" s="14">
        <f t="shared" si="109"/>
        <v>1.9498953630205577E-3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7.4398953630205574E-3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2588.9166666666665</v>
      </c>
      <c r="AX108" s="1">
        <f t="shared" si="116"/>
        <v>2508316.7181088482</v>
      </c>
    </row>
    <row r="109" spans="1:50" x14ac:dyDescent="0.15">
      <c r="C109" s="7">
        <v>4</v>
      </c>
      <c r="D109" s="7">
        <v>12.0203961956333</v>
      </c>
      <c r="E109" s="9">
        <f t="shared" si="117"/>
        <v>8.6047907483225803</v>
      </c>
      <c r="F109" s="7" t="s">
        <v>83</v>
      </c>
      <c r="G109" s="1">
        <v>5</v>
      </c>
      <c r="H109" s="8">
        <f t="shared" si="99"/>
        <v>12.0203961956333</v>
      </c>
      <c r="I109" s="8">
        <f t="shared" si="100"/>
        <v>285.17039619563326</v>
      </c>
      <c r="J109" s="8">
        <f t="shared" si="101"/>
        <v>7.8298993283240956E-2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2.19865893805065</v>
      </c>
      <c r="O109" s="8">
        <f t="shared" si="118"/>
        <v>0.76360909980968339</v>
      </c>
      <c r="P109" s="8">
        <f t="shared" si="104"/>
        <v>5.9789823777020072E-2</v>
      </c>
      <c r="Q109" s="12">
        <f t="shared" si="105"/>
        <v>1.7936947133106021E-2</v>
      </c>
      <c r="R109" s="8">
        <f t="shared" si="106"/>
        <v>0.19436706250000002</v>
      </c>
      <c r="S109" s="13">
        <f t="shared" si="107"/>
        <v>9.2283882373877107E-2</v>
      </c>
      <c r="T109" s="2">
        <f t="shared" si="108"/>
        <v>0.01</v>
      </c>
      <c r="U109" s="14">
        <f t="shared" si="109"/>
        <v>9.2283882373877114E-4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6.4128388237387713E-3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2588.9166666666665</v>
      </c>
      <c r="AX109" s="1">
        <f t="shared" si="116"/>
        <v>2162050.6804535007</v>
      </c>
    </row>
    <row r="110" spans="1:50" x14ac:dyDescent="0.15">
      <c r="C110" s="7">
        <v>5</v>
      </c>
      <c r="D110" s="7">
        <v>16.342611688387102</v>
      </c>
      <c r="E110" s="9">
        <f t="shared" si="117"/>
        <v>12.0203961956333</v>
      </c>
      <c r="F110" s="7" t="s">
        <v>85</v>
      </c>
      <c r="G110" s="1">
        <v>6</v>
      </c>
      <c r="H110" s="8">
        <f t="shared" si="99"/>
        <v>16.342611688387102</v>
      </c>
      <c r="I110" s="8">
        <f t="shared" si="100"/>
        <v>289.49261168838706</v>
      </c>
      <c r="J110" s="8">
        <f t="shared" si="101"/>
        <v>0.13036155324362814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1.3517094843659969</v>
      </c>
      <c r="P110" s="8">
        <f t="shared" si="104"/>
        <v>0.17621094791609504</v>
      </c>
      <c r="Q110" s="12">
        <f t="shared" si="105"/>
        <v>5.2863284374828512E-2</v>
      </c>
      <c r="R110" s="8">
        <f t="shared" si="106"/>
        <v>0.19436706250000002</v>
      </c>
      <c r="S110" s="13">
        <f t="shared" si="107"/>
        <v>0.27197655659805275</v>
      </c>
      <c r="T110" s="2">
        <f t="shared" si="108"/>
        <v>0.01</v>
      </c>
      <c r="U110" s="14">
        <f t="shared" si="109"/>
        <v>2.7197655659805275E-3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8.2097655659805271E-3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2588.9166666666665</v>
      </c>
      <c r="AX110" s="1">
        <f t="shared" si="116"/>
        <v>2767873.9036112982</v>
      </c>
    </row>
    <row r="111" spans="1:50" x14ac:dyDescent="0.15">
      <c r="C111" s="7">
        <v>6</v>
      </c>
      <c r="D111" s="7">
        <v>21.259779389999999</v>
      </c>
      <c r="E111" s="9">
        <f t="shared" si="117"/>
        <v>16.342611688387102</v>
      </c>
      <c r="F111" s="7" t="s">
        <v>83</v>
      </c>
      <c r="G111" s="1">
        <v>7</v>
      </c>
      <c r="H111" s="8">
        <f t="shared" si="99"/>
        <v>21.259779389999999</v>
      </c>
      <c r="I111" s="8">
        <f t="shared" si="100"/>
        <v>294.40977938999998</v>
      </c>
      <c r="J111" s="8">
        <f t="shared" si="101"/>
        <v>0.22861952660717841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1.8233887447832351</v>
      </c>
      <c r="P111" s="8">
        <f t="shared" si="104"/>
        <v>0.41686227165320044</v>
      </c>
      <c r="Q111" s="12">
        <f t="shared" si="105"/>
        <v>0.12505868149596014</v>
      </c>
      <c r="R111" s="8">
        <f t="shared" si="106"/>
        <v>0.19436706250000002</v>
      </c>
      <c r="S111" s="13">
        <f t="shared" si="107"/>
        <v>0.64341498959454679</v>
      </c>
      <c r="T111" s="2">
        <f t="shared" si="108"/>
        <v>0.01</v>
      </c>
      <c r="U111" s="14">
        <f t="shared" si="109"/>
        <v>6.4341498959454681E-3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0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1"/>
        <v>0.01</v>
      </c>
      <c r="AT111" s="1">
        <f t="shared" si="112"/>
        <v>2.1334149895945467E-2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2588.9166666666665</v>
      </c>
      <c r="AX111" s="1">
        <f t="shared" si="116"/>
        <v>7192682.4558073143</v>
      </c>
    </row>
    <row r="112" spans="1:50" x14ac:dyDescent="0.15">
      <c r="C112" s="7">
        <v>7</v>
      </c>
      <c r="D112" s="7">
        <v>24.691435369354799</v>
      </c>
      <c r="E112" s="9">
        <f t="shared" si="117"/>
        <v>21.259779389999999</v>
      </c>
      <c r="F112" s="7" t="s">
        <v>83</v>
      </c>
      <c r="G112" s="1">
        <v>8</v>
      </c>
      <c r="H112" s="8">
        <f t="shared" si="99"/>
        <v>24.691435369354799</v>
      </c>
      <c r="I112" s="8">
        <f t="shared" si="100"/>
        <v>297.84143536935477</v>
      </c>
      <c r="J112" s="8">
        <f t="shared" si="101"/>
        <v>0.33465807414517645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2.0544166814633682</v>
      </c>
      <c r="P112" s="8">
        <f t="shared" si="104"/>
        <v>0.68752713011025524</v>
      </c>
      <c r="Q112" s="12">
        <f t="shared" si="105"/>
        <v>0.20625813903307658</v>
      </c>
      <c r="R112" s="8">
        <f t="shared" si="106"/>
        <v>0.19436706250000002</v>
      </c>
      <c r="S112" s="13">
        <f t="shared" si="107"/>
        <v>1.0611784547244292</v>
      </c>
      <c r="T112" s="2">
        <f t="shared" si="108"/>
        <v>0.01</v>
      </c>
      <c r="U112" s="14">
        <f t="shared" si="109"/>
        <v>1.0611784547244292E-2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0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1"/>
        <v>0.01</v>
      </c>
      <c r="AT112" s="1">
        <f t="shared" si="112"/>
        <v>2.5511784547244294E-2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2588.9166666666665</v>
      </c>
      <c r="AX112" s="1">
        <f t="shared" si="116"/>
        <v>8601147.2697196063</v>
      </c>
    </row>
    <row r="113" spans="1:53" x14ac:dyDescent="0.15">
      <c r="C113" s="7">
        <v>8</v>
      </c>
      <c r="D113" s="7">
        <v>24.152757826774199</v>
      </c>
      <c r="E113" s="9">
        <f t="shared" si="117"/>
        <v>24.691435369354799</v>
      </c>
      <c r="F113" s="7" t="s">
        <v>83</v>
      </c>
      <c r="G113" s="1">
        <v>9</v>
      </c>
      <c r="H113" s="8">
        <f t="shared" si="99"/>
        <v>24.152757826774199</v>
      </c>
      <c r="I113" s="8">
        <f t="shared" si="100"/>
        <v>297.30275782677415</v>
      </c>
      <c r="J113" s="8">
        <f t="shared" si="101"/>
        <v>0.31541106797606844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2.0147797596864465</v>
      </c>
      <c r="P113" s="8">
        <f t="shared" si="104"/>
        <v>0.63548383573926859</v>
      </c>
      <c r="Q113" s="12">
        <f t="shared" si="105"/>
        <v>0.19064515072178057</v>
      </c>
      <c r="R113" s="8">
        <f t="shared" si="106"/>
        <v>0.19436706250000002</v>
      </c>
      <c r="S113" s="13">
        <f t="shared" si="107"/>
        <v>0.98085111885549303</v>
      </c>
      <c r="T113" s="2">
        <f t="shared" si="108"/>
        <v>0.01</v>
      </c>
      <c r="U113" s="14">
        <f t="shared" si="109"/>
        <v>9.808511188554931E-3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0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1"/>
        <v>0.01</v>
      </c>
      <c r="AT113" s="1">
        <f t="shared" si="112"/>
        <v>2.4708511188554931E-2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2588.9166666666665</v>
      </c>
      <c r="AX113" s="1">
        <f t="shared" si="116"/>
        <v>8330328.4078271799</v>
      </c>
    </row>
    <row r="114" spans="1:53" x14ac:dyDescent="0.15">
      <c r="C114" s="7">
        <v>9</v>
      </c>
      <c r="D114" s="7">
        <v>22.090605003666699</v>
      </c>
      <c r="E114" s="9">
        <f t="shared" si="117"/>
        <v>24.152757826774199</v>
      </c>
      <c r="F114" s="7" t="s">
        <v>83</v>
      </c>
      <c r="G114" s="1">
        <v>10</v>
      </c>
      <c r="H114" s="8">
        <f t="shared" si="99"/>
        <v>22.090605003666699</v>
      </c>
      <c r="I114" s="8">
        <f t="shared" si="100"/>
        <v>295.2406050036667</v>
      </c>
      <c r="J114" s="8">
        <f t="shared" si="101"/>
        <v>0.25091807981271796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2.0271861322805114</v>
      </c>
      <c r="P114" s="8">
        <f t="shared" si="104"/>
        <v>0.50865765173479638</v>
      </c>
      <c r="Q114" s="12">
        <f t="shared" si="105"/>
        <v>0.15259729552043891</v>
      </c>
      <c r="R114" s="8">
        <f t="shared" si="106"/>
        <v>0.19436706250000002</v>
      </c>
      <c r="S114" s="13">
        <f t="shared" si="107"/>
        <v>0.78509853242464311</v>
      </c>
      <c r="T114" s="2">
        <f t="shared" si="108"/>
        <v>0.01</v>
      </c>
      <c r="U114" s="14">
        <f t="shared" si="109"/>
        <v>7.8509853242464313E-3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0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1"/>
        <v>0.01</v>
      </c>
      <c r="AT114" s="1">
        <f t="shared" si="112"/>
        <v>2.275098532424643E-2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2588.9166666666665</v>
      </c>
      <c r="AX114" s="1">
        <f t="shared" si="116"/>
        <v>7670360.1405339669</v>
      </c>
    </row>
    <row r="115" spans="1:53" x14ac:dyDescent="0.15">
      <c r="C115" s="7">
        <v>10</v>
      </c>
      <c r="D115" s="7">
        <v>13.7290918286129</v>
      </c>
      <c r="E115" s="9">
        <f t="shared" si="117"/>
        <v>22.090605003666699</v>
      </c>
      <c r="F115" s="7" t="s">
        <v>83</v>
      </c>
      <c r="G115" s="1">
        <v>11</v>
      </c>
      <c r="H115" s="8">
        <f t="shared" si="99"/>
        <v>13.7290918286129</v>
      </c>
      <c r="I115" s="8">
        <f t="shared" si="100"/>
        <v>286.8790918286129</v>
      </c>
      <c r="J115" s="8">
        <f t="shared" si="101"/>
        <v>9.5957000496588715E-2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1.4426020565184294</v>
      </c>
      <c r="O115" s="8">
        <f t="shared" si="118"/>
        <v>0.72381663236061922</v>
      </c>
      <c r="P115" s="8">
        <f t="shared" si="104"/>
        <v>6.9455272950867106E-2</v>
      </c>
      <c r="Q115" s="12">
        <f t="shared" si="105"/>
        <v>2.0836581885260132E-2</v>
      </c>
      <c r="R115" s="8">
        <f t="shared" si="106"/>
        <v>0.19436706250000002</v>
      </c>
      <c r="S115" s="13">
        <f t="shared" si="107"/>
        <v>0.10720222663888913</v>
      </c>
      <c r="T115" s="2">
        <f t="shared" si="108"/>
        <v>0.01</v>
      </c>
      <c r="U115" s="14">
        <f t="shared" si="109"/>
        <v>1.0720222663888914E-3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6.5620222663888917E-3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2588.9166666666665</v>
      </c>
      <c r="AX115" s="1">
        <f t="shared" si="116"/>
        <v>2212346.995792055</v>
      </c>
    </row>
    <row r="116" spans="1:53" x14ac:dyDescent="0.15">
      <c r="C116" s="7">
        <v>11</v>
      </c>
      <c r="D116" s="7">
        <v>8.3000004447666704</v>
      </c>
      <c r="E116" s="9">
        <f t="shared" si="117"/>
        <v>13.7290918286129</v>
      </c>
      <c r="F116" s="7" t="s">
        <v>85</v>
      </c>
      <c r="G116" s="1">
        <v>12</v>
      </c>
      <c r="H116" s="8">
        <f t="shared" si="99"/>
        <v>8.3000004447666704</v>
      </c>
      <c r="I116" s="8">
        <f t="shared" si="100"/>
        <v>281.45000044476666</v>
      </c>
      <c r="J116" s="8">
        <f t="shared" si="101"/>
        <v>4.9859025829602582E-2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1.3022515677430857</v>
      </c>
      <c r="P116" s="8">
        <f t="shared" si="104"/>
        <v>6.4928994552742966E-2</v>
      </c>
      <c r="Q116" s="12">
        <f t="shared" si="105"/>
        <v>1.9478698365822888E-2</v>
      </c>
      <c r="R116" s="8">
        <f t="shared" si="106"/>
        <v>0.19436706250000002</v>
      </c>
      <c r="S116" s="13">
        <f t="shared" si="107"/>
        <v>0.10021604543116912</v>
      </c>
      <c r="T116" s="2">
        <f t="shared" si="108"/>
        <v>0.01</v>
      </c>
      <c r="U116" s="14">
        <f t="shared" si="109"/>
        <v>1.0021604543116911E-3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6.492160454311691E-3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2588.9166666666665</v>
      </c>
      <c r="AX116" s="1">
        <f t="shared" si="116"/>
        <v>2188793.4990504719</v>
      </c>
      <c r="AY116" s="1">
        <f>SUM(AX105:AX116)</f>
        <v>49971650.903095946</v>
      </c>
    </row>
    <row r="117" spans="1:53" x14ac:dyDescent="0.3">
      <c r="C117" s="7">
        <v>12</v>
      </c>
      <c r="D117" s="10">
        <v>7.1300825968064503</v>
      </c>
      <c r="E117" s="9">
        <f t="shared" si="117"/>
        <v>8.3000004447666704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6</v>
      </c>
      <c r="E121" s="7"/>
      <c r="F121" s="7"/>
      <c r="G121" s="1">
        <v>1</v>
      </c>
      <c r="H121" s="8">
        <f t="shared" ref="H121:H132" si="119">E122</f>
        <v>6</v>
      </c>
      <c r="I121" s="8">
        <f t="shared" ref="I121:I132" si="120">H121+273.15</f>
        <v>279.14999999999998</v>
      </c>
      <c r="J121" s="8">
        <f t="shared" ref="J121:J132" si="121">EXP(($C$15*(I121-$C$13))/($C$16*I121*$C$13))</f>
        <v>3.7493223242691671E-2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1.0674320657194319E-2</v>
      </c>
      <c r="Q121" s="12">
        <f t="shared" ref="Q121:Q132" si="125">P121*$B$123</f>
        <v>3.5225258168741255E-3</v>
      </c>
      <c r="R121" s="8">
        <f t="shared" ref="R121:R132" si="126">L121*$B$123</f>
        <v>9.3951000000000007E-2</v>
      </c>
      <c r="S121" s="13">
        <f t="shared" ref="S121:S132" si="127">Q121/R121</f>
        <v>3.7493223242691671E-2</v>
      </c>
      <c r="T121" s="2">
        <f t="shared" ref="T121:T132" si="128">$B$122/100</f>
        <v>0.01</v>
      </c>
      <c r="U121" s="14">
        <f t="shared" ref="U121:U132" si="129">S121*T121</f>
        <v>3.7493223242691671E-4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5.8649322324269169E-3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2572</v>
      </c>
      <c r="AX121" s="1">
        <f t="shared" ref="AX121:AX132" si="136">AW121*10000*AV121*0.67*AU121*AT121</f>
        <v>949533.23949430161</v>
      </c>
      <c r="AZ121" s="1">
        <f t="shared" ref="AZ121:AZ132" si="137">$E$9/12</f>
        <v>1367.25</v>
      </c>
      <c r="BA121" s="1">
        <f t="shared" ref="BA121:BA132" si="138">AZ121*10000*AV121*0.67*AU121*AT121</f>
        <v>504762.56675683666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6.1699188559677403</v>
      </c>
      <c r="E122" s="9">
        <f t="shared" ref="E122:E133" si="139">D121</f>
        <v>6</v>
      </c>
      <c r="F122" s="7" t="s">
        <v>83</v>
      </c>
      <c r="G122" s="1">
        <v>2</v>
      </c>
      <c r="H122" s="8">
        <f t="shared" si="119"/>
        <v>6.1699188559677403</v>
      </c>
      <c r="I122" s="8">
        <f t="shared" si="120"/>
        <v>279.31991885596773</v>
      </c>
      <c r="J122" s="8">
        <f t="shared" si="121"/>
        <v>3.8297279243159427E-2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0.5587256793428057</v>
      </c>
      <c r="P122" s="8">
        <f t="shared" si="124"/>
        <v>2.1397673362115382E-2</v>
      </c>
      <c r="Q122" s="12">
        <f t="shared" si="125"/>
        <v>7.0612322094980766E-3</v>
      </c>
      <c r="R122" s="8">
        <f t="shared" si="126"/>
        <v>9.3951000000000007E-2</v>
      </c>
      <c r="S122" s="13">
        <f t="shared" si="127"/>
        <v>7.5158670046067383E-2</v>
      </c>
      <c r="T122" s="2">
        <f t="shared" si="128"/>
        <v>0.01</v>
      </c>
      <c r="U122" s="14">
        <f t="shared" si="129"/>
        <v>7.5158670046067389E-4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6.2415867004606742E-3</v>
      </c>
      <c r="AU122" s="8">
        <f t="shared" si="133"/>
        <v>28.47</v>
      </c>
      <c r="AV122" s="1">
        <f t="shared" si="134"/>
        <v>0.33</v>
      </c>
      <c r="AW122" s="1">
        <f t="shared" si="135"/>
        <v>2572</v>
      </c>
      <c r="AX122" s="1">
        <f t="shared" si="136"/>
        <v>1010513.6435345546</v>
      </c>
      <c r="AZ122" s="1">
        <f t="shared" si="137"/>
        <v>1367.25</v>
      </c>
      <c r="BA122" s="1">
        <f t="shared" si="138"/>
        <v>537179.15206944779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6.8389492688214304</v>
      </c>
      <c r="E123" s="9">
        <f t="shared" si="139"/>
        <v>6.1699188559677403</v>
      </c>
      <c r="F123" s="7" t="s">
        <v>83</v>
      </c>
      <c r="G123" s="1">
        <v>3</v>
      </c>
      <c r="H123" s="8">
        <f t="shared" si="119"/>
        <v>6.8389492688214304</v>
      </c>
      <c r="I123" s="8">
        <f t="shared" si="120"/>
        <v>279.98894926882139</v>
      </c>
      <c r="J123" s="8">
        <f t="shared" si="121"/>
        <v>4.1623871440347564E-2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0.82202800598069026</v>
      </c>
      <c r="P123" s="8">
        <f t="shared" si="124"/>
        <v>3.421598804130551E-2</v>
      </c>
      <c r="Q123" s="12">
        <f t="shared" si="125"/>
        <v>1.129127605363082E-2</v>
      </c>
      <c r="R123" s="8">
        <f t="shared" si="126"/>
        <v>9.3951000000000007E-2</v>
      </c>
      <c r="S123" s="13">
        <f t="shared" si="127"/>
        <v>0.12018260639727964</v>
      </c>
      <c r="T123" s="2">
        <f t="shared" si="128"/>
        <v>0.01</v>
      </c>
      <c r="U123" s="14">
        <f t="shared" si="129"/>
        <v>1.2018260639727965E-3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6.6918260639727964E-3</v>
      </c>
      <c r="AU123" s="8">
        <f t="shared" si="133"/>
        <v>28.47</v>
      </c>
      <c r="AV123" s="1">
        <f t="shared" si="134"/>
        <v>0.33</v>
      </c>
      <c r="AW123" s="1">
        <f t="shared" si="135"/>
        <v>2572</v>
      </c>
      <c r="AX123" s="1">
        <f t="shared" si="136"/>
        <v>1083407.4510741876</v>
      </c>
      <c r="AZ123" s="1">
        <f t="shared" si="137"/>
        <v>1367.25</v>
      </c>
      <c r="BA123" s="1">
        <f t="shared" si="138"/>
        <v>575928.78595691407</v>
      </c>
    </row>
    <row r="124" spans="1:53" x14ac:dyDescent="0.15">
      <c r="C124" s="7">
        <v>3</v>
      </c>
      <c r="D124" s="7">
        <v>8.6047907483225803</v>
      </c>
      <c r="E124" s="9">
        <f t="shared" si="139"/>
        <v>6.8389492688214304</v>
      </c>
      <c r="F124" s="7" t="s">
        <v>83</v>
      </c>
      <c r="G124" s="1">
        <v>4</v>
      </c>
      <c r="H124" s="8">
        <f t="shared" si="119"/>
        <v>8.6047907483225803</v>
      </c>
      <c r="I124" s="8">
        <f t="shared" si="120"/>
        <v>281.75479074832253</v>
      </c>
      <c r="J124" s="8">
        <f t="shared" si="121"/>
        <v>5.1760278725690452E-2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1.0725120179393848</v>
      </c>
      <c r="P124" s="8">
        <f t="shared" si="124"/>
        <v>5.5513520985195276E-2</v>
      </c>
      <c r="Q124" s="12">
        <f t="shared" si="125"/>
        <v>1.8319461925114442E-2</v>
      </c>
      <c r="R124" s="8">
        <f t="shared" si="126"/>
        <v>9.3951000000000007E-2</v>
      </c>
      <c r="S124" s="13">
        <f t="shared" si="127"/>
        <v>0.19498953630205576</v>
      </c>
      <c r="T124" s="2">
        <f t="shared" si="128"/>
        <v>0.01</v>
      </c>
      <c r="U124" s="14">
        <f t="shared" si="129"/>
        <v>1.9498953630205577E-3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7.4398953630205574E-3</v>
      </c>
      <c r="AU124" s="8">
        <f t="shared" si="133"/>
        <v>28.47</v>
      </c>
      <c r="AV124" s="1">
        <f t="shared" si="134"/>
        <v>0.33</v>
      </c>
      <c r="AW124" s="1">
        <f t="shared" si="135"/>
        <v>2572</v>
      </c>
      <c r="AX124" s="1">
        <f t="shared" si="136"/>
        <v>1204519.961285942</v>
      </c>
      <c r="AZ124" s="1">
        <f t="shared" si="137"/>
        <v>1367.25</v>
      </c>
      <c r="BA124" s="1">
        <f t="shared" si="138"/>
        <v>640311.00974658015</v>
      </c>
    </row>
    <row r="125" spans="1:53" x14ac:dyDescent="0.15">
      <c r="C125" s="7">
        <v>4</v>
      </c>
      <c r="D125" s="7">
        <v>12.0203961956333</v>
      </c>
      <c r="E125" s="9">
        <f t="shared" si="139"/>
        <v>8.6047907483225803</v>
      </c>
      <c r="F125" s="7" t="s">
        <v>83</v>
      </c>
      <c r="G125" s="1">
        <v>5</v>
      </c>
      <c r="H125" s="8">
        <f t="shared" si="119"/>
        <v>12.0203961956333</v>
      </c>
      <c r="I125" s="8">
        <f t="shared" si="120"/>
        <v>285.17039619563326</v>
      </c>
      <c r="J125" s="8">
        <f t="shared" si="121"/>
        <v>7.8298993283240956E-2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0.96614857210647997</v>
      </c>
      <c r="O125" s="8">
        <f t="shared" si="140"/>
        <v>0.3355499248477094</v>
      </c>
      <c r="P125" s="8">
        <f t="shared" si="124"/>
        <v>2.6273221311842804E-2</v>
      </c>
      <c r="Q125" s="12">
        <f t="shared" si="125"/>
        <v>8.6701630329081257E-3</v>
      </c>
      <c r="R125" s="8">
        <f t="shared" si="126"/>
        <v>9.3951000000000007E-2</v>
      </c>
      <c r="S125" s="13">
        <f t="shared" si="127"/>
        <v>9.228388237387708E-2</v>
      </c>
      <c r="T125" s="2">
        <f t="shared" si="128"/>
        <v>0.01</v>
      </c>
      <c r="U125" s="14">
        <f t="shared" si="129"/>
        <v>9.2283882373877081E-4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6.4128388237387713E-3</v>
      </c>
      <c r="AU125" s="8">
        <f t="shared" si="133"/>
        <v>28.47</v>
      </c>
      <c r="AV125" s="1">
        <f t="shared" si="134"/>
        <v>0.33</v>
      </c>
      <c r="AW125" s="1">
        <f t="shared" si="135"/>
        <v>2572</v>
      </c>
      <c r="AX125" s="1">
        <f t="shared" si="136"/>
        <v>1038239.3830558859</v>
      </c>
      <c r="AZ125" s="1">
        <f t="shared" si="137"/>
        <v>1367.25</v>
      </c>
      <c r="BA125" s="1">
        <f t="shared" si="138"/>
        <v>551917.88354710734</v>
      </c>
    </row>
    <row r="126" spans="1:53" x14ac:dyDescent="0.15">
      <c r="C126" s="7">
        <v>5</v>
      </c>
      <c r="D126" s="7">
        <v>16.342611688387102</v>
      </c>
      <c r="E126" s="9">
        <f t="shared" si="139"/>
        <v>12.0203961956333</v>
      </c>
      <c r="F126" s="7" t="s">
        <v>85</v>
      </c>
      <c r="G126" s="1">
        <v>6</v>
      </c>
      <c r="H126" s="8">
        <f t="shared" si="119"/>
        <v>16.342611688387102</v>
      </c>
      <c r="I126" s="8">
        <f t="shared" si="120"/>
        <v>289.49261168838706</v>
      </c>
      <c r="J126" s="8">
        <f t="shared" si="121"/>
        <v>0.13036155324362814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0.59397670353586651</v>
      </c>
      <c r="P126" s="8">
        <f t="shared" si="124"/>
        <v>7.7431725663465581E-2</v>
      </c>
      <c r="Q126" s="12">
        <f t="shared" si="125"/>
        <v>2.5552469468943642E-2</v>
      </c>
      <c r="R126" s="8">
        <f t="shared" si="126"/>
        <v>9.3951000000000007E-2</v>
      </c>
      <c r="S126" s="13">
        <f t="shared" si="127"/>
        <v>0.27197655659805259</v>
      </c>
      <c r="T126" s="2">
        <f t="shared" si="128"/>
        <v>0.01</v>
      </c>
      <c r="U126" s="14">
        <f t="shared" si="129"/>
        <v>2.7197655659805258E-3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8.2097655659805271E-3</v>
      </c>
      <c r="AU126" s="8">
        <f t="shared" si="133"/>
        <v>28.47</v>
      </c>
      <c r="AV126" s="1">
        <f t="shared" si="134"/>
        <v>0.33</v>
      </c>
      <c r="AW126" s="1">
        <f t="shared" si="135"/>
        <v>2572</v>
      </c>
      <c r="AX126" s="1">
        <f t="shared" si="136"/>
        <v>1329162.0404842244</v>
      </c>
      <c r="AZ126" s="1">
        <f t="shared" si="137"/>
        <v>1367.25</v>
      </c>
      <c r="BA126" s="1">
        <f t="shared" si="138"/>
        <v>706569.51782739337</v>
      </c>
    </row>
    <row r="127" spans="1:53" x14ac:dyDescent="0.15">
      <c r="C127" s="7">
        <v>6</v>
      </c>
      <c r="D127" s="7">
        <v>21.259779389999999</v>
      </c>
      <c r="E127" s="9">
        <f t="shared" si="139"/>
        <v>16.342611688387102</v>
      </c>
      <c r="F127" s="7" t="s">
        <v>83</v>
      </c>
      <c r="G127" s="1">
        <v>7</v>
      </c>
      <c r="H127" s="8">
        <f t="shared" si="119"/>
        <v>21.259779389999999</v>
      </c>
      <c r="I127" s="8">
        <f t="shared" si="120"/>
        <v>294.40977938999998</v>
      </c>
      <c r="J127" s="8">
        <f t="shared" si="121"/>
        <v>0.22861952660717841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0.8012449778724009</v>
      </c>
      <c r="P127" s="8">
        <f t="shared" si="124"/>
        <v>0.18318024753756743</v>
      </c>
      <c r="Q127" s="12">
        <f t="shared" si="125"/>
        <v>6.0449481687397257E-2</v>
      </c>
      <c r="R127" s="8">
        <f t="shared" si="126"/>
        <v>9.3951000000000007E-2</v>
      </c>
      <c r="S127" s="13">
        <f t="shared" si="127"/>
        <v>0.64341498959454668</v>
      </c>
      <c r="T127" s="2">
        <f t="shared" si="128"/>
        <v>0.01</v>
      </c>
      <c r="U127" s="14">
        <f t="shared" si="129"/>
        <v>6.4341498959454672E-3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0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1"/>
        <v>0.01</v>
      </c>
      <c r="AT127" s="1">
        <f t="shared" si="132"/>
        <v>2.1334149895945467E-2</v>
      </c>
      <c r="AU127" s="8">
        <f t="shared" si="133"/>
        <v>28.47</v>
      </c>
      <c r="AV127" s="1">
        <f t="shared" si="134"/>
        <v>0.33</v>
      </c>
      <c r="AW127" s="1">
        <f t="shared" si="135"/>
        <v>2572</v>
      </c>
      <c r="AX127" s="1">
        <f t="shared" si="136"/>
        <v>3454001.4547059042</v>
      </c>
      <c r="AZ127" s="1">
        <f t="shared" si="137"/>
        <v>1367.25</v>
      </c>
      <c r="BA127" s="1">
        <f t="shared" si="138"/>
        <v>1836113.3316277789</v>
      </c>
    </row>
    <row r="128" spans="1:53" x14ac:dyDescent="0.15">
      <c r="C128" s="7">
        <v>7</v>
      </c>
      <c r="D128" s="7">
        <v>24.691435369354799</v>
      </c>
      <c r="E128" s="9">
        <f t="shared" si="139"/>
        <v>21.259779389999999</v>
      </c>
      <c r="F128" s="7" t="s">
        <v>83</v>
      </c>
      <c r="G128" s="1">
        <v>8</v>
      </c>
      <c r="H128" s="8">
        <f t="shared" si="119"/>
        <v>24.691435369354799</v>
      </c>
      <c r="I128" s="8">
        <f t="shared" si="120"/>
        <v>297.84143536935477</v>
      </c>
      <c r="J128" s="8">
        <f t="shared" si="121"/>
        <v>0.33465807414517645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0.9027647303348334</v>
      </c>
      <c r="P128" s="8">
        <f t="shared" si="124"/>
        <v>0.30211750606004489</v>
      </c>
      <c r="Q128" s="12">
        <f t="shared" si="125"/>
        <v>9.9698776999814817E-2</v>
      </c>
      <c r="R128" s="8">
        <f t="shared" si="126"/>
        <v>9.3951000000000007E-2</v>
      </c>
      <c r="S128" s="13">
        <f t="shared" si="127"/>
        <v>1.0611784547244287</v>
      </c>
      <c r="T128" s="2">
        <f t="shared" si="128"/>
        <v>0.01</v>
      </c>
      <c r="U128" s="14">
        <f t="shared" si="129"/>
        <v>1.0611784547244287E-2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0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1"/>
        <v>0.01</v>
      </c>
      <c r="AT128" s="1">
        <f t="shared" si="132"/>
        <v>2.5511784547244287E-2</v>
      </c>
      <c r="AU128" s="8">
        <f t="shared" si="133"/>
        <v>28.47</v>
      </c>
      <c r="AV128" s="1">
        <f t="shared" si="134"/>
        <v>0.33</v>
      </c>
      <c r="AW128" s="1">
        <f t="shared" si="135"/>
        <v>2572</v>
      </c>
      <c r="AX128" s="1">
        <f t="shared" si="136"/>
        <v>4130361.0112476079</v>
      </c>
      <c r="AZ128" s="1">
        <f t="shared" si="137"/>
        <v>1367.25</v>
      </c>
      <c r="BA128" s="1">
        <f t="shared" si="138"/>
        <v>2195659.4450343284</v>
      </c>
    </row>
    <row r="129" spans="1:54" x14ac:dyDescent="0.15">
      <c r="C129" s="7">
        <v>8</v>
      </c>
      <c r="D129" s="7">
        <v>24.152757826774199</v>
      </c>
      <c r="E129" s="9">
        <f t="shared" si="139"/>
        <v>24.691435369354799</v>
      </c>
      <c r="F129" s="7" t="s">
        <v>83</v>
      </c>
      <c r="G129" s="1">
        <v>9</v>
      </c>
      <c r="H129" s="8">
        <f t="shared" si="119"/>
        <v>24.152757826774199</v>
      </c>
      <c r="I129" s="8">
        <f t="shared" si="120"/>
        <v>297.30275782677415</v>
      </c>
      <c r="J129" s="8">
        <f t="shared" si="121"/>
        <v>0.31541106797606844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0.8853472242747884</v>
      </c>
      <c r="P129" s="8">
        <f t="shared" si="124"/>
        <v>0.27924831353815877</v>
      </c>
      <c r="Q129" s="12">
        <f t="shared" si="125"/>
        <v>9.2151943467592395E-2</v>
      </c>
      <c r="R129" s="8">
        <f t="shared" si="126"/>
        <v>9.3951000000000007E-2</v>
      </c>
      <c r="S129" s="13">
        <f t="shared" si="127"/>
        <v>0.98085111885549259</v>
      </c>
      <c r="T129" s="2">
        <f t="shared" si="128"/>
        <v>0.01</v>
      </c>
      <c r="U129" s="14">
        <f t="shared" si="129"/>
        <v>9.8085111885549258E-3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0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1"/>
        <v>0.01</v>
      </c>
      <c r="AT129" s="1">
        <f t="shared" si="132"/>
        <v>2.4708511188554924E-2</v>
      </c>
      <c r="AU129" s="8">
        <f t="shared" si="133"/>
        <v>28.47</v>
      </c>
      <c r="AV129" s="1">
        <f t="shared" si="134"/>
        <v>0.33</v>
      </c>
      <c r="AW129" s="1">
        <f t="shared" si="135"/>
        <v>2572</v>
      </c>
      <c r="AX129" s="1">
        <f t="shared" si="136"/>
        <v>4000310.9570869384</v>
      </c>
      <c r="AZ129" s="1">
        <f t="shared" si="137"/>
        <v>1367.25</v>
      </c>
      <c r="BA129" s="1">
        <f t="shared" si="138"/>
        <v>2126526.1104498897</v>
      </c>
    </row>
    <row r="130" spans="1:54" x14ac:dyDescent="0.15">
      <c r="C130" s="7">
        <v>9</v>
      </c>
      <c r="D130" s="7">
        <v>22.090605003666699</v>
      </c>
      <c r="E130" s="9">
        <f t="shared" si="139"/>
        <v>24.152757826774199</v>
      </c>
      <c r="F130" s="7" t="s">
        <v>83</v>
      </c>
      <c r="G130" s="1">
        <v>10</v>
      </c>
      <c r="H130" s="8">
        <f t="shared" si="119"/>
        <v>22.090605003666699</v>
      </c>
      <c r="I130" s="8">
        <f t="shared" si="120"/>
        <v>295.2406050036667</v>
      </c>
      <c r="J130" s="8">
        <f t="shared" si="121"/>
        <v>0.25091807981271796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0.89079891073662965</v>
      </c>
      <c r="P130" s="8">
        <f t="shared" si="124"/>
        <v>0.22351755218129588</v>
      </c>
      <c r="Q130" s="12">
        <f t="shared" si="125"/>
        <v>7.3760792219827648E-2</v>
      </c>
      <c r="R130" s="8">
        <f t="shared" si="126"/>
        <v>9.3951000000000007E-2</v>
      </c>
      <c r="S130" s="13">
        <f t="shared" si="127"/>
        <v>0.78509853242464311</v>
      </c>
      <c r="T130" s="2">
        <f t="shared" si="128"/>
        <v>0.01</v>
      </c>
      <c r="U130" s="14">
        <f t="shared" si="129"/>
        <v>7.8509853242464313E-3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0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1"/>
        <v>0.01</v>
      </c>
      <c r="AT130" s="1">
        <f t="shared" si="132"/>
        <v>2.275098532424643E-2</v>
      </c>
      <c r="AU130" s="8">
        <f t="shared" si="133"/>
        <v>28.47</v>
      </c>
      <c r="AV130" s="1">
        <f t="shared" si="134"/>
        <v>0.33</v>
      </c>
      <c r="AW130" s="1">
        <f t="shared" si="135"/>
        <v>2572</v>
      </c>
      <c r="AX130" s="1">
        <f t="shared" si="136"/>
        <v>3683387.2823249572</v>
      </c>
      <c r="AZ130" s="1">
        <f t="shared" si="137"/>
        <v>1367.25</v>
      </c>
      <c r="BA130" s="1">
        <f t="shared" si="138"/>
        <v>1958052.5901083972</v>
      </c>
    </row>
    <row r="131" spans="1:54" x14ac:dyDescent="0.15">
      <c r="C131" s="7">
        <v>10</v>
      </c>
      <c r="D131" s="7">
        <v>13.7290918286129</v>
      </c>
      <c r="E131" s="9">
        <f t="shared" si="139"/>
        <v>22.090605003666699</v>
      </c>
      <c r="F131" s="7" t="s">
        <v>83</v>
      </c>
      <c r="G131" s="1">
        <v>11</v>
      </c>
      <c r="H131" s="8">
        <f t="shared" si="119"/>
        <v>13.7290918286129</v>
      </c>
      <c r="I131" s="8">
        <f t="shared" si="120"/>
        <v>286.8790918286129</v>
      </c>
      <c r="J131" s="8">
        <f t="shared" si="121"/>
        <v>9.5957000496588715E-2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0.63391729062756708</v>
      </c>
      <c r="O131" s="8">
        <f t="shared" si="140"/>
        <v>0.31806406792776665</v>
      </c>
      <c r="P131" s="8">
        <f t="shared" si="124"/>
        <v>3.052047392409173E-2</v>
      </c>
      <c r="Q131" s="12">
        <f t="shared" si="125"/>
        <v>1.0071756394950272E-2</v>
      </c>
      <c r="R131" s="8">
        <f t="shared" si="126"/>
        <v>9.3951000000000007E-2</v>
      </c>
      <c r="S131" s="13">
        <f t="shared" si="127"/>
        <v>0.10720222663888911</v>
      </c>
      <c r="T131" s="2">
        <f t="shared" si="128"/>
        <v>0.01</v>
      </c>
      <c r="U131" s="14">
        <f t="shared" si="129"/>
        <v>1.0720222663888911E-3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6.5620222663888917E-3</v>
      </c>
      <c r="AU131" s="8">
        <f t="shared" si="133"/>
        <v>28.47</v>
      </c>
      <c r="AV131" s="1">
        <f t="shared" si="134"/>
        <v>0.33</v>
      </c>
      <c r="AW131" s="1">
        <f t="shared" si="135"/>
        <v>2572</v>
      </c>
      <c r="AX131" s="1">
        <f t="shared" si="136"/>
        <v>1062392.200507941</v>
      </c>
      <c r="AZ131" s="1">
        <f t="shared" si="137"/>
        <v>1367.25</v>
      </c>
      <c r="BA131" s="1">
        <f t="shared" si="138"/>
        <v>564757.28465959651</v>
      </c>
    </row>
    <row r="132" spans="1:54" x14ac:dyDescent="0.15">
      <c r="C132" s="7">
        <v>11</v>
      </c>
      <c r="D132" s="7">
        <v>8.3000004447666704</v>
      </c>
      <c r="E132" s="9">
        <f t="shared" si="139"/>
        <v>13.7290918286129</v>
      </c>
      <c r="F132" s="7" t="s">
        <v>85</v>
      </c>
      <c r="G132" s="1">
        <v>12</v>
      </c>
      <c r="H132" s="8">
        <f t="shared" si="119"/>
        <v>8.3000004447666704</v>
      </c>
      <c r="I132" s="8">
        <f t="shared" si="120"/>
        <v>281.45000044476666</v>
      </c>
      <c r="J132" s="8">
        <f t="shared" si="121"/>
        <v>4.9859025829602582E-2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0.57224359400367486</v>
      </c>
      <c r="P132" s="8">
        <f t="shared" si="124"/>
        <v>2.8531508134253838E-2</v>
      </c>
      <c r="Q132" s="12">
        <f t="shared" si="125"/>
        <v>9.4153976843037671E-3</v>
      </c>
      <c r="R132" s="8">
        <f t="shared" si="126"/>
        <v>9.3951000000000007E-2</v>
      </c>
      <c r="S132" s="13">
        <f t="shared" si="127"/>
        <v>0.10021604543116908</v>
      </c>
      <c r="T132" s="2">
        <f t="shared" si="128"/>
        <v>0.01</v>
      </c>
      <c r="U132" s="14">
        <f t="shared" si="129"/>
        <v>1.0021604543116907E-3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6.492160454311691E-3</v>
      </c>
      <c r="AU132" s="8">
        <f t="shared" si="133"/>
        <v>28.47</v>
      </c>
      <c r="AV132" s="1">
        <f t="shared" si="134"/>
        <v>0.33</v>
      </c>
      <c r="AW132" s="1">
        <f t="shared" si="135"/>
        <v>2572</v>
      </c>
      <c r="AX132" s="1">
        <f t="shared" si="136"/>
        <v>1051081.5646625962</v>
      </c>
      <c r="AY132" s="1">
        <f>SUM(AX121:AX132)</f>
        <v>23996910.189465046</v>
      </c>
      <c r="AZ132" s="1">
        <f t="shared" si="137"/>
        <v>1367.25</v>
      </c>
      <c r="BA132" s="1">
        <f t="shared" si="138"/>
        <v>558744.66146381595</v>
      </c>
      <c r="BB132" s="1">
        <f>SUM(BA121:BA132)</f>
        <v>12756522.339248085</v>
      </c>
    </row>
    <row r="133" spans="1:54" x14ac:dyDescent="0.3">
      <c r="C133" s="7">
        <v>12</v>
      </c>
      <c r="D133" s="10">
        <v>7.1300825968064503</v>
      </c>
      <c r="E133" s="9">
        <f t="shared" si="139"/>
        <v>8.3000004447666704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6</v>
      </c>
      <c r="E136" s="7"/>
      <c r="F136" s="7"/>
      <c r="G136" s="1">
        <v>1</v>
      </c>
      <c r="H136" s="8">
        <f t="shared" ref="H136:H147" si="141">E137</f>
        <v>6</v>
      </c>
      <c r="I136" s="8">
        <f t="shared" ref="I136:I147" si="142">H136+273.15</f>
        <v>279.14999999999998</v>
      </c>
      <c r="J136" s="8">
        <f t="shared" ref="J136:J147" si="143">EXP(($C$15*(I136-$C$13))/($C$16*I136*$C$13))</f>
        <v>3.7493223242691671E-2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2.8459152991483359E-2</v>
      </c>
      <c r="Q136" s="12">
        <f t="shared" ref="Q136:Q147" si="147">P136*$B$138</f>
        <v>7.3993797777856737E-3</v>
      </c>
      <c r="R136" s="8">
        <f t="shared" ref="R136:R147" si="148">L136*$B$138</f>
        <v>0.19735245833333334</v>
      </c>
      <c r="S136" s="13">
        <f t="shared" ref="S136:S147" si="149">Q136/R136</f>
        <v>3.7493223242691671E-2</v>
      </c>
      <c r="T136" s="2">
        <f t="shared" ref="T136:T147" si="150">$B$137/100</f>
        <v>0.01</v>
      </c>
      <c r="U136" s="14">
        <f t="shared" ref="U136:U147" si="151">S136*T136</f>
        <v>3.7493223242691671E-4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5.8649322324269169E-3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6.1699188559677403</v>
      </c>
      <c r="E137" s="9">
        <f t="shared" ref="E137:E148" si="159">D136</f>
        <v>6</v>
      </c>
      <c r="F137" s="7" t="s">
        <v>83</v>
      </c>
      <c r="G137" s="1">
        <v>2</v>
      </c>
      <c r="H137" s="8">
        <f t="shared" si="141"/>
        <v>6.1699188559677403</v>
      </c>
      <c r="I137" s="8">
        <f t="shared" si="142"/>
        <v>279.31991885596773</v>
      </c>
      <c r="J137" s="8">
        <f t="shared" si="143"/>
        <v>3.8297279243159427E-2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1.4896366803418502</v>
      </c>
      <c r="P137" s="8">
        <f t="shared" si="146"/>
        <v>5.7049031917904849E-2</v>
      </c>
      <c r="Q137" s="12">
        <f t="shared" si="147"/>
        <v>1.4832748298655262E-2</v>
      </c>
      <c r="R137" s="8">
        <f t="shared" si="148"/>
        <v>0.19735245833333334</v>
      </c>
      <c r="S137" s="13">
        <f t="shared" si="149"/>
        <v>7.5158670046067383E-2</v>
      </c>
      <c r="T137" s="2">
        <f t="shared" si="150"/>
        <v>0.01</v>
      </c>
      <c r="U137" s="14">
        <f t="shared" si="151"/>
        <v>7.5158670046067389E-4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6.2415867004606742E-3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6.8389492688214304</v>
      </c>
      <c r="E138" s="9">
        <f t="shared" si="159"/>
        <v>6.1699188559677403</v>
      </c>
      <c r="F138" s="7" t="s">
        <v>83</v>
      </c>
      <c r="G138" s="1">
        <v>3</v>
      </c>
      <c r="H138" s="8">
        <f t="shared" si="141"/>
        <v>6.8389492688214304</v>
      </c>
      <c r="I138" s="8">
        <f t="shared" si="142"/>
        <v>279.98894926882139</v>
      </c>
      <c r="J138" s="8">
        <f t="shared" si="143"/>
        <v>4.1623871440347564E-2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2.1916355650906119</v>
      </c>
      <c r="P138" s="8">
        <f t="shared" si="146"/>
        <v>9.1224357005425111E-2</v>
      </c>
      <c r="Q138" s="12">
        <f t="shared" si="147"/>
        <v>2.3718332821410528E-2</v>
      </c>
      <c r="R138" s="8">
        <f t="shared" si="148"/>
        <v>0.19735245833333334</v>
      </c>
      <c r="S138" s="13">
        <f t="shared" si="149"/>
        <v>0.12018260639727962</v>
      </c>
      <c r="T138" s="2">
        <f t="shared" si="150"/>
        <v>0.01</v>
      </c>
      <c r="U138" s="14">
        <f t="shared" si="151"/>
        <v>1.2018260639727963E-3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6.6918260639727964E-3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8.6047907483225803</v>
      </c>
      <c r="E139" s="9">
        <f t="shared" si="159"/>
        <v>6.8389492688214304</v>
      </c>
      <c r="F139" s="7" t="s">
        <v>83</v>
      </c>
      <c r="G139" s="1">
        <v>4</v>
      </c>
      <c r="H139" s="8">
        <f t="shared" si="141"/>
        <v>8.6047907483225803</v>
      </c>
      <c r="I139" s="8">
        <f t="shared" si="142"/>
        <v>281.75479074832253</v>
      </c>
      <c r="J139" s="8">
        <f t="shared" si="143"/>
        <v>5.1760278725690452E-2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2.8594591247518535</v>
      </c>
      <c r="P139" s="8">
        <f t="shared" si="146"/>
        <v>0.14800640130187481</v>
      </c>
      <c r="Q139" s="12">
        <f t="shared" si="147"/>
        <v>3.8481664338487452E-2</v>
      </c>
      <c r="R139" s="8">
        <f t="shared" si="148"/>
        <v>0.19735245833333334</v>
      </c>
      <c r="S139" s="13">
        <f t="shared" si="149"/>
        <v>0.19498953630205579</v>
      </c>
      <c r="T139" s="2">
        <f t="shared" si="150"/>
        <v>0.01</v>
      </c>
      <c r="U139" s="14">
        <f t="shared" si="151"/>
        <v>1.9498953630205579E-3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7.4398953630205582E-3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12.0203961956333</v>
      </c>
      <c r="E140" s="9">
        <f t="shared" si="159"/>
        <v>8.6047907483225803</v>
      </c>
      <c r="F140" s="7" t="s">
        <v>83</v>
      </c>
      <c r="G140" s="1">
        <v>5</v>
      </c>
      <c r="H140" s="8">
        <f t="shared" si="141"/>
        <v>12.0203961956333</v>
      </c>
      <c r="I140" s="8">
        <f t="shared" si="142"/>
        <v>285.17039619563326</v>
      </c>
      <c r="J140" s="8">
        <f t="shared" si="143"/>
        <v>7.8298993283240956E-2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3.4705006401166454</v>
      </c>
      <c r="P140" s="8">
        <f t="shared" si="146"/>
        <v>0.27173670630997665</v>
      </c>
      <c r="Q140" s="12">
        <f t="shared" si="147"/>
        <v>7.0651543640593936E-2</v>
      </c>
      <c r="R140" s="8">
        <f t="shared" si="148"/>
        <v>0.19735245833333334</v>
      </c>
      <c r="S140" s="13">
        <f t="shared" si="149"/>
        <v>0.35799677509596395</v>
      </c>
      <c r="T140" s="2">
        <f t="shared" si="150"/>
        <v>0.01</v>
      </c>
      <c r="U140" s="14">
        <f t="shared" si="151"/>
        <v>3.5799677509596394E-3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9.0699677509596399E-3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16.342611688387102</v>
      </c>
      <c r="E141" s="9">
        <f t="shared" si="159"/>
        <v>12.0203961956333</v>
      </c>
      <c r="F141" s="7" t="s">
        <v>85</v>
      </c>
      <c r="G141" s="1">
        <v>6</v>
      </c>
      <c r="H141" s="8">
        <f t="shared" si="141"/>
        <v>16.342611688387102</v>
      </c>
      <c r="I141" s="8">
        <f t="shared" si="142"/>
        <v>289.49261168838706</v>
      </c>
      <c r="J141" s="8">
        <f t="shared" si="143"/>
        <v>0.13036155324362814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3.9578118504733357</v>
      </c>
      <c r="P141" s="8">
        <f t="shared" si="146"/>
        <v>0.51594650027374211</v>
      </c>
      <c r="Q141" s="12">
        <f t="shared" si="147"/>
        <v>0.13414609007117295</v>
      </c>
      <c r="R141" s="8">
        <f t="shared" si="148"/>
        <v>0.19735245833333334</v>
      </c>
      <c r="S141" s="13">
        <f t="shared" si="149"/>
        <v>0.67972849795768331</v>
      </c>
      <c r="T141" s="2">
        <f t="shared" si="150"/>
        <v>0.01</v>
      </c>
      <c r="U141" s="14">
        <f t="shared" si="151"/>
        <v>6.7972849795768335E-3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1.2287284979576835E-2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21.259779389999999</v>
      </c>
      <c r="E142" s="9">
        <f t="shared" si="159"/>
        <v>16.342611688387102</v>
      </c>
      <c r="F142" s="7" t="s">
        <v>83</v>
      </c>
      <c r="G142" s="1">
        <v>7</v>
      </c>
      <c r="H142" s="8">
        <f t="shared" si="141"/>
        <v>21.259779389999999</v>
      </c>
      <c r="I142" s="8">
        <f t="shared" si="142"/>
        <v>294.40977938999998</v>
      </c>
      <c r="J142" s="8">
        <f t="shared" si="143"/>
        <v>0.22861952660717841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4.2009132668662605</v>
      </c>
      <c r="P142" s="8">
        <f t="shared" si="146"/>
        <v>0.96041080238877985</v>
      </c>
      <c r="Q142" s="12">
        <f t="shared" si="147"/>
        <v>0.24970680862108277</v>
      </c>
      <c r="R142" s="8">
        <f t="shared" si="148"/>
        <v>0.19735245833333334</v>
      </c>
      <c r="S142" s="13">
        <f t="shared" si="149"/>
        <v>1.2652834969976487</v>
      </c>
      <c r="T142" s="2">
        <f t="shared" si="150"/>
        <v>0.01</v>
      </c>
      <c r="U142" s="14">
        <f t="shared" si="151"/>
        <v>1.2652834969976488E-2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3"/>
        <v>0.01</v>
      </c>
      <c r="AT142" s="1">
        <f t="shared" si="154"/>
        <v>2.7552834969976486E-2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24.691435369354799</v>
      </c>
      <c r="E143" s="9">
        <f t="shared" si="159"/>
        <v>21.259779389999999</v>
      </c>
      <c r="F143" s="7" t="s">
        <v>83</v>
      </c>
      <c r="G143" s="1">
        <v>8</v>
      </c>
      <c r="H143" s="8">
        <f t="shared" si="141"/>
        <v>24.691435369354799</v>
      </c>
      <c r="I143" s="8">
        <f t="shared" si="142"/>
        <v>297.84143536935477</v>
      </c>
      <c r="J143" s="8">
        <f t="shared" si="143"/>
        <v>0.33465807414517645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3.9995503811441475</v>
      </c>
      <c r="P143" s="8">
        <f t="shared" si="146"/>
        <v>1.3384818280003068</v>
      </c>
      <c r="Q143" s="12">
        <f t="shared" si="147"/>
        <v>0.3480052752800798</v>
      </c>
      <c r="R143" s="8">
        <f t="shared" si="148"/>
        <v>0.19735245833333334</v>
      </c>
      <c r="S143" s="13">
        <f t="shared" si="149"/>
        <v>1.7633693454798014</v>
      </c>
      <c r="T143" s="2">
        <f t="shared" si="150"/>
        <v>0.01</v>
      </c>
      <c r="U143" s="14">
        <f t="shared" si="151"/>
        <v>1.7633693454798014E-2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3"/>
        <v>0.01</v>
      </c>
      <c r="AT143" s="1">
        <f t="shared" si="154"/>
        <v>3.2533693454798014E-2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24.152757826774199</v>
      </c>
      <c r="E144" s="9">
        <f t="shared" si="159"/>
        <v>24.691435369354799</v>
      </c>
      <c r="F144" s="7" t="s">
        <v>83</v>
      </c>
      <c r="G144" s="1">
        <v>9</v>
      </c>
      <c r="H144" s="8">
        <f t="shared" si="141"/>
        <v>24.152757826774199</v>
      </c>
      <c r="I144" s="8">
        <f t="shared" si="142"/>
        <v>297.30275782677415</v>
      </c>
      <c r="J144" s="8">
        <f t="shared" si="143"/>
        <v>0.31541106797606844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3.4201164698105075</v>
      </c>
      <c r="P144" s="8">
        <f t="shared" si="146"/>
        <v>1.0787425883454733</v>
      </c>
      <c r="Q144" s="12">
        <f t="shared" si="147"/>
        <v>0.28047307296982305</v>
      </c>
      <c r="R144" s="8">
        <f t="shared" si="148"/>
        <v>0.19735245833333334</v>
      </c>
      <c r="S144" s="13">
        <f t="shared" si="149"/>
        <v>1.4211785114736035</v>
      </c>
      <c r="T144" s="2">
        <f t="shared" si="150"/>
        <v>0.01</v>
      </c>
      <c r="U144" s="14">
        <f t="shared" si="151"/>
        <v>1.4211785114736036E-2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3"/>
        <v>0.01</v>
      </c>
      <c r="AT144" s="1">
        <f t="shared" si="154"/>
        <v>2.9111785114736034E-2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22.090605003666699</v>
      </c>
      <c r="E145" s="9">
        <f t="shared" si="159"/>
        <v>24.152757826774199</v>
      </c>
      <c r="F145" s="7" t="s">
        <v>83</v>
      </c>
      <c r="G145" s="1">
        <v>10</v>
      </c>
      <c r="H145" s="8">
        <f t="shared" si="141"/>
        <v>22.090605003666699</v>
      </c>
      <c r="I145" s="8">
        <f t="shared" si="142"/>
        <v>295.2406050036667</v>
      </c>
      <c r="J145" s="8">
        <f t="shared" si="143"/>
        <v>0.25091807981271796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3.1004217981317006</v>
      </c>
      <c r="P145" s="8">
        <f t="shared" si="146"/>
        <v>0.77795188419670058</v>
      </c>
      <c r="Q145" s="12">
        <f t="shared" si="147"/>
        <v>0.20226748989114215</v>
      </c>
      <c r="R145" s="8">
        <f t="shared" si="148"/>
        <v>0.19735245833333334</v>
      </c>
      <c r="S145" s="13">
        <f t="shared" si="149"/>
        <v>1.024904840807745</v>
      </c>
      <c r="T145" s="2">
        <f t="shared" si="150"/>
        <v>0.01</v>
      </c>
      <c r="U145" s="14">
        <f t="shared" si="151"/>
        <v>1.024904840807745E-2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3"/>
        <v>0.01</v>
      </c>
      <c r="AT145" s="1">
        <f t="shared" si="154"/>
        <v>2.5149048408077454E-2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13.7290918286129</v>
      </c>
      <c r="E146" s="9">
        <f t="shared" si="159"/>
        <v>22.090605003666699</v>
      </c>
      <c r="F146" s="7" t="s">
        <v>83</v>
      </c>
      <c r="G146" s="1">
        <v>11</v>
      </c>
      <c r="H146" s="8">
        <f t="shared" si="141"/>
        <v>13.7290918286129</v>
      </c>
      <c r="I146" s="8">
        <f t="shared" si="142"/>
        <v>286.8790918286129</v>
      </c>
      <c r="J146" s="8">
        <f t="shared" si="143"/>
        <v>9.5957000496588715E-2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3.0815178306016668</v>
      </c>
      <c r="P146" s="8">
        <f t="shared" si="146"/>
        <v>0.29569320800129112</v>
      </c>
      <c r="Q146" s="12">
        <f t="shared" si="147"/>
        <v>7.6880234080335688E-2</v>
      </c>
      <c r="R146" s="8">
        <f t="shared" si="148"/>
        <v>0.19735245833333334</v>
      </c>
      <c r="S146" s="13">
        <f t="shared" si="149"/>
        <v>0.38955802592782002</v>
      </c>
      <c r="T146" s="2">
        <f t="shared" si="150"/>
        <v>0.01</v>
      </c>
      <c r="U146" s="14">
        <f t="shared" si="151"/>
        <v>3.8955802592782001E-3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9.3855802592782006E-3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8.3000004447666704</v>
      </c>
      <c r="E147" s="9">
        <f t="shared" si="159"/>
        <v>13.7290918286129</v>
      </c>
      <c r="F147" s="7" t="s">
        <v>85</v>
      </c>
      <c r="G147" s="1">
        <v>12</v>
      </c>
      <c r="H147" s="8">
        <f t="shared" si="141"/>
        <v>8.3000004447666704</v>
      </c>
      <c r="I147" s="8">
        <f t="shared" si="142"/>
        <v>281.45000044476666</v>
      </c>
      <c r="J147" s="8">
        <f t="shared" si="143"/>
        <v>4.9859025829602582E-2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3.5448725392670424</v>
      </c>
      <c r="P147" s="8">
        <f t="shared" si="146"/>
        <v>0.17674389149796435</v>
      </c>
      <c r="Q147" s="12">
        <f t="shared" si="147"/>
        <v>4.5953411789470731E-2</v>
      </c>
      <c r="R147" s="8">
        <f t="shared" si="148"/>
        <v>0.19735245833333334</v>
      </c>
      <c r="S147" s="13">
        <f t="shared" si="149"/>
        <v>0.23284945207955934</v>
      </c>
      <c r="T147" s="2">
        <f t="shared" si="150"/>
        <v>0.01</v>
      </c>
      <c r="U147" s="14">
        <f t="shared" si="151"/>
        <v>2.3284945207955937E-3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7.8184945207955929E-3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7.1300825968064503</v>
      </c>
      <c r="E148" s="9">
        <f t="shared" si="159"/>
        <v>8.3000004447666704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446555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70030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638608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1233406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20000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>
        <v>2823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2558058.4001674093</v>
      </c>
      <c r="J13" s="6" t="s">
        <v>37</v>
      </c>
      <c r="K13" s="6">
        <f>I13/(10000*1000)</f>
        <v>0.25580584001674095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3</v>
      </c>
      <c r="E26" s="7"/>
      <c r="F26" s="7"/>
      <c r="G26" s="1">
        <v>1</v>
      </c>
      <c r="H26" s="8">
        <f t="shared" ref="H26:H37" si="0">E27</f>
        <v>3</v>
      </c>
      <c r="I26" s="8">
        <f t="shared" ref="I26:I37" si="1">H26+273.15</f>
        <v>276.14999999999998</v>
      </c>
      <c r="J26" s="8">
        <f t="shared" ref="J26:J37" si="2">EXP(($C$15*(I26-$C$13))/($C$16*I26*$C$13))</f>
        <v>2.5667722292058517E-2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1.040366536985565</v>
      </c>
      <c r="Q26" s="12">
        <f t="shared" ref="Q26:Q37" si="6">P26*$B$28</f>
        <v>0.10403665369855651</v>
      </c>
      <c r="R26" s="8">
        <f t="shared" ref="R26:R37" si="7">L26*$B$28</f>
        <v>4.0532094166666672</v>
      </c>
      <c r="S26" s="13">
        <f t="shared" ref="S26:S37" si="8">Q26/R26</f>
        <v>2.5667722292058517E-2</v>
      </c>
      <c r="T26" s="2">
        <f t="shared" ref="T26:T37" si="9">$B$27/100</f>
        <v>0.34</v>
      </c>
      <c r="U26" s="14">
        <f t="shared" ref="U26:U37" si="10">S26*T26</f>
        <v>8.7270255792998956E-3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2.1627025579299894E-2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2.3300048997419398</v>
      </c>
      <c r="E27" s="9">
        <f t="shared" ref="E27:E38" si="18">D26</f>
        <v>3</v>
      </c>
      <c r="F27" s="7" t="s">
        <v>83</v>
      </c>
      <c r="G27" s="1">
        <v>2</v>
      </c>
      <c r="H27" s="8">
        <f t="shared" si="0"/>
        <v>2.3300048997419398</v>
      </c>
      <c r="I27" s="8">
        <f t="shared" si="1"/>
        <v>275.48000489974191</v>
      </c>
      <c r="J27" s="8">
        <f t="shared" si="2"/>
        <v>2.3558358430822369E-2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80.023821796347775</v>
      </c>
      <c r="P27" s="8">
        <f t="shared" si="5"/>
        <v>1.8852298768826163</v>
      </c>
      <c r="Q27" s="12">
        <f t="shared" si="6"/>
        <v>0.18852298768826165</v>
      </c>
      <c r="R27" s="8">
        <f t="shared" si="7"/>
        <v>4.0532094166666672</v>
      </c>
      <c r="S27" s="13">
        <f t="shared" si="8"/>
        <v>4.651202745978561E-2</v>
      </c>
      <c r="T27" s="2">
        <f t="shared" si="9"/>
        <v>0.34</v>
      </c>
      <c r="U27" s="14">
        <f t="shared" si="10"/>
        <v>1.5814089336327108E-2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2.871408933632711E-2</v>
      </c>
      <c r="AR27" s="8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2.1970956958928598</v>
      </c>
      <c r="E28" s="9">
        <f t="shared" si="18"/>
        <v>2.3300048997419398</v>
      </c>
      <c r="F28" s="7" t="s">
        <v>83</v>
      </c>
      <c r="G28" s="1">
        <v>3</v>
      </c>
      <c r="H28" s="8">
        <f t="shared" si="0"/>
        <v>2.1970956958928598</v>
      </c>
      <c r="I28" s="8">
        <f t="shared" si="1"/>
        <v>275.34709569589285</v>
      </c>
      <c r="J28" s="8">
        <f t="shared" si="2"/>
        <v>2.3159842379602197E-2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118.67068608613182</v>
      </c>
      <c r="P28" s="8">
        <f t="shared" si="5"/>
        <v>2.7483943848340644</v>
      </c>
      <c r="Q28" s="12">
        <f t="shared" si="6"/>
        <v>0.27483943848340647</v>
      </c>
      <c r="R28" s="8">
        <f t="shared" si="7"/>
        <v>4.0532094166666672</v>
      </c>
      <c r="S28" s="13">
        <f t="shared" si="8"/>
        <v>6.7807855511554743E-2</v>
      </c>
      <c r="T28" s="2">
        <f t="shared" si="9"/>
        <v>0.34</v>
      </c>
      <c r="U28" s="14">
        <f t="shared" si="10"/>
        <v>2.3054670873928613E-2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3.5954670873928611E-2</v>
      </c>
      <c r="AR28" s="8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7">
        <v>6.8952488843871</v>
      </c>
      <c r="E29" s="9">
        <f t="shared" si="18"/>
        <v>2.1970956958928598</v>
      </c>
      <c r="F29" s="7" t="s">
        <v>83</v>
      </c>
      <c r="G29" s="1">
        <v>4</v>
      </c>
      <c r="H29" s="8">
        <f t="shared" si="0"/>
        <v>6.8952488843871</v>
      </c>
      <c r="I29" s="8">
        <f t="shared" si="1"/>
        <v>280.04524888438709</v>
      </c>
      <c r="J29" s="8">
        <f t="shared" si="2"/>
        <v>4.1915892095630486E-2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156.45438586796445</v>
      </c>
      <c r="P29" s="8">
        <f t="shared" si="5"/>
        <v>6.5579251559297331</v>
      </c>
      <c r="Q29" s="12">
        <f t="shared" si="6"/>
        <v>0.65579251559297336</v>
      </c>
      <c r="R29" s="8">
        <f t="shared" si="7"/>
        <v>4.0532094166666672</v>
      </c>
      <c r="S29" s="13">
        <f t="shared" si="8"/>
        <v>0.16179586302557561</v>
      </c>
      <c r="T29" s="2">
        <f t="shared" si="9"/>
        <v>0.34</v>
      </c>
      <c r="U29" s="14">
        <f t="shared" si="10"/>
        <v>5.5010593428695714E-2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6.7910593428695709E-2</v>
      </c>
      <c r="AR29" s="8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7">
        <v>13.177762979800001</v>
      </c>
      <c r="E30" s="9">
        <f t="shared" si="18"/>
        <v>6.8952488843871</v>
      </c>
      <c r="F30" s="7" t="s">
        <v>83</v>
      </c>
      <c r="G30" s="1">
        <v>5</v>
      </c>
      <c r="H30" s="8">
        <f t="shared" si="0"/>
        <v>13.177762979800001</v>
      </c>
      <c r="I30" s="8">
        <f t="shared" si="1"/>
        <v>286.32776297979996</v>
      </c>
      <c r="J30" s="8">
        <f t="shared" si="2"/>
        <v>8.9886466516628835E-2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142.40163767643298</v>
      </c>
      <c r="O30" s="8">
        <f t="shared" si="19"/>
        <v>48.026917202268407</v>
      </c>
      <c r="P30" s="8">
        <f t="shared" si="5"/>
        <v>4.3169698849986045</v>
      </c>
      <c r="Q30" s="12">
        <f t="shared" si="6"/>
        <v>0.43169698849986049</v>
      </c>
      <c r="R30" s="8">
        <f t="shared" si="7"/>
        <v>4.0532094166666672</v>
      </c>
      <c r="S30" s="13">
        <f t="shared" si="8"/>
        <v>0.10650744733907316</v>
      </c>
      <c r="T30" s="2">
        <f t="shared" si="9"/>
        <v>0.34</v>
      </c>
      <c r="U30" s="14">
        <f t="shared" si="10"/>
        <v>3.6212532095284876E-2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4.9112532095284878E-2</v>
      </c>
      <c r="AR30" s="8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7">
        <v>16.384373780322601</v>
      </c>
      <c r="E31" s="9">
        <f t="shared" si="18"/>
        <v>13.177762979800001</v>
      </c>
      <c r="F31" s="7" t="s">
        <v>85</v>
      </c>
      <c r="G31" s="1">
        <v>6</v>
      </c>
      <c r="H31" s="8">
        <f t="shared" si="0"/>
        <v>16.384373780322601</v>
      </c>
      <c r="I31" s="8">
        <f t="shared" si="1"/>
        <v>289.5343737803226</v>
      </c>
      <c r="J31" s="8">
        <f t="shared" si="2"/>
        <v>0.13099551607820112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84.242041483936475</v>
      </c>
      <c r="P31" s="8">
        <f t="shared" si="5"/>
        <v>11.035329699669486</v>
      </c>
      <c r="Q31" s="12">
        <f t="shared" si="6"/>
        <v>1.1035329699669487</v>
      </c>
      <c r="R31" s="8">
        <f t="shared" si="7"/>
        <v>4.0532094166666672</v>
      </c>
      <c r="S31" s="13">
        <f t="shared" si="8"/>
        <v>0.27226152328306957</v>
      </c>
      <c r="T31" s="2">
        <f t="shared" si="9"/>
        <v>0.34</v>
      </c>
      <c r="U31" s="14">
        <f t="shared" si="10"/>
        <v>9.2568917916243665E-2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0.10546891791624366</v>
      </c>
      <c r="AR31" s="8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7">
        <v>20.544324321000001</v>
      </c>
      <c r="E32" s="9">
        <f t="shared" si="18"/>
        <v>16.384373780322601</v>
      </c>
      <c r="F32" s="7" t="s">
        <v>83</v>
      </c>
      <c r="G32" s="1">
        <v>7</v>
      </c>
      <c r="H32" s="8">
        <f t="shared" si="0"/>
        <v>20.544324321000001</v>
      </c>
      <c r="I32" s="8">
        <f t="shared" si="1"/>
        <v>293.69432432099995</v>
      </c>
      <c r="J32" s="8">
        <f t="shared" si="2"/>
        <v>0.21092306295438606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113.73880595093365</v>
      </c>
      <c r="P32" s="8">
        <f t="shared" si="5"/>
        <v>23.990137327945479</v>
      </c>
      <c r="Q32" s="12">
        <f t="shared" si="6"/>
        <v>2.3990137327945482</v>
      </c>
      <c r="R32" s="8">
        <f t="shared" si="7"/>
        <v>4.0532094166666672</v>
      </c>
      <c r="S32" s="13">
        <f t="shared" si="8"/>
        <v>0.59188003534430778</v>
      </c>
      <c r="T32" s="2">
        <f t="shared" si="9"/>
        <v>0.34</v>
      </c>
      <c r="U32" s="14">
        <f t="shared" si="10"/>
        <v>0.20123921201706466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0.22688921201706466</v>
      </c>
      <c r="AR32" s="8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7">
        <v>21.7193805177419</v>
      </c>
      <c r="E33" s="9">
        <f t="shared" si="18"/>
        <v>20.544324321000001</v>
      </c>
      <c r="F33" s="7" t="s">
        <v>83</v>
      </c>
      <c r="G33" s="1">
        <v>8</v>
      </c>
      <c r="H33" s="8">
        <f t="shared" si="0"/>
        <v>21.7193805177419</v>
      </c>
      <c r="I33" s="8">
        <f t="shared" si="1"/>
        <v>294.86938051774189</v>
      </c>
      <c r="J33" s="8">
        <f t="shared" si="2"/>
        <v>0.24071352570133617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130.28076278965483</v>
      </c>
      <c r="P33" s="8">
        <f t="shared" si="5"/>
        <v>31.36034174215726</v>
      </c>
      <c r="Q33" s="12">
        <f t="shared" si="6"/>
        <v>3.1360341742157263</v>
      </c>
      <c r="R33" s="8">
        <f t="shared" si="7"/>
        <v>4.0532094166666672</v>
      </c>
      <c r="S33" s="13">
        <f t="shared" si="8"/>
        <v>0.77371629536841946</v>
      </c>
      <c r="T33" s="2">
        <f t="shared" si="9"/>
        <v>0.34</v>
      </c>
      <c r="U33" s="14">
        <f t="shared" si="10"/>
        <v>0.26306354042526264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0.28871354042526265</v>
      </c>
      <c r="AR33" s="8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7">
        <v>22.896036086451598</v>
      </c>
      <c r="E34" s="9">
        <f t="shared" si="18"/>
        <v>21.7193805177419</v>
      </c>
      <c r="F34" s="7" t="s">
        <v>83</v>
      </c>
      <c r="G34" s="1">
        <v>9</v>
      </c>
      <c r="H34" s="8">
        <f t="shared" si="0"/>
        <v>22.896036086451598</v>
      </c>
      <c r="I34" s="8">
        <f t="shared" si="1"/>
        <v>296.04603608645158</v>
      </c>
      <c r="J34" s="8">
        <f t="shared" si="2"/>
        <v>0.27447235599792169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139.45251521416424</v>
      </c>
      <c r="P34" s="8">
        <f t="shared" si="5"/>
        <v>38.275860400667675</v>
      </c>
      <c r="Q34" s="12">
        <f t="shared" si="6"/>
        <v>3.8275860400667678</v>
      </c>
      <c r="R34" s="8">
        <f t="shared" si="7"/>
        <v>4.0532094166666672</v>
      </c>
      <c r="S34" s="13">
        <f t="shared" si="8"/>
        <v>0.94433463623366132</v>
      </c>
      <c r="T34" s="2">
        <f t="shared" si="9"/>
        <v>0.34</v>
      </c>
      <c r="U34" s="14">
        <f t="shared" si="10"/>
        <v>0.32107377631944489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0.3467237763194449</v>
      </c>
      <c r="AR34" s="8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7">
        <v>20.244461093000002</v>
      </c>
      <c r="E35" s="9">
        <f t="shared" si="18"/>
        <v>22.896036086451598</v>
      </c>
      <c r="F35" s="7" t="s">
        <v>83</v>
      </c>
      <c r="G35" s="1">
        <v>10</v>
      </c>
      <c r="H35" s="8">
        <f t="shared" si="0"/>
        <v>20.244461093000002</v>
      </c>
      <c r="I35" s="8">
        <f t="shared" si="1"/>
        <v>293.39446109299996</v>
      </c>
      <c r="J35" s="8">
        <f t="shared" si="2"/>
        <v>0.20389592316027191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141.70874898016322</v>
      </c>
      <c r="P35" s="8">
        <f t="shared" si="5"/>
        <v>28.893836193197622</v>
      </c>
      <c r="Q35" s="12">
        <f t="shared" si="6"/>
        <v>2.8893836193197622</v>
      </c>
      <c r="R35" s="8">
        <f t="shared" si="7"/>
        <v>4.0532094166666672</v>
      </c>
      <c r="S35" s="13">
        <f t="shared" si="8"/>
        <v>0.7128631467791201</v>
      </c>
      <c r="T35" s="2">
        <f t="shared" si="9"/>
        <v>0.34</v>
      </c>
      <c r="U35" s="14">
        <f t="shared" si="10"/>
        <v>0.24237346990490086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0.26802346990490084</v>
      </c>
      <c r="AR35" s="8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7">
        <v>11.344315495903199</v>
      </c>
      <c r="E36" s="9">
        <f t="shared" si="18"/>
        <v>20.244461093000002</v>
      </c>
      <c r="F36" s="7" t="s">
        <v>83</v>
      </c>
      <c r="G36" s="1">
        <v>11</v>
      </c>
      <c r="H36" s="8">
        <f t="shared" si="0"/>
        <v>11.344315495903199</v>
      </c>
      <c r="I36" s="8">
        <f t="shared" si="1"/>
        <v>284.49431549590315</v>
      </c>
      <c r="J36" s="8">
        <f t="shared" si="2"/>
        <v>7.2196712309585354E-2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107.17416714761731</v>
      </c>
      <c r="O36" s="8">
        <f t="shared" si="19"/>
        <v>46.172839806014963</v>
      </c>
      <c r="P36" s="8">
        <f t="shared" si="5"/>
        <v>3.3335272319914333</v>
      </c>
      <c r="Q36" s="12">
        <f t="shared" si="6"/>
        <v>0.33335272319914333</v>
      </c>
      <c r="R36" s="8">
        <f t="shared" si="7"/>
        <v>4.0532094166666672</v>
      </c>
      <c r="S36" s="13">
        <f t="shared" si="8"/>
        <v>8.2244140119779555E-2</v>
      </c>
      <c r="T36" s="2">
        <f t="shared" si="9"/>
        <v>0.34</v>
      </c>
      <c r="U36" s="14">
        <f t="shared" si="10"/>
        <v>2.7963007640725051E-2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4.0863007640725049E-2</v>
      </c>
      <c r="AR36" s="8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7">
        <v>4.9133932931000004</v>
      </c>
      <c r="E37" s="9">
        <f t="shared" si="18"/>
        <v>11.344315495903199</v>
      </c>
      <c r="F37" s="7" t="s">
        <v>85</v>
      </c>
      <c r="G37" s="1">
        <v>12</v>
      </c>
      <c r="H37" s="8">
        <f t="shared" si="0"/>
        <v>4.9133932931000004</v>
      </c>
      <c r="I37" s="8">
        <f t="shared" si="1"/>
        <v>278.06339329309998</v>
      </c>
      <c r="J37" s="8">
        <f t="shared" si="2"/>
        <v>3.2715756145363449E-2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83.37140674069019</v>
      </c>
      <c r="P37" s="8">
        <f t="shared" si="5"/>
        <v>2.727558612424331</v>
      </c>
      <c r="Q37" s="12">
        <f t="shared" si="6"/>
        <v>0.27275586124243312</v>
      </c>
      <c r="R37" s="8">
        <f t="shared" si="7"/>
        <v>4.0532094166666672</v>
      </c>
      <c r="S37" s="13">
        <f t="shared" si="8"/>
        <v>6.7293799358323247E-2</v>
      </c>
      <c r="T37" s="2">
        <f t="shared" si="9"/>
        <v>0.34</v>
      </c>
      <c r="U37" s="14">
        <f t="shared" si="10"/>
        <v>2.2879891781829906E-2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3.5779891781829908E-2</v>
      </c>
      <c r="AR37" s="8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3">
      <c r="C38" s="7">
        <v>12</v>
      </c>
      <c r="D38" s="10">
        <v>4.5370835930967699</v>
      </c>
      <c r="E38" s="9">
        <f t="shared" si="18"/>
        <v>4.9133932931000004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3</v>
      </c>
      <c r="E42" s="7"/>
      <c r="F42" s="7"/>
      <c r="G42" s="1">
        <v>1</v>
      </c>
      <c r="H42" s="8">
        <f t="shared" ref="H42:H53" si="20">E43</f>
        <v>3</v>
      </c>
      <c r="I42" s="8">
        <f t="shared" ref="I42:I53" si="21">H42+273.15</f>
        <v>276.14999999999998</v>
      </c>
      <c r="J42" s="8">
        <f t="shared" ref="J42:J53" si="22">EXP(($C$15*(I42-$C$13))/($C$16*I42*$C$13))</f>
        <v>2.5667722292058517E-2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1.510705880151969</v>
      </c>
      <c r="Q42" s="12">
        <f t="shared" ref="Q42:Q53" si="26">P42*$B$44</f>
        <v>0.36256941123647257</v>
      </c>
      <c r="R42" s="8">
        <f t="shared" ref="R42:R53" si="27">L42*$B$44</f>
        <v>14.125500000000001</v>
      </c>
      <c r="S42" s="13">
        <f t="shared" ref="S42:S53" si="28">Q42/R42</f>
        <v>2.5667722292058517E-2</v>
      </c>
      <c r="T42" s="2">
        <f t="shared" ref="T42:T53" si="29">$B$43/100</f>
        <v>0.43</v>
      </c>
      <c r="U42" s="14">
        <f t="shared" ref="U42:U53" si="30">S42*T42</f>
        <v>1.1037120585585161E-2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1.9457120585585158E-2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37212.916666666664</v>
      </c>
      <c r="AU42" s="1">
        <f t="shared" ref="AU42:AU53" si="38">AT42*10000*AS42*0.67*AR42*AQ42</f>
        <v>159361150.86308414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2.3300048997419398</v>
      </c>
      <c r="E43" s="9">
        <f t="shared" ref="E43:E54" si="39">D42</f>
        <v>3</v>
      </c>
      <c r="F43" s="7" t="s">
        <v>83</v>
      </c>
      <c r="G43" s="1">
        <v>2</v>
      </c>
      <c r="H43" s="8">
        <f t="shared" si="20"/>
        <v>2.3300048997419398</v>
      </c>
      <c r="I43" s="8">
        <f t="shared" si="21"/>
        <v>275.48000489974191</v>
      </c>
      <c r="J43" s="8">
        <f t="shared" si="22"/>
        <v>2.3558358430822369E-2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116.20179411984803</v>
      </c>
      <c r="P43" s="8">
        <f t="shared" si="25"/>
        <v>2.7375235161800071</v>
      </c>
      <c r="Q43" s="12">
        <f t="shared" si="26"/>
        <v>0.65700564388320171</v>
      </c>
      <c r="R43" s="8">
        <f t="shared" si="27"/>
        <v>14.125500000000001</v>
      </c>
      <c r="S43" s="13">
        <f t="shared" si="28"/>
        <v>4.651202745978561E-2</v>
      </c>
      <c r="T43" s="2">
        <f t="shared" si="29"/>
        <v>0.43</v>
      </c>
      <c r="U43" s="14">
        <f t="shared" si="30"/>
        <v>2.0000171807707811E-2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2.8420171807707811E-2</v>
      </c>
      <c r="AR43" s="8">
        <f t="shared" si="35"/>
        <v>136.875</v>
      </c>
      <c r="AS43" s="1">
        <f t="shared" si="36"/>
        <v>0.24</v>
      </c>
      <c r="AT43" s="1">
        <f t="shared" si="37"/>
        <v>37212.916666666664</v>
      </c>
      <c r="AU43" s="1">
        <f t="shared" si="38"/>
        <v>232771918.49025521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2.1970956958928598</v>
      </c>
      <c r="E44" s="9">
        <f t="shared" si="39"/>
        <v>2.3300048997419398</v>
      </c>
      <c r="F44" s="7" t="s">
        <v>83</v>
      </c>
      <c r="G44" s="1">
        <v>3</v>
      </c>
      <c r="H44" s="8">
        <f t="shared" si="20"/>
        <v>2.1970956958928598</v>
      </c>
      <c r="I44" s="8">
        <f t="shared" si="21"/>
        <v>275.34709569589285</v>
      </c>
      <c r="J44" s="8">
        <f t="shared" si="22"/>
        <v>2.3159842379602197E-2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172.32052060366803</v>
      </c>
      <c r="P44" s="8">
        <f t="shared" si="25"/>
        <v>3.9909160959519445</v>
      </c>
      <c r="Q44" s="12">
        <f t="shared" si="26"/>
        <v>0.95781986302846667</v>
      </c>
      <c r="R44" s="8">
        <f t="shared" si="27"/>
        <v>14.125500000000001</v>
      </c>
      <c r="S44" s="13">
        <f t="shared" si="28"/>
        <v>6.7807855511554757E-2</v>
      </c>
      <c r="T44" s="2">
        <f t="shared" si="29"/>
        <v>0.43</v>
      </c>
      <c r="U44" s="14">
        <f t="shared" si="30"/>
        <v>2.9157377869968547E-2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3.7577377869968544E-2</v>
      </c>
      <c r="AR44" s="8">
        <f t="shared" si="35"/>
        <v>136.875</v>
      </c>
      <c r="AS44" s="1">
        <f t="shared" si="36"/>
        <v>0.24</v>
      </c>
      <c r="AT44" s="1">
        <f t="shared" si="37"/>
        <v>37212.916666666664</v>
      </c>
      <c r="AU44" s="1">
        <f t="shared" si="38"/>
        <v>307772887.43390292</v>
      </c>
    </row>
    <row r="45" spans="1:48" x14ac:dyDescent="0.15">
      <c r="C45" s="7">
        <v>3</v>
      </c>
      <c r="D45" s="7">
        <v>6.8952488843871</v>
      </c>
      <c r="E45" s="9">
        <f t="shared" si="39"/>
        <v>2.1970956958928598</v>
      </c>
      <c r="F45" s="7" t="s">
        <v>83</v>
      </c>
      <c r="G45" s="1">
        <v>4</v>
      </c>
      <c r="H45" s="8">
        <f t="shared" si="20"/>
        <v>6.8952488843871</v>
      </c>
      <c r="I45" s="8">
        <f t="shared" si="21"/>
        <v>280.04524888438709</v>
      </c>
      <c r="J45" s="8">
        <f t="shared" si="22"/>
        <v>4.1915892095630486E-2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227.1858545077161</v>
      </c>
      <c r="P45" s="8">
        <f t="shared" si="25"/>
        <v>9.5226977631990355</v>
      </c>
      <c r="Q45" s="12">
        <f t="shared" si="26"/>
        <v>2.2854474631677686</v>
      </c>
      <c r="R45" s="8">
        <f t="shared" si="27"/>
        <v>14.125500000000001</v>
      </c>
      <c r="S45" s="13">
        <f t="shared" si="28"/>
        <v>0.16179586302557564</v>
      </c>
      <c r="T45" s="2">
        <f t="shared" si="29"/>
        <v>0.43</v>
      </c>
      <c r="U45" s="14">
        <f t="shared" si="30"/>
        <v>6.9572221100997519E-2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7.799222110099753E-2</v>
      </c>
      <c r="AR45" s="8">
        <f t="shared" si="35"/>
        <v>136.875</v>
      </c>
      <c r="AS45" s="1">
        <f t="shared" si="36"/>
        <v>0.24</v>
      </c>
      <c r="AT45" s="1">
        <f t="shared" si="37"/>
        <v>37212.916666666664</v>
      </c>
      <c r="AU45" s="1">
        <f t="shared" si="38"/>
        <v>638785685.59785128</v>
      </c>
    </row>
    <row r="46" spans="1:48" x14ac:dyDescent="0.15">
      <c r="C46" s="7">
        <v>4</v>
      </c>
      <c r="D46" s="7">
        <v>13.177762979800001</v>
      </c>
      <c r="E46" s="9">
        <f t="shared" si="39"/>
        <v>6.8952488843871</v>
      </c>
      <c r="F46" s="7" t="s">
        <v>83</v>
      </c>
      <c r="G46" s="1">
        <v>5</v>
      </c>
      <c r="H46" s="8">
        <f t="shared" si="20"/>
        <v>13.177762979800001</v>
      </c>
      <c r="I46" s="8">
        <f t="shared" si="21"/>
        <v>286.32776297979996</v>
      </c>
      <c r="J46" s="8">
        <f t="shared" si="22"/>
        <v>8.9886466516628835E-2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206.77999890729123</v>
      </c>
      <c r="O46" s="8">
        <f t="shared" si="40"/>
        <v>69.739407837225798</v>
      </c>
      <c r="P46" s="8">
        <f t="shared" si="25"/>
        <v>6.2686289474503196</v>
      </c>
      <c r="Q46" s="12">
        <f t="shared" si="26"/>
        <v>1.5044709473880766</v>
      </c>
      <c r="R46" s="8">
        <f t="shared" si="27"/>
        <v>14.125500000000001</v>
      </c>
      <c r="S46" s="13">
        <f t="shared" si="28"/>
        <v>0.10650744733907307</v>
      </c>
      <c r="T46" s="2">
        <f t="shared" si="29"/>
        <v>0.43</v>
      </c>
      <c r="U46" s="14">
        <f t="shared" si="30"/>
        <v>4.5798202355801419E-2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5.4218202355801416E-2</v>
      </c>
      <c r="AR46" s="8">
        <f t="shared" si="35"/>
        <v>136.875</v>
      </c>
      <c r="AS46" s="1">
        <f t="shared" si="36"/>
        <v>0.24</v>
      </c>
      <c r="AT46" s="1">
        <f t="shared" si="37"/>
        <v>37212.916666666664</v>
      </c>
      <c r="AU46" s="1">
        <f t="shared" si="38"/>
        <v>444067511.7956177</v>
      </c>
    </row>
    <row r="47" spans="1:48" x14ac:dyDescent="0.15">
      <c r="C47" s="7">
        <v>5</v>
      </c>
      <c r="D47" s="7">
        <v>16.384373780322601</v>
      </c>
      <c r="E47" s="9">
        <f t="shared" si="39"/>
        <v>13.177762979800001</v>
      </c>
      <c r="F47" s="7" t="s">
        <v>85</v>
      </c>
      <c r="G47" s="1">
        <v>6</v>
      </c>
      <c r="H47" s="8">
        <f t="shared" si="20"/>
        <v>16.384373780322601</v>
      </c>
      <c r="I47" s="8">
        <f t="shared" si="21"/>
        <v>289.5343737803226</v>
      </c>
      <c r="J47" s="8">
        <f t="shared" si="22"/>
        <v>0.13099551607820112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122.32702888977549</v>
      </c>
      <c r="P47" s="8">
        <f t="shared" si="25"/>
        <v>16.02429227972916</v>
      </c>
      <c r="Q47" s="12">
        <f t="shared" si="26"/>
        <v>3.8458301471349983</v>
      </c>
      <c r="R47" s="8">
        <f t="shared" si="27"/>
        <v>14.125500000000001</v>
      </c>
      <c r="S47" s="13">
        <f t="shared" si="28"/>
        <v>0.27226152328306952</v>
      </c>
      <c r="T47" s="2">
        <f t="shared" si="29"/>
        <v>0.43</v>
      </c>
      <c r="U47" s="14">
        <f t="shared" si="30"/>
        <v>0.11707245501171989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0.12549245501171988</v>
      </c>
      <c r="AR47" s="8">
        <f t="shared" si="35"/>
        <v>136.875</v>
      </c>
      <c r="AS47" s="1">
        <f t="shared" si="36"/>
        <v>0.24</v>
      </c>
      <c r="AT47" s="1">
        <f t="shared" si="37"/>
        <v>37212.916666666664</v>
      </c>
      <c r="AU47" s="1">
        <f t="shared" si="38"/>
        <v>1027830503.8679518</v>
      </c>
    </row>
    <row r="48" spans="1:48" x14ac:dyDescent="0.15">
      <c r="C48" s="7">
        <v>6</v>
      </c>
      <c r="D48" s="7">
        <v>20.544324321000001</v>
      </c>
      <c r="E48" s="9">
        <f t="shared" si="39"/>
        <v>16.384373780322601</v>
      </c>
      <c r="F48" s="7" t="s">
        <v>83</v>
      </c>
      <c r="G48" s="1">
        <v>7</v>
      </c>
      <c r="H48" s="8">
        <f t="shared" si="20"/>
        <v>20.544324321000001</v>
      </c>
      <c r="I48" s="8">
        <f t="shared" si="21"/>
        <v>293.69432432099995</v>
      </c>
      <c r="J48" s="8">
        <f t="shared" si="22"/>
        <v>0.21092306295438606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165.15898661004633</v>
      </c>
      <c r="P48" s="8">
        <f t="shared" si="25"/>
        <v>34.835839330233405</v>
      </c>
      <c r="Q48" s="12">
        <f t="shared" si="26"/>
        <v>8.3606014392560173</v>
      </c>
      <c r="R48" s="8">
        <f t="shared" si="27"/>
        <v>14.125500000000001</v>
      </c>
      <c r="S48" s="13">
        <f t="shared" si="28"/>
        <v>0.59188003534430755</v>
      </c>
      <c r="T48" s="2">
        <f t="shared" si="29"/>
        <v>0.43</v>
      </c>
      <c r="U48" s="14">
        <f t="shared" si="30"/>
        <v>0.25450841519805223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0.27010841519805223</v>
      </c>
      <c r="AR48" s="8">
        <f t="shared" si="35"/>
        <v>136.875</v>
      </c>
      <c r="AS48" s="1">
        <f t="shared" si="36"/>
        <v>0.24</v>
      </c>
      <c r="AT48" s="1">
        <f t="shared" si="37"/>
        <v>37212.916666666664</v>
      </c>
      <c r="AU48" s="1">
        <f t="shared" si="38"/>
        <v>2212289722.6455579</v>
      </c>
    </row>
    <row r="49" spans="1:48" x14ac:dyDescent="0.15">
      <c r="C49" s="7">
        <v>7</v>
      </c>
      <c r="D49" s="7">
        <v>21.7193805177419</v>
      </c>
      <c r="E49" s="9">
        <f t="shared" si="39"/>
        <v>20.544324321000001</v>
      </c>
      <c r="F49" s="7" t="s">
        <v>83</v>
      </c>
      <c r="G49" s="1">
        <v>8</v>
      </c>
      <c r="H49" s="8">
        <f t="shared" si="20"/>
        <v>21.7193805177419</v>
      </c>
      <c r="I49" s="8">
        <f t="shared" si="21"/>
        <v>294.86938051774189</v>
      </c>
      <c r="J49" s="8">
        <f t="shared" si="22"/>
        <v>0.24071352570133617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189.17939727981292</v>
      </c>
      <c r="P49" s="8">
        <f t="shared" si="25"/>
        <v>45.538039709277534</v>
      </c>
      <c r="Q49" s="12">
        <f t="shared" si="26"/>
        <v>10.929129530226607</v>
      </c>
      <c r="R49" s="8">
        <f t="shared" si="27"/>
        <v>14.125500000000001</v>
      </c>
      <c r="S49" s="13">
        <f t="shared" si="28"/>
        <v>0.77371629536841924</v>
      </c>
      <c r="T49" s="2">
        <f t="shared" si="29"/>
        <v>0.43</v>
      </c>
      <c r="U49" s="14">
        <f t="shared" si="30"/>
        <v>0.33269800700842028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0.34829800700842029</v>
      </c>
      <c r="AR49" s="8">
        <f t="shared" si="35"/>
        <v>136.875</v>
      </c>
      <c r="AS49" s="1">
        <f t="shared" si="36"/>
        <v>0.24</v>
      </c>
      <c r="AT49" s="1">
        <f t="shared" si="37"/>
        <v>37212.916666666664</v>
      </c>
      <c r="AU49" s="1">
        <f t="shared" si="38"/>
        <v>2852691948.7409406</v>
      </c>
    </row>
    <row r="50" spans="1:48" x14ac:dyDescent="0.15">
      <c r="C50" s="7">
        <v>8</v>
      </c>
      <c r="D50" s="7">
        <v>22.896036086451598</v>
      </c>
      <c r="E50" s="9">
        <f t="shared" si="39"/>
        <v>21.7193805177419</v>
      </c>
      <c r="F50" s="7" t="s">
        <v>83</v>
      </c>
      <c r="G50" s="1">
        <v>9</v>
      </c>
      <c r="H50" s="8">
        <f t="shared" si="20"/>
        <v>22.896036086451598</v>
      </c>
      <c r="I50" s="8">
        <f t="shared" si="21"/>
        <v>296.04603608645158</v>
      </c>
      <c r="J50" s="8">
        <f t="shared" si="22"/>
        <v>0.27447235599792169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202.49760757053537</v>
      </c>
      <c r="P50" s="8">
        <f t="shared" si="25"/>
        <v>55.579995433827428</v>
      </c>
      <c r="Q50" s="12">
        <f t="shared" si="26"/>
        <v>13.339198904118582</v>
      </c>
      <c r="R50" s="8">
        <f t="shared" si="27"/>
        <v>14.125500000000001</v>
      </c>
      <c r="S50" s="13">
        <f t="shared" si="28"/>
        <v>0.94433463623366121</v>
      </c>
      <c r="T50" s="2">
        <f t="shared" si="29"/>
        <v>0.43</v>
      </c>
      <c r="U50" s="14">
        <f t="shared" si="30"/>
        <v>0.40606389358047429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0.42166389358047429</v>
      </c>
      <c r="AR50" s="8">
        <f t="shared" si="35"/>
        <v>136.875</v>
      </c>
      <c r="AS50" s="1">
        <f t="shared" si="36"/>
        <v>0.24</v>
      </c>
      <c r="AT50" s="1">
        <f t="shared" si="37"/>
        <v>37212.916666666664</v>
      </c>
      <c r="AU50" s="1">
        <f t="shared" si="38"/>
        <v>3453586210.9101753</v>
      </c>
    </row>
    <row r="51" spans="1:48" x14ac:dyDescent="0.15">
      <c r="C51" s="7">
        <v>9</v>
      </c>
      <c r="D51" s="7">
        <v>20.244461093000002</v>
      </c>
      <c r="E51" s="9">
        <f t="shared" si="39"/>
        <v>22.896036086451598</v>
      </c>
      <c r="F51" s="7" t="s">
        <v>83</v>
      </c>
      <c r="G51" s="1">
        <v>10</v>
      </c>
      <c r="H51" s="8">
        <f t="shared" si="20"/>
        <v>20.244461093000002</v>
      </c>
      <c r="I51" s="8">
        <f t="shared" si="21"/>
        <v>293.39446109299996</v>
      </c>
      <c r="J51" s="8">
        <f t="shared" si="22"/>
        <v>0.20389592316027191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205.77386213670792</v>
      </c>
      <c r="P51" s="8">
        <f t="shared" si="25"/>
        <v>41.956451582618584</v>
      </c>
      <c r="Q51" s="12">
        <f t="shared" si="26"/>
        <v>10.06954837982846</v>
      </c>
      <c r="R51" s="8">
        <f t="shared" si="27"/>
        <v>14.125500000000001</v>
      </c>
      <c r="S51" s="13">
        <f t="shared" si="28"/>
        <v>0.71286314677911999</v>
      </c>
      <c r="T51" s="2">
        <f t="shared" si="29"/>
        <v>0.43</v>
      </c>
      <c r="U51" s="14">
        <f t="shared" si="30"/>
        <v>0.3065311531150216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0.32213115311502161</v>
      </c>
      <c r="AR51" s="8">
        <f t="shared" si="35"/>
        <v>136.875</v>
      </c>
      <c r="AS51" s="1">
        <f t="shared" si="36"/>
        <v>0.24</v>
      </c>
      <c r="AT51" s="1">
        <f t="shared" si="37"/>
        <v>37212.916666666664</v>
      </c>
      <c r="AU51" s="1">
        <f t="shared" si="38"/>
        <v>2638375553.2303162</v>
      </c>
    </row>
    <row r="52" spans="1:48" x14ac:dyDescent="0.15">
      <c r="C52" s="7">
        <v>10</v>
      </c>
      <c r="D52" s="7">
        <v>11.344315495903199</v>
      </c>
      <c r="E52" s="9">
        <f t="shared" si="39"/>
        <v>20.244461093000002</v>
      </c>
      <c r="F52" s="7" t="s">
        <v>83</v>
      </c>
      <c r="G52" s="1">
        <v>11</v>
      </c>
      <c r="H52" s="8">
        <f t="shared" si="20"/>
        <v>11.344315495903199</v>
      </c>
      <c r="I52" s="8">
        <f t="shared" si="21"/>
        <v>284.49431549590315</v>
      </c>
      <c r="J52" s="8">
        <f t="shared" si="22"/>
        <v>7.2196712309585354E-2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155.62654002638487</v>
      </c>
      <c r="O52" s="8">
        <f t="shared" si="40"/>
        <v>67.047120527704465</v>
      </c>
      <c r="P52" s="8">
        <f t="shared" si="25"/>
        <v>4.8405816719247738</v>
      </c>
      <c r="Q52" s="12">
        <f t="shared" si="26"/>
        <v>1.1617396012619456</v>
      </c>
      <c r="R52" s="8">
        <f t="shared" si="27"/>
        <v>14.125500000000001</v>
      </c>
      <c r="S52" s="13">
        <f t="shared" si="28"/>
        <v>8.2244140119779513E-2</v>
      </c>
      <c r="T52" s="2">
        <f t="shared" si="29"/>
        <v>0.43</v>
      </c>
      <c r="U52" s="14">
        <f t="shared" si="30"/>
        <v>3.5364980251505189E-2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4.3784980251505186E-2</v>
      </c>
      <c r="AR52" s="8">
        <f t="shared" si="35"/>
        <v>136.875</v>
      </c>
      <c r="AS52" s="1">
        <f t="shared" si="36"/>
        <v>0.24</v>
      </c>
      <c r="AT52" s="1">
        <f t="shared" si="37"/>
        <v>37212.916666666664</v>
      </c>
      <c r="AU52" s="1">
        <f t="shared" si="38"/>
        <v>358615490.54522812</v>
      </c>
    </row>
    <row r="53" spans="1:48" x14ac:dyDescent="0.15">
      <c r="C53" s="7">
        <v>11</v>
      </c>
      <c r="D53" s="7">
        <v>4.9133932931000004</v>
      </c>
      <c r="E53" s="9">
        <f t="shared" si="39"/>
        <v>11.344315495903199</v>
      </c>
      <c r="F53" s="7" t="s">
        <v>85</v>
      </c>
      <c r="G53" s="1">
        <v>12</v>
      </c>
      <c r="H53" s="8">
        <f t="shared" si="20"/>
        <v>4.9133932931000004</v>
      </c>
      <c r="I53" s="8">
        <f t="shared" si="21"/>
        <v>278.06339329309998</v>
      </c>
      <c r="J53" s="8">
        <f t="shared" si="22"/>
        <v>3.2715756145363449E-2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121.0627888557797</v>
      </c>
      <c r="P53" s="8">
        <f t="shared" si="25"/>
        <v>3.9606606784833125</v>
      </c>
      <c r="Q53" s="12">
        <f t="shared" si="26"/>
        <v>0.95055856283599494</v>
      </c>
      <c r="R53" s="8">
        <f t="shared" si="27"/>
        <v>14.125500000000001</v>
      </c>
      <c r="S53" s="13">
        <f t="shared" si="28"/>
        <v>6.7293799358323234E-2</v>
      </c>
      <c r="T53" s="2">
        <f t="shared" si="29"/>
        <v>0.43</v>
      </c>
      <c r="U53" s="14">
        <f t="shared" si="30"/>
        <v>2.8936333724078989E-2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3.735633372407899E-2</v>
      </c>
      <c r="AR53" s="8">
        <f t="shared" si="35"/>
        <v>136.875</v>
      </c>
      <c r="AS53" s="1">
        <f t="shared" si="36"/>
        <v>0.24</v>
      </c>
      <c r="AT53" s="1">
        <f t="shared" si="37"/>
        <v>37212.916666666664</v>
      </c>
      <c r="AU53" s="1">
        <f t="shared" si="38"/>
        <v>305962452.56891042</v>
      </c>
      <c r="AV53" s="1">
        <f>SUM(AU42:AU53)</f>
        <v>14632111036.689793</v>
      </c>
    </row>
    <row r="54" spans="1:48" x14ac:dyDescent="0.3">
      <c r="C54" s="7">
        <v>12</v>
      </c>
      <c r="D54" s="10">
        <v>4.5370835930967699</v>
      </c>
      <c r="E54" s="9">
        <f t="shared" si="39"/>
        <v>4.9133932931000004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3</v>
      </c>
      <c r="E58" s="7"/>
      <c r="F58" s="7"/>
      <c r="G58" s="1">
        <v>1</v>
      </c>
      <c r="H58" s="8">
        <f t="shared" ref="H58:H69" si="41">E59</f>
        <v>3</v>
      </c>
      <c r="I58" s="8">
        <f t="shared" ref="I58:I69" si="42">H58+273.15</f>
        <v>276.14999999999998</v>
      </c>
      <c r="J58" s="8">
        <f t="shared" ref="J58:J69" si="43">EXP(($C$15*(I58-$C$13))/($C$16*I58*$C$13))</f>
        <v>2.5667722292058517E-2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2.5607830940043716E-3</v>
      </c>
      <c r="Q58" s="12">
        <f t="shared" ref="Q58:Q69" si="47">P58*$B$60</f>
        <v>4.8654878786083062E-4</v>
      </c>
      <c r="R58" s="8">
        <f t="shared" ref="R58:R69" si="48">L58*$B$60</f>
        <v>1.8955666666666669E-2</v>
      </c>
      <c r="S58" s="13">
        <f t="shared" ref="S58:S69" si="49">Q58/R58</f>
        <v>2.5667722292058517E-2</v>
      </c>
      <c r="T58" s="2">
        <f t="shared" ref="T58:T69" si="50">$B$59/100</f>
        <v>0.01</v>
      </c>
      <c r="U58" s="14">
        <f t="shared" ref="U58:U69" si="51">S58*T58</f>
        <v>2.5667722292058517E-4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1.2256677222920585E-2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53217.333333333336</v>
      </c>
      <c r="AU58" s="1">
        <f t="shared" ref="AU58:AU69" si="58">AT58*10000*AS58*0.67*AR58*AQ58</f>
        <v>8283993.0081843454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2.3300048997419398</v>
      </c>
      <c r="E59" s="9">
        <f t="shared" ref="E59:E70" si="59">D58</f>
        <v>3</v>
      </c>
      <c r="F59" s="7" t="s">
        <v>83</v>
      </c>
      <c r="G59" s="1">
        <v>2</v>
      </c>
      <c r="H59" s="8">
        <f t="shared" si="41"/>
        <v>2.3300048997419398</v>
      </c>
      <c r="I59" s="8">
        <f t="shared" si="42"/>
        <v>275.48000489974191</v>
      </c>
      <c r="J59" s="8">
        <f t="shared" si="43"/>
        <v>2.3558358430822369E-2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0.19697255023932897</v>
      </c>
      <c r="P59" s="8">
        <f t="shared" si="46"/>
        <v>4.6403499395712786E-3</v>
      </c>
      <c r="Q59" s="12">
        <f t="shared" si="47"/>
        <v>8.8166648851854292E-4</v>
      </c>
      <c r="R59" s="8">
        <f t="shared" si="48"/>
        <v>1.8955666666666669E-2</v>
      </c>
      <c r="S59" s="13">
        <f t="shared" si="49"/>
        <v>4.651202745978561E-2</v>
      </c>
      <c r="T59" s="2">
        <f t="shared" si="50"/>
        <v>0.01</v>
      </c>
      <c r="U59" s="14">
        <f t="shared" si="51"/>
        <v>4.6512027459785608E-4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1.2465120274597856E-2</v>
      </c>
      <c r="AR59" s="8">
        <f t="shared" si="55"/>
        <v>9.9766666666666666</v>
      </c>
      <c r="AS59" s="1">
        <f t="shared" si="56"/>
        <v>0.19</v>
      </c>
      <c r="AT59" s="1">
        <f t="shared" si="57"/>
        <v>53217.333333333336</v>
      </c>
      <c r="AU59" s="1">
        <f t="shared" si="58"/>
        <v>8424874.6477424167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2.1970956958928598</v>
      </c>
      <c r="E60" s="9">
        <f t="shared" si="59"/>
        <v>2.3300048997419398</v>
      </c>
      <c r="F60" s="7" t="s">
        <v>83</v>
      </c>
      <c r="G60" s="1">
        <v>3</v>
      </c>
      <c r="H60" s="8">
        <f t="shared" si="41"/>
        <v>2.1970956958928598</v>
      </c>
      <c r="I60" s="8">
        <f t="shared" si="42"/>
        <v>275.34709569589285</v>
      </c>
      <c r="J60" s="8">
        <f t="shared" si="43"/>
        <v>2.3159842379602197E-2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0.29209886696642434</v>
      </c>
      <c r="P60" s="8">
        <f t="shared" si="46"/>
        <v>6.7649637182027791E-3</v>
      </c>
      <c r="Q60" s="12">
        <f t="shared" si="47"/>
        <v>1.285343106458528E-3</v>
      </c>
      <c r="R60" s="8">
        <f t="shared" si="48"/>
        <v>1.8955666666666669E-2</v>
      </c>
      <c r="S60" s="13">
        <f t="shared" si="49"/>
        <v>6.7807855511554743E-2</v>
      </c>
      <c r="T60" s="2">
        <f t="shared" si="50"/>
        <v>0.01</v>
      </c>
      <c r="U60" s="14">
        <f t="shared" si="51"/>
        <v>6.7807855511554742E-4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1.2678078555115548E-2</v>
      </c>
      <c r="AR60" s="8">
        <f t="shared" si="55"/>
        <v>9.9766666666666666</v>
      </c>
      <c r="AS60" s="1">
        <f t="shared" si="56"/>
        <v>0.19</v>
      </c>
      <c r="AT60" s="1">
        <f t="shared" si="57"/>
        <v>53217.333333333336</v>
      </c>
      <c r="AU60" s="1">
        <f t="shared" si="58"/>
        <v>8568808.0217521749</v>
      </c>
    </row>
    <row r="61" spans="1:48" x14ac:dyDescent="0.15">
      <c r="C61" s="7">
        <v>3</v>
      </c>
      <c r="D61" s="7">
        <v>6.8952488843871</v>
      </c>
      <c r="E61" s="9">
        <f t="shared" si="59"/>
        <v>2.1970956958928598</v>
      </c>
      <c r="F61" s="7" t="s">
        <v>83</v>
      </c>
      <c r="G61" s="1">
        <v>4</v>
      </c>
      <c r="H61" s="8">
        <f t="shared" si="41"/>
        <v>6.8952488843871</v>
      </c>
      <c r="I61" s="8">
        <f t="shared" si="42"/>
        <v>280.04524888438709</v>
      </c>
      <c r="J61" s="8">
        <f t="shared" si="43"/>
        <v>4.1915892095630486E-2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0.38510056991488822</v>
      </c>
      <c r="P61" s="8">
        <f t="shared" si="46"/>
        <v>1.6141833934518259E-2</v>
      </c>
      <c r="Q61" s="12">
        <f t="shared" si="47"/>
        <v>3.0669484475584693E-3</v>
      </c>
      <c r="R61" s="8">
        <f t="shared" si="48"/>
        <v>1.8955666666666669E-2</v>
      </c>
      <c r="S61" s="13">
        <f t="shared" si="49"/>
        <v>0.16179586302557558</v>
      </c>
      <c r="T61" s="2">
        <f t="shared" si="50"/>
        <v>0.01</v>
      </c>
      <c r="U61" s="14">
        <f t="shared" si="51"/>
        <v>1.6179586302557559E-3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1.3617958630255757E-2</v>
      </c>
      <c r="AR61" s="8">
        <f t="shared" si="55"/>
        <v>9.9766666666666666</v>
      </c>
      <c r="AS61" s="1">
        <f t="shared" si="56"/>
        <v>0.19</v>
      </c>
      <c r="AT61" s="1">
        <f t="shared" si="57"/>
        <v>53217.333333333336</v>
      </c>
      <c r="AU61" s="1">
        <f t="shared" si="58"/>
        <v>9204050.3333007861</v>
      </c>
    </row>
    <row r="62" spans="1:48" x14ac:dyDescent="0.15">
      <c r="C62" s="7">
        <v>4</v>
      </c>
      <c r="D62" s="7">
        <v>13.177762979800001</v>
      </c>
      <c r="E62" s="9">
        <f t="shared" si="59"/>
        <v>6.8952488843871</v>
      </c>
      <c r="F62" s="7" t="s">
        <v>83</v>
      </c>
      <c r="G62" s="1">
        <v>5</v>
      </c>
      <c r="H62" s="8">
        <f t="shared" si="41"/>
        <v>13.177762979800001</v>
      </c>
      <c r="I62" s="8">
        <f t="shared" si="42"/>
        <v>286.32776297979996</v>
      </c>
      <c r="J62" s="8">
        <f t="shared" si="43"/>
        <v>8.9886466516628835E-2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0.35051079918135153</v>
      </c>
      <c r="O62" s="8">
        <f t="shared" si="60"/>
        <v>0.11821460346568513</v>
      </c>
      <c r="P62" s="8">
        <f t="shared" si="46"/>
        <v>1.0625892996194862E-2</v>
      </c>
      <c r="Q62" s="12">
        <f t="shared" si="47"/>
        <v>2.0189196692770237E-3</v>
      </c>
      <c r="R62" s="8">
        <f t="shared" si="48"/>
        <v>1.8955666666666669E-2</v>
      </c>
      <c r="S62" s="13">
        <f t="shared" si="49"/>
        <v>0.10650744733907311</v>
      </c>
      <c r="T62" s="2">
        <f t="shared" si="50"/>
        <v>0.01</v>
      </c>
      <c r="U62" s="14">
        <f t="shared" si="51"/>
        <v>1.0650744733907312E-3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1.3065074473390732E-2</v>
      </c>
      <c r="AR62" s="8">
        <f t="shared" si="55"/>
        <v>9.9766666666666666</v>
      </c>
      <c r="AS62" s="1">
        <f t="shared" si="56"/>
        <v>0.19</v>
      </c>
      <c r="AT62" s="1">
        <f t="shared" si="57"/>
        <v>53217.333333333336</v>
      </c>
      <c r="AU62" s="1">
        <f t="shared" si="58"/>
        <v>8830369.2444946952</v>
      </c>
    </row>
    <row r="63" spans="1:48" x14ac:dyDescent="0.15">
      <c r="C63" s="7">
        <v>5</v>
      </c>
      <c r="D63" s="7">
        <v>16.384373780322601</v>
      </c>
      <c r="E63" s="9">
        <f t="shared" si="59"/>
        <v>13.177762979800001</v>
      </c>
      <c r="F63" s="7" t="s">
        <v>85</v>
      </c>
      <c r="G63" s="1">
        <v>6</v>
      </c>
      <c r="H63" s="8">
        <f t="shared" si="41"/>
        <v>16.384373780322601</v>
      </c>
      <c r="I63" s="8">
        <f t="shared" si="42"/>
        <v>289.5343737803226</v>
      </c>
      <c r="J63" s="8">
        <f t="shared" si="43"/>
        <v>0.13099551607820112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0.20735537713615693</v>
      </c>
      <c r="P63" s="8">
        <f t="shared" si="46"/>
        <v>2.7162624639540903E-2</v>
      </c>
      <c r="Q63" s="12">
        <f t="shared" si="47"/>
        <v>5.1608986815127713E-3</v>
      </c>
      <c r="R63" s="8">
        <f t="shared" si="48"/>
        <v>1.8955666666666669E-2</v>
      </c>
      <c r="S63" s="13">
        <f t="shared" si="49"/>
        <v>0.27226152328306946</v>
      </c>
      <c r="T63" s="2">
        <f t="shared" si="50"/>
        <v>0.01</v>
      </c>
      <c r="U63" s="14">
        <f t="shared" si="51"/>
        <v>2.7226152328306947E-3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1.4722615232830695E-2</v>
      </c>
      <c r="AR63" s="8">
        <f t="shared" si="55"/>
        <v>9.9766666666666666</v>
      </c>
      <c r="AS63" s="1">
        <f t="shared" si="56"/>
        <v>0.19</v>
      </c>
      <c r="AT63" s="1">
        <f t="shared" si="57"/>
        <v>53217.333333333336</v>
      </c>
      <c r="AU63" s="1">
        <f t="shared" si="58"/>
        <v>9950661.1321119592</v>
      </c>
    </row>
    <row r="64" spans="1:48" x14ac:dyDescent="0.15">
      <c r="C64" s="7">
        <v>6</v>
      </c>
      <c r="D64" s="7">
        <v>20.544324321000001</v>
      </c>
      <c r="E64" s="9">
        <f t="shared" si="59"/>
        <v>16.384373780322601</v>
      </c>
      <c r="F64" s="7" t="s">
        <v>83</v>
      </c>
      <c r="G64" s="1">
        <v>7</v>
      </c>
      <c r="H64" s="8">
        <f t="shared" si="41"/>
        <v>20.544324321000001</v>
      </c>
      <c r="I64" s="8">
        <f t="shared" si="42"/>
        <v>293.69432432099995</v>
      </c>
      <c r="J64" s="8">
        <f t="shared" si="43"/>
        <v>0.21092306295438606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0.27995941916328271</v>
      </c>
      <c r="P64" s="8">
        <f t="shared" si="46"/>
        <v>5.9049898192850434E-2</v>
      </c>
      <c r="Q64" s="12">
        <f t="shared" si="47"/>
        <v>1.1219480656641582E-2</v>
      </c>
      <c r="R64" s="8">
        <f t="shared" si="48"/>
        <v>1.8955666666666669E-2</v>
      </c>
      <c r="S64" s="13">
        <f t="shared" si="49"/>
        <v>0.59188003534430766</v>
      </c>
      <c r="T64" s="2">
        <f t="shared" si="50"/>
        <v>0.01</v>
      </c>
      <c r="U64" s="14">
        <f t="shared" si="51"/>
        <v>5.918800353443077E-3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2.6018800353443075E-2</v>
      </c>
      <c r="AR64" s="8">
        <f t="shared" si="55"/>
        <v>9.9766666666666666</v>
      </c>
      <c r="AS64" s="1">
        <f t="shared" si="56"/>
        <v>0.19</v>
      </c>
      <c r="AT64" s="1">
        <f t="shared" si="57"/>
        <v>53217.333333333336</v>
      </c>
      <c r="AU64" s="1">
        <f t="shared" si="58"/>
        <v>17585480.655898917</v>
      </c>
    </row>
    <row r="65" spans="1:48" x14ac:dyDescent="0.15">
      <c r="C65" s="7">
        <v>7</v>
      </c>
      <c r="D65" s="7">
        <v>21.7193805177419</v>
      </c>
      <c r="E65" s="9">
        <f t="shared" si="59"/>
        <v>20.544324321000001</v>
      </c>
      <c r="F65" s="7" t="s">
        <v>83</v>
      </c>
      <c r="G65" s="1">
        <v>8</v>
      </c>
      <c r="H65" s="8">
        <f t="shared" si="41"/>
        <v>21.7193805177419</v>
      </c>
      <c r="I65" s="8">
        <f t="shared" si="42"/>
        <v>294.86938051774189</v>
      </c>
      <c r="J65" s="8">
        <f t="shared" si="43"/>
        <v>0.24071352570133617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0.32067618763709893</v>
      </c>
      <c r="P65" s="8">
        <f t="shared" si="46"/>
        <v>7.7191095734589307E-2</v>
      </c>
      <c r="Q65" s="12">
        <f t="shared" si="47"/>
        <v>1.4666308189571969E-2</v>
      </c>
      <c r="R65" s="8">
        <f t="shared" si="48"/>
        <v>1.8955666666666669E-2</v>
      </c>
      <c r="S65" s="13">
        <f t="shared" si="49"/>
        <v>0.77371629536841924</v>
      </c>
      <c r="T65" s="2">
        <f t="shared" si="50"/>
        <v>0.01</v>
      </c>
      <c r="U65" s="14">
        <f t="shared" si="51"/>
        <v>7.7371629536841929E-3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2.7837162953684193E-2</v>
      </c>
      <c r="AR65" s="8">
        <f t="shared" si="55"/>
        <v>9.9766666666666666</v>
      </c>
      <c r="AS65" s="1">
        <f t="shared" si="56"/>
        <v>0.19</v>
      </c>
      <c r="AT65" s="1">
        <f t="shared" si="57"/>
        <v>53217.333333333336</v>
      </c>
      <c r="AU65" s="1">
        <f t="shared" si="58"/>
        <v>18814468.153307449</v>
      </c>
    </row>
    <row r="66" spans="1:48" x14ac:dyDescent="0.15">
      <c r="C66" s="7">
        <v>8</v>
      </c>
      <c r="D66" s="7">
        <v>22.896036086451598</v>
      </c>
      <c r="E66" s="9">
        <f t="shared" si="59"/>
        <v>21.7193805177419</v>
      </c>
      <c r="F66" s="7" t="s">
        <v>83</v>
      </c>
      <c r="G66" s="1">
        <v>9</v>
      </c>
      <c r="H66" s="8">
        <f t="shared" si="41"/>
        <v>22.896036086451598</v>
      </c>
      <c r="I66" s="8">
        <f t="shared" si="42"/>
        <v>296.04603608645158</v>
      </c>
      <c r="J66" s="8">
        <f t="shared" si="43"/>
        <v>0.27447235599792169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0.34325175856917628</v>
      </c>
      <c r="P66" s="8">
        <f t="shared" si="46"/>
        <v>9.4213118874911614E-2</v>
      </c>
      <c r="Q66" s="12">
        <f t="shared" si="47"/>
        <v>1.7900492586233208E-2</v>
      </c>
      <c r="R66" s="8">
        <f t="shared" si="48"/>
        <v>1.8955666666666669E-2</v>
      </c>
      <c r="S66" s="13">
        <f t="shared" si="49"/>
        <v>0.94433463623366132</v>
      </c>
      <c r="T66" s="2">
        <f t="shared" si="50"/>
        <v>0.01</v>
      </c>
      <c r="U66" s="14">
        <f t="shared" si="51"/>
        <v>9.4433463623366139E-3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2.9543346362336614E-2</v>
      </c>
      <c r="AR66" s="8">
        <f t="shared" si="55"/>
        <v>9.9766666666666666</v>
      </c>
      <c r="AS66" s="1">
        <f t="shared" si="56"/>
        <v>0.19</v>
      </c>
      <c r="AT66" s="1">
        <f t="shared" si="57"/>
        <v>53217.333333333336</v>
      </c>
      <c r="AU66" s="1">
        <f t="shared" si="58"/>
        <v>19967636.436267979</v>
      </c>
    </row>
    <row r="67" spans="1:48" x14ac:dyDescent="0.15">
      <c r="C67" s="7">
        <v>9</v>
      </c>
      <c r="D67" s="7">
        <v>20.244461093000002</v>
      </c>
      <c r="E67" s="9">
        <f t="shared" si="59"/>
        <v>22.896036086451598</v>
      </c>
      <c r="F67" s="7" t="s">
        <v>83</v>
      </c>
      <c r="G67" s="1">
        <v>10</v>
      </c>
      <c r="H67" s="8">
        <f t="shared" si="41"/>
        <v>20.244461093000002</v>
      </c>
      <c r="I67" s="8">
        <f t="shared" si="42"/>
        <v>293.39446109299996</v>
      </c>
      <c r="J67" s="8">
        <f t="shared" si="43"/>
        <v>0.20389592316027191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0.34880530636093132</v>
      </c>
      <c r="P67" s="8">
        <f t="shared" si="46"/>
        <v>7.1119979943663564E-2</v>
      </c>
      <c r="Q67" s="12">
        <f t="shared" si="47"/>
        <v>1.3512796189296078E-2</v>
      </c>
      <c r="R67" s="8">
        <f t="shared" si="48"/>
        <v>1.8955666666666669E-2</v>
      </c>
      <c r="S67" s="13">
        <f t="shared" si="49"/>
        <v>0.71286314677912022</v>
      </c>
      <c r="T67" s="2">
        <f t="shared" si="50"/>
        <v>0.01</v>
      </c>
      <c r="U67" s="14">
        <f t="shared" si="51"/>
        <v>7.1286314677912023E-3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2.7228631467791201E-2</v>
      </c>
      <c r="AR67" s="8">
        <f t="shared" si="55"/>
        <v>9.9766666666666666</v>
      </c>
      <c r="AS67" s="1">
        <f t="shared" si="56"/>
        <v>0.19</v>
      </c>
      <c r="AT67" s="1">
        <f t="shared" si="57"/>
        <v>53217.333333333336</v>
      </c>
      <c r="AU67" s="1">
        <f t="shared" si="58"/>
        <v>18403176.374735478</v>
      </c>
    </row>
    <row r="68" spans="1:48" x14ac:dyDescent="0.15">
      <c r="C68" s="7">
        <v>10</v>
      </c>
      <c r="D68" s="7">
        <v>11.344315495903199</v>
      </c>
      <c r="E68" s="9">
        <f t="shared" si="59"/>
        <v>20.244461093000002</v>
      </c>
      <c r="F68" s="7" t="s">
        <v>83</v>
      </c>
      <c r="G68" s="1">
        <v>11</v>
      </c>
      <c r="H68" s="8">
        <f t="shared" si="41"/>
        <v>11.344315495903199</v>
      </c>
      <c r="I68" s="8">
        <f t="shared" si="42"/>
        <v>284.49431549590315</v>
      </c>
      <c r="J68" s="8">
        <f t="shared" si="43"/>
        <v>7.2196712309585354E-2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0.26380106009640436</v>
      </c>
      <c r="O68" s="8">
        <f t="shared" si="60"/>
        <v>0.11365093298753004</v>
      </c>
      <c r="P68" s="8">
        <f t="shared" si="46"/>
        <v>8.2052237126166699E-3</v>
      </c>
      <c r="Q68" s="12">
        <f t="shared" si="47"/>
        <v>1.5589925053971672E-3</v>
      </c>
      <c r="R68" s="8">
        <f t="shared" si="48"/>
        <v>1.8955666666666669E-2</v>
      </c>
      <c r="S68" s="13">
        <f t="shared" si="49"/>
        <v>8.2244140119779499E-2</v>
      </c>
      <c r="T68" s="2">
        <f t="shared" si="50"/>
        <v>0.01</v>
      </c>
      <c r="U68" s="14">
        <f t="shared" si="51"/>
        <v>8.2244140119779497E-4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1.2822441401197796E-2</v>
      </c>
      <c r="AR68" s="8">
        <f t="shared" si="55"/>
        <v>9.9766666666666666</v>
      </c>
      <c r="AS68" s="1">
        <f t="shared" si="56"/>
        <v>0.19</v>
      </c>
      <c r="AT68" s="1">
        <f t="shared" si="57"/>
        <v>53217.333333333336</v>
      </c>
      <c r="AU68" s="1">
        <f t="shared" si="58"/>
        <v>8666379.3933267277</v>
      </c>
    </row>
    <row r="69" spans="1:48" x14ac:dyDescent="0.15">
      <c r="C69" s="7">
        <v>11</v>
      </c>
      <c r="D69" s="7">
        <v>4.9133932931000004</v>
      </c>
      <c r="E69" s="9">
        <f t="shared" si="59"/>
        <v>11.344315495903199</v>
      </c>
      <c r="F69" s="7" t="s">
        <v>85</v>
      </c>
      <c r="G69" s="1">
        <v>12</v>
      </c>
      <c r="H69" s="8">
        <f t="shared" si="41"/>
        <v>4.9133932931000004</v>
      </c>
      <c r="I69" s="8">
        <f t="shared" si="42"/>
        <v>278.06339329309998</v>
      </c>
      <c r="J69" s="8">
        <f t="shared" si="43"/>
        <v>3.2715756145363449E-2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0.20521237594158004</v>
      </c>
      <c r="P69" s="8">
        <f t="shared" si="46"/>
        <v>6.7136780493153815E-3</v>
      </c>
      <c r="Q69" s="12">
        <f t="shared" si="47"/>
        <v>1.2755988293699225E-3</v>
      </c>
      <c r="R69" s="8">
        <f t="shared" si="48"/>
        <v>1.8955666666666669E-2</v>
      </c>
      <c r="S69" s="13">
        <f t="shared" si="49"/>
        <v>6.7293799358323234E-2</v>
      </c>
      <c r="T69" s="2">
        <f t="shared" si="50"/>
        <v>0.01</v>
      </c>
      <c r="U69" s="14">
        <f t="shared" si="51"/>
        <v>6.7293799358323237E-4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1.2672937993583232E-2</v>
      </c>
      <c r="AR69" s="8">
        <f t="shared" si="55"/>
        <v>9.9766666666666666</v>
      </c>
      <c r="AS69" s="1">
        <f t="shared" si="56"/>
        <v>0.19</v>
      </c>
      <c r="AT69" s="1">
        <f t="shared" si="57"/>
        <v>53217.333333333336</v>
      </c>
      <c r="AU69" s="1">
        <f t="shared" si="58"/>
        <v>8565333.6399913337</v>
      </c>
      <c r="AV69" s="1">
        <f>SUM(AU58:AU69)</f>
        <v>145265231.04111427</v>
      </c>
    </row>
    <row r="70" spans="1:48" x14ac:dyDescent="0.3">
      <c r="C70" s="7">
        <v>12</v>
      </c>
      <c r="D70" s="10">
        <v>4.5370835930967699</v>
      </c>
      <c r="E70" s="9">
        <f t="shared" si="59"/>
        <v>4.9133932931000004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3</v>
      </c>
      <c r="E73" s="7"/>
      <c r="F73" s="7"/>
      <c r="G73" s="1">
        <v>1</v>
      </c>
      <c r="H73" s="8">
        <f t="shared" ref="H73:H84" si="61">E74</f>
        <v>3</v>
      </c>
      <c r="I73" s="8">
        <f t="shared" ref="I73:I84" si="62">H73+273.15</f>
        <v>276.14999999999998</v>
      </c>
      <c r="J73" s="8">
        <f t="shared" ref="J73:J84" si="63">EXP(($C$15*(I73-$C$13))/($C$16*I73*$C$13))</f>
        <v>2.5667722292058517E-2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2.8106155909804081E-3</v>
      </c>
      <c r="Q73" s="12">
        <f t="shared" ref="Q73:Q84" si="67">P73*$B$75</f>
        <v>5.0591080637647345E-4</v>
      </c>
      <c r="R73" s="8">
        <f t="shared" ref="R73:R84" si="68">L73*$B$75</f>
        <v>1.9710000000000002E-2</v>
      </c>
      <c r="S73" s="13">
        <f t="shared" ref="S73:S84" si="69">Q73/R73</f>
        <v>2.566772229205852E-2</v>
      </c>
      <c r="T73" s="2">
        <f t="shared" ref="T73:T84" si="70">$B$74/100</f>
        <v>0.01</v>
      </c>
      <c r="U73" s="14">
        <f t="shared" ref="U73:U84" si="71">S73*T73</f>
        <v>2.5667722292058523E-4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1.2856677222920585E-2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5835.833333333333</v>
      </c>
      <c r="AU73" s="1">
        <f t="shared" ref="AU73:AU84" si="78">AT73*10000*AS73*0.67*AR73*AQ73</f>
        <v>990816.084238554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2.3300048997419398</v>
      </c>
      <c r="E74" s="9">
        <f t="shared" ref="E74:E85" si="79">D73</f>
        <v>3</v>
      </c>
      <c r="F74" s="7" t="s">
        <v>83</v>
      </c>
      <c r="G74" s="1">
        <v>2</v>
      </c>
      <c r="H74" s="8">
        <f t="shared" si="61"/>
        <v>2.3300048997419398</v>
      </c>
      <c r="I74" s="8">
        <f t="shared" si="62"/>
        <v>275.48000489974191</v>
      </c>
      <c r="J74" s="8">
        <f t="shared" si="63"/>
        <v>2.3558358430822369E-2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0.21618938440901961</v>
      </c>
      <c r="P74" s="8">
        <f t="shared" si="66"/>
        <v>5.0930670068465248E-3</v>
      </c>
      <c r="Q74" s="12">
        <f t="shared" si="67"/>
        <v>9.1675206123237448E-4</v>
      </c>
      <c r="R74" s="8">
        <f t="shared" si="68"/>
        <v>1.9710000000000002E-2</v>
      </c>
      <c r="S74" s="13">
        <f t="shared" si="69"/>
        <v>4.651202745978561E-2</v>
      </c>
      <c r="T74" s="2">
        <f t="shared" si="70"/>
        <v>0.01</v>
      </c>
      <c r="U74" s="14">
        <f t="shared" si="71"/>
        <v>4.6512027459785608E-4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1.3065120274597856E-2</v>
      </c>
      <c r="AR74" s="8">
        <f t="shared" si="75"/>
        <v>10.950000000000001</v>
      </c>
      <c r="AS74" s="1">
        <f t="shared" si="76"/>
        <v>0.18</v>
      </c>
      <c r="AT74" s="1">
        <f t="shared" si="77"/>
        <v>5835.833333333333</v>
      </c>
      <c r="AU74" s="1">
        <f t="shared" si="78"/>
        <v>1006880.0115401909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2.1970956958928598</v>
      </c>
      <c r="E75" s="9">
        <f t="shared" si="79"/>
        <v>2.3300048997419398</v>
      </c>
      <c r="F75" s="7" t="s">
        <v>83</v>
      </c>
      <c r="G75" s="1">
        <v>3</v>
      </c>
      <c r="H75" s="8">
        <f t="shared" si="61"/>
        <v>2.1970956958928598</v>
      </c>
      <c r="I75" s="8">
        <f t="shared" si="62"/>
        <v>275.34709569589285</v>
      </c>
      <c r="J75" s="8">
        <f t="shared" si="63"/>
        <v>2.3159842379602197E-2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0.32059631740217309</v>
      </c>
      <c r="P75" s="8">
        <f t="shared" si="66"/>
        <v>7.4249601785152455E-3</v>
      </c>
      <c r="Q75" s="12">
        <f t="shared" si="67"/>
        <v>1.3364928321327441E-3</v>
      </c>
      <c r="R75" s="8">
        <f t="shared" si="68"/>
        <v>1.9710000000000002E-2</v>
      </c>
      <c r="S75" s="13">
        <f t="shared" si="69"/>
        <v>6.7807855511554743E-2</v>
      </c>
      <c r="T75" s="2">
        <f t="shared" si="70"/>
        <v>0.01</v>
      </c>
      <c r="U75" s="14">
        <f t="shared" si="71"/>
        <v>6.7807855511554742E-4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1.3278078555115548E-2</v>
      </c>
      <c r="AR75" s="8">
        <f t="shared" si="75"/>
        <v>10.950000000000001</v>
      </c>
      <c r="AS75" s="1">
        <f t="shared" si="76"/>
        <v>0.18</v>
      </c>
      <c r="AT75" s="1">
        <f t="shared" si="77"/>
        <v>5835.833333333333</v>
      </c>
      <c r="AU75" s="1">
        <f t="shared" si="78"/>
        <v>1023291.910660793</v>
      </c>
    </row>
    <row r="76" spans="1:48" x14ac:dyDescent="0.15">
      <c r="C76" s="7">
        <v>3</v>
      </c>
      <c r="D76" s="7">
        <v>6.8952488843871</v>
      </c>
      <c r="E76" s="9">
        <f t="shared" si="79"/>
        <v>2.1970956958928598</v>
      </c>
      <c r="F76" s="7" t="s">
        <v>83</v>
      </c>
      <c r="G76" s="1">
        <v>4</v>
      </c>
      <c r="H76" s="8">
        <f t="shared" si="61"/>
        <v>6.8952488843871</v>
      </c>
      <c r="I76" s="8">
        <f t="shared" si="62"/>
        <v>280.04524888438709</v>
      </c>
      <c r="J76" s="8">
        <f t="shared" si="63"/>
        <v>4.1915892095630486E-2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0.4226713572236579</v>
      </c>
      <c r="P76" s="8">
        <f t="shared" si="66"/>
        <v>1.7716647001300531E-2</v>
      </c>
      <c r="Q76" s="12">
        <f t="shared" si="67"/>
        <v>3.1889964602340956E-3</v>
      </c>
      <c r="R76" s="8">
        <f t="shared" si="68"/>
        <v>1.9710000000000002E-2</v>
      </c>
      <c r="S76" s="13">
        <f t="shared" si="69"/>
        <v>0.16179586302557561</v>
      </c>
      <c r="T76" s="2">
        <f t="shared" si="70"/>
        <v>0.01</v>
      </c>
      <c r="U76" s="14">
        <f t="shared" si="71"/>
        <v>1.6179586302557561E-3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1.4217958630255757E-2</v>
      </c>
      <c r="AR76" s="8">
        <f t="shared" si="75"/>
        <v>10.950000000000001</v>
      </c>
      <c r="AS76" s="1">
        <f t="shared" si="76"/>
        <v>0.18</v>
      </c>
      <c r="AT76" s="1">
        <f t="shared" si="77"/>
        <v>5835.833333333333</v>
      </c>
      <c r="AU76" s="1">
        <f t="shared" si="78"/>
        <v>1095724.9568948583</v>
      </c>
    </row>
    <row r="77" spans="1:48" x14ac:dyDescent="0.15">
      <c r="C77" s="7">
        <v>4</v>
      </c>
      <c r="D77" s="7">
        <v>13.177762979800001</v>
      </c>
      <c r="E77" s="9">
        <f t="shared" si="79"/>
        <v>6.8952488843871</v>
      </c>
      <c r="F77" s="7" t="s">
        <v>83</v>
      </c>
      <c r="G77" s="1">
        <v>5</v>
      </c>
      <c r="H77" s="8">
        <f t="shared" si="61"/>
        <v>13.177762979800001</v>
      </c>
      <c r="I77" s="8">
        <f t="shared" si="62"/>
        <v>286.32776297979996</v>
      </c>
      <c r="J77" s="8">
        <f t="shared" si="63"/>
        <v>8.9886466516628835E-2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0.38470697471123949</v>
      </c>
      <c r="O77" s="8">
        <f t="shared" si="80"/>
        <v>0.12974773551111796</v>
      </c>
      <c r="P77" s="8">
        <f t="shared" si="66"/>
        <v>1.1662565483628519E-2</v>
      </c>
      <c r="Q77" s="12">
        <f t="shared" si="67"/>
        <v>2.0992617870531334E-3</v>
      </c>
      <c r="R77" s="8">
        <f t="shared" si="68"/>
        <v>1.9710000000000002E-2</v>
      </c>
      <c r="S77" s="13">
        <f t="shared" si="69"/>
        <v>0.10650744733907322</v>
      </c>
      <c r="T77" s="2">
        <f t="shared" si="70"/>
        <v>0.01</v>
      </c>
      <c r="U77" s="14">
        <f t="shared" si="71"/>
        <v>1.0650744733907323E-3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1.3665074473390732E-2</v>
      </c>
      <c r="AR77" s="8">
        <f t="shared" si="75"/>
        <v>10.950000000000001</v>
      </c>
      <c r="AS77" s="1">
        <f t="shared" si="76"/>
        <v>0.18</v>
      </c>
      <c r="AT77" s="1">
        <f t="shared" si="77"/>
        <v>5835.833333333333</v>
      </c>
      <c r="AU77" s="1">
        <f t="shared" si="78"/>
        <v>1053116.2403622598</v>
      </c>
    </row>
    <row r="78" spans="1:48" x14ac:dyDescent="0.15">
      <c r="C78" s="7">
        <v>5</v>
      </c>
      <c r="D78" s="7">
        <v>16.384373780322601</v>
      </c>
      <c r="E78" s="9">
        <f t="shared" si="79"/>
        <v>13.177762979800001</v>
      </c>
      <c r="F78" s="7" t="s">
        <v>85</v>
      </c>
      <c r="G78" s="1">
        <v>6</v>
      </c>
      <c r="H78" s="8">
        <f t="shared" si="61"/>
        <v>16.384373780322601</v>
      </c>
      <c r="I78" s="8">
        <f t="shared" si="62"/>
        <v>289.5343737803226</v>
      </c>
      <c r="J78" s="8">
        <f t="shared" si="63"/>
        <v>0.13099551607820112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0.22758517002748946</v>
      </c>
      <c r="P78" s="8">
        <f t="shared" si="66"/>
        <v>2.9812636799496129E-2</v>
      </c>
      <c r="Q78" s="12">
        <f t="shared" si="67"/>
        <v>5.3662746239093034E-3</v>
      </c>
      <c r="R78" s="8">
        <f t="shared" si="68"/>
        <v>1.9710000000000002E-2</v>
      </c>
      <c r="S78" s="13">
        <f t="shared" si="69"/>
        <v>0.27226152328306968</v>
      </c>
      <c r="T78" s="2">
        <f t="shared" si="70"/>
        <v>0.01</v>
      </c>
      <c r="U78" s="14">
        <f t="shared" si="71"/>
        <v>2.7226152328306968E-3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1.5322615232830697E-2</v>
      </c>
      <c r="AR78" s="8">
        <f t="shared" si="75"/>
        <v>10.950000000000001</v>
      </c>
      <c r="AS78" s="1">
        <f t="shared" si="76"/>
        <v>0.18</v>
      </c>
      <c r="AT78" s="1">
        <f t="shared" si="77"/>
        <v>5835.833333333333</v>
      </c>
      <c r="AU78" s="1">
        <f t="shared" si="78"/>
        <v>1180856.7145344059</v>
      </c>
    </row>
    <row r="79" spans="1:48" x14ac:dyDescent="0.15">
      <c r="C79" s="7">
        <v>6</v>
      </c>
      <c r="D79" s="7">
        <v>20.544324321000001</v>
      </c>
      <c r="E79" s="9">
        <f t="shared" si="79"/>
        <v>16.384373780322601</v>
      </c>
      <c r="F79" s="7" t="s">
        <v>83</v>
      </c>
      <c r="G79" s="1">
        <v>7</v>
      </c>
      <c r="H79" s="8">
        <f t="shared" si="61"/>
        <v>20.544324321000001</v>
      </c>
      <c r="I79" s="8">
        <f t="shared" si="62"/>
        <v>293.69432432099995</v>
      </c>
      <c r="J79" s="8">
        <f t="shared" si="63"/>
        <v>0.21092306295438606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0.30727253322799336</v>
      </c>
      <c r="P79" s="8">
        <f t="shared" si="66"/>
        <v>6.4810863870201726E-2</v>
      </c>
      <c r="Q79" s="12">
        <f t="shared" si="67"/>
        <v>1.1665955496636311E-2</v>
      </c>
      <c r="R79" s="8">
        <f t="shared" si="68"/>
        <v>1.9710000000000002E-2</v>
      </c>
      <c r="S79" s="13">
        <f t="shared" si="69"/>
        <v>0.591880035344308</v>
      </c>
      <c r="T79" s="2">
        <f t="shared" si="70"/>
        <v>0.01</v>
      </c>
      <c r="U79" s="14">
        <f t="shared" si="71"/>
        <v>5.9188003534430805E-3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2.7518800353443083E-2</v>
      </c>
      <c r="AR79" s="8">
        <f t="shared" si="75"/>
        <v>10.950000000000001</v>
      </c>
      <c r="AS79" s="1">
        <f t="shared" si="76"/>
        <v>0.18</v>
      </c>
      <c r="AT79" s="1">
        <f t="shared" si="77"/>
        <v>5835.833333333333</v>
      </c>
      <c r="AU79" s="1">
        <f t="shared" si="78"/>
        <v>2120771.1398814381</v>
      </c>
    </row>
    <row r="80" spans="1:48" x14ac:dyDescent="0.15">
      <c r="C80" s="7">
        <v>7</v>
      </c>
      <c r="D80" s="7">
        <v>21.7193805177419</v>
      </c>
      <c r="E80" s="9">
        <f t="shared" si="79"/>
        <v>20.544324321000001</v>
      </c>
      <c r="F80" s="7" t="s">
        <v>83</v>
      </c>
      <c r="G80" s="1">
        <v>8</v>
      </c>
      <c r="H80" s="8">
        <f t="shared" si="61"/>
        <v>21.7193805177419</v>
      </c>
      <c r="I80" s="8">
        <f t="shared" si="62"/>
        <v>294.86938051774189</v>
      </c>
      <c r="J80" s="8">
        <f t="shared" si="63"/>
        <v>0.24071352570133617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0.35196166935779161</v>
      </c>
      <c r="P80" s="8">
        <f t="shared" si="66"/>
        <v>8.4721934342841948E-2</v>
      </c>
      <c r="Q80" s="12">
        <f t="shared" si="67"/>
        <v>1.524994818171155E-2</v>
      </c>
      <c r="R80" s="8">
        <f t="shared" si="68"/>
        <v>1.9710000000000002E-2</v>
      </c>
      <c r="S80" s="13">
        <f t="shared" si="69"/>
        <v>0.77371629536841946</v>
      </c>
      <c r="T80" s="2">
        <f t="shared" si="70"/>
        <v>0.01</v>
      </c>
      <c r="U80" s="14">
        <f t="shared" si="71"/>
        <v>7.7371629536841947E-3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2.9337162953684194E-2</v>
      </c>
      <c r="AR80" s="8">
        <f t="shared" si="75"/>
        <v>10.950000000000001</v>
      </c>
      <c r="AS80" s="1">
        <f t="shared" si="76"/>
        <v>0.18</v>
      </c>
      <c r="AT80" s="1">
        <f t="shared" si="77"/>
        <v>5835.833333333333</v>
      </c>
      <c r="AU80" s="1">
        <f t="shared" si="78"/>
        <v>2260905.5525339367</v>
      </c>
    </row>
    <row r="81" spans="1:48" x14ac:dyDescent="0.15">
      <c r="C81" s="7">
        <v>8</v>
      </c>
      <c r="D81" s="7">
        <v>22.896036086451598</v>
      </c>
      <c r="E81" s="9">
        <f t="shared" si="79"/>
        <v>21.7193805177419</v>
      </c>
      <c r="F81" s="7" t="s">
        <v>83</v>
      </c>
      <c r="G81" s="1">
        <v>9</v>
      </c>
      <c r="H81" s="8">
        <f t="shared" si="61"/>
        <v>22.896036086451598</v>
      </c>
      <c r="I81" s="8">
        <f t="shared" si="62"/>
        <v>296.04603608645158</v>
      </c>
      <c r="J81" s="8">
        <f t="shared" si="63"/>
        <v>0.27447235599792169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0.37673973501494973</v>
      </c>
      <c r="P81" s="8">
        <f t="shared" si="66"/>
        <v>0.10340464266758596</v>
      </c>
      <c r="Q81" s="12">
        <f t="shared" si="67"/>
        <v>1.8612835680165474E-2</v>
      </c>
      <c r="R81" s="8">
        <f t="shared" si="68"/>
        <v>1.9710000000000002E-2</v>
      </c>
      <c r="S81" s="13">
        <f t="shared" si="69"/>
        <v>0.94433463623366165</v>
      </c>
      <c r="T81" s="2">
        <f t="shared" si="70"/>
        <v>0.01</v>
      </c>
      <c r="U81" s="14">
        <f t="shared" si="71"/>
        <v>9.4433463623366173E-3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3.1043346362336618E-2</v>
      </c>
      <c r="AR81" s="8">
        <f t="shared" si="75"/>
        <v>10.950000000000001</v>
      </c>
      <c r="AS81" s="1">
        <f t="shared" si="76"/>
        <v>0.18</v>
      </c>
      <c r="AT81" s="1">
        <f t="shared" si="77"/>
        <v>5835.833333333333</v>
      </c>
      <c r="AU81" s="1">
        <f t="shared" si="78"/>
        <v>2392394.7339641103</v>
      </c>
    </row>
    <row r="82" spans="1:48" x14ac:dyDescent="0.15">
      <c r="C82" s="7">
        <v>9</v>
      </c>
      <c r="D82" s="7">
        <v>20.244461093000002</v>
      </c>
      <c r="E82" s="9">
        <f t="shared" si="79"/>
        <v>22.896036086451598</v>
      </c>
      <c r="F82" s="7" t="s">
        <v>83</v>
      </c>
      <c r="G82" s="1">
        <v>10</v>
      </c>
      <c r="H82" s="8">
        <f t="shared" si="61"/>
        <v>20.244461093000002</v>
      </c>
      <c r="I82" s="8">
        <f t="shared" si="62"/>
        <v>293.39446109299996</v>
      </c>
      <c r="J82" s="8">
        <f t="shared" si="63"/>
        <v>0.20389592316027191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0.38283509234736379</v>
      </c>
      <c r="P82" s="8">
        <f t="shared" si="66"/>
        <v>7.8058514572313692E-2</v>
      </c>
      <c r="Q82" s="12">
        <f t="shared" si="67"/>
        <v>1.4050532623016464E-2</v>
      </c>
      <c r="R82" s="8">
        <f t="shared" si="68"/>
        <v>1.9710000000000002E-2</v>
      </c>
      <c r="S82" s="13">
        <f t="shared" si="69"/>
        <v>0.71286314677912044</v>
      </c>
      <c r="T82" s="2">
        <f t="shared" si="70"/>
        <v>0.01</v>
      </c>
      <c r="U82" s="14">
        <f t="shared" si="71"/>
        <v>7.1286314677912049E-3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2.8728631467791206E-2</v>
      </c>
      <c r="AR82" s="8">
        <f t="shared" si="75"/>
        <v>10.950000000000001</v>
      </c>
      <c r="AS82" s="1">
        <f t="shared" si="76"/>
        <v>0.18</v>
      </c>
      <c r="AT82" s="1">
        <f t="shared" si="77"/>
        <v>5835.833333333333</v>
      </c>
      <c r="AU82" s="1">
        <f t="shared" si="78"/>
        <v>2214008.3042376623</v>
      </c>
    </row>
    <row r="83" spans="1:48" x14ac:dyDescent="0.15">
      <c r="C83" s="7">
        <v>10</v>
      </c>
      <c r="D83" s="7">
        <v>11.344315495903199</v>
      </c>
      <c r="E83" s="9">
        <f t="shared" si="79"/>
        <v>20.244461093000002</v>
      </c>
      <c r="F83" s="7" t="s">
        <v>83</v>
      </c>
      <c r="G83" s="1">
        <v>11</v>
      </c>
      <c r="H83" s="8">
        <f t="shared" si="61"/>
        <v>11.344315495903199</v>
      </c>
      <c r="I83" s="8">
        <f t="shared" si="62"/>
        <v>284.49431549590315</v>
      </c>
      <c r="J83" s="8">
        <f t="shared" si="63"/>
        <v>7.2196712309585354E-2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0.28953774888629757</v>
      </c>
      <c r="O83" s="8">
        <f t="shared" si="80"/>
        <v>0.12473882888875254</v>
      </c>
      <c r="P83" s="8">
        <f t="shared" si="66"/>
        <v>9.0057333431158623E-3</v>
      </c>
      <c r="Q83" s="12">
        <f t="shared" si="67"/>
        <v>1.6210320017608552E-3</v>
      </c>
      <c r="R83" s="8">
        <f t="shared" si="68"/>
        <v>1.9710000000000002E-2</v>
      </c>
      <c r="S83" s="13">
        <f t="shared" si="69"/>
        <v>8.2244140119779555E-2</v>
      </c>
      <c r="T83" s="2">
        <f t="shared" si="70"/>
        <v>0.01</v>
      </c>
      <c r="U83" s="14">
        <f t="shared" si="71"/>
        <v>8.2244140119779562E-4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1.3422441401197796E-2</v>
      </c>
      <c r="AR83" s="8">
        <f t="shared" si="75"/>
        <v>10.950000000000001</v>
      </c>
      <c r="AS83" s="1">
        <f t="shared" si="76"/>
        <v>0.18</v>
      </c>
      <c r="AT83" s="1">
        <f t="shared" si="77"/>
        <v>5835.833333333333</v>
      </c>
      <c r="AU83" s="1">
        <f t="shared" si="78"/>
        <v>1034417.4159048495</v>
      </c>
    </row>
    <row r="84" spans="1:48" x14ac:dyDescent="0.15">
      <c r="C84" s="7">
        <v>11</v>
      </c>
      <c r="D84" s="7">
        <v>4.9133932931000004</v>
      </c>
      <c r="E84" s="9">
        <f t="shared" si="79"/>
        <v>11.344315495903199</v>
      </c>
      <c r="F84" s="7" t="s">
        <v>85</v>
      </c>
      <c r="G84" s="1">
        <v>12</v>
      </c>
      <c r="H84" s="8">
        <f t="shared" si="61"/>
        <v>4.9133932931000004</v>
      </c>
      <c r="I84" s="8">
        <f t="shared" si="62"/>
        <v>278.06339329309998</v>
      </c>
      <c r="J84" s="8">
        <f t="shared" si="63"/>
        <v>3.2715756145363449E-2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0.2252330955456367</v>
      </c>
      <c r="P84" s="8">
        <f t="shared" si="66"/>
        <v>7.3686710297363968E-3</v>
      </c>
      <c r="Q84" s="12">
        <f t="shared" si="67"/>
        <v>1.3263607853525514E-3</v>
      </c>
      <c r="R84" s="8">
        <f t="shared" si="68"/>
        <v>1.9710000000000002E-2</v>
      </c>
      <c r="S84" s="13">
        <f t="shared" si="69"/>
        <v>6.7293799358323247E-2</v>
      </c>
      <c r="T84" s="2">
        <f t="shared" si="70"/>
        <v>0.01</v>
      </c>
      <c r="U84" s="14">
        <f t="shared" si="71"/>
        <v>6.7293799358323248E-4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1.3272937993583233E-2</v>
      </c>
      <c r="AR84" s="8">
        <f t="shared" si="75"/>
        <v>10.950000000000001</v>
      </c>
      <c r="AS84" s="1">
        <f t="shared" si="76"/>
        <v>0.18</v>
      </c>
      <c r="AT84" s="1">
        <f t="shared" si="77"/>
        <v>5835.833333333333</v>
      </c>
      <c r="AU84" s="1">
        <f t="shared" si="78"/>
        <v>1022895.7467873503</v>
      </c>
      <c r="AV84" s="1">
        <f>SUM(AU73:AU84)</f>
        <v>17396078.81154041</v>
      </c>
    </row>
    <row r="85" spans="1:48" x14ac:dyDescent="0.3">
      <c r="C85" s="7">
        <v>12</v>
      </c>
      <c r="D85" s="10">
        <v>4.5370835930967699</v>
      </c>
      <c r="E85" s="9">
        <f t="shared" si="79"/>
        <v>4.9133932931000004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3</v>
      </c>
      <c r="E89" s="7"/>
      <c r="F89" s="7"/>
      <c r="G89" s="1">
        <v>1</v>
      </c>
      <c r="H89" s="8">
        <f t="shared" ref="H89:H100" si="81">E90</f>
        <v>3</v>
      </c>
      <c r="I89" s="8">
        <f t="shared" ref="I89:I100" si="82">H89+273.15</f>
        <v>276.14999999999998</v>
      </c>
      <c r="J89" s="8">
        <f t="shared" ref="J89:J100" si="83">EXP(($C$15*(I89-$C$13))/($C$16*I89*$C$13))</f>
        <v>2.5667722292058517E-2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0.13617432538300075</v>
      </c>
      <c r="Q89" s="12">
        <f t="shared" ref="Q89:Q100" si="87">P89*$B$91</f>
        <v>6.1278446422350343E-2</v>
      </c>
      <c r="R89" s="8">
        <f t="shared" ref="R89:R100" si="88">L89*$B$91</f>
        <v>2.3873737500000001</v>
      </c>
      <c r="S89" s="13">
        <f t="shared" ref="S89:S100" si="89">Q89/R89</f>
        <v>2.566772229205852E-2</v>
      </c>
      <c r="T89" s="2">
        <f t="shared" ref="T89:T100" si="90">$B$90/100</f>
        <v>0.51</v>
      </c>
      <c r="U89" s="14">
        <f t="shared" ref="U89:U100" si="91">S89*T89</f>
        <v>1.3090538368949845E-2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3.4283797318238378E-2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102783.83333333333</v>
      </c>
      <c r="AN89" s="1">
        <f t="shared" ref="AN89:AN100" si="96">AM89*10000*AK89*AJ89</f>
        <v>366565386.90026546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2.3300048997419398</v>
      </c>
      <c r="E90" s="9">
        <f t="shared" ref="E90:E101" si="97">D89</f>
        <v>3</v>
      </c>
      <c r="F90" s="7" t="s">
        <v>83</v>
      </c>
      <c r="G90" s="1">
        <v>2</v>
      </c>
      <c r="H90" s="8">
        <f t="shared" si="81"/>
        <v>2.3300048997419398</v>
      </c>
      <c r="I90" s="8">
        <f t="shared" si="82"/>
        <v>275.48000489974191</v>
      </c>
      <c r="J90" s="8">
        <f t="shared" si="83"/>
        <v>2.3558358430822369E-2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10.474375674616999</v>
      </c>
      <c r="P90" s="8">
        <f t="shared" si="86"/>
        <v>0.24675909648171412</v>
      </c>
      <c r="Q90" s="12">
        <f t="shared" si="87"/>
        <v>0.11104159341677136</v>
      </c>
      <c r="R90" s="8">
        <f t="shared" si="88"/>
        <v>2.3873737500000001</v>
      </c>
      <c r="S90" s="13">
        <f t="shared" si="89"/>
        <v>4.6512027459785617E-2</v>
      </c>
      <c r="T90" s="2">
        <f t="shared" si="90"/>
        <v>0.51</v>
      </c>
      <c r="U90" s="14">
        <f t="shared" si="91"/>
        <v>2.3721134004490666E-2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3.7488921902353936E-2</v>
      </c>
      <c r="AK90" s="8">
        <f t="shared" si="93"/>
        <v>10.4025</v>
      </c>
      <c r="AL90" s="1">
        <f t="shared" si="94"/>
        <v>0.45</v>
      </c>
      <c r="AM90" s="17">
        <f t="shared" si="95"/>
        <v>102783.83333333333</v>
      </c>
      <c r="AN90" s="1">
        <f t="shared" si="96"/>
        <v>400834861.84593761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2.1970956958928598</v>
      </c>
      <c r="E91" s="9">
        <f t="shared" si="97"/>
        <v>2.3300048997419398</v>
      </c>
      <c r="F91" s="7" t="s">
        <v>83</v>
      </c>
      <c r="G91" s="1">
        <v>3</v>
      </c>
      <c r="H91" s="8">
        <f t="shared" si="81"/>
        <v>2.1970956958928598</v>
      </c>
      <c r="I91" s="8">
        <f t="shared" si="82"/>
        <v>275.34709569589285</v>
      </c>
      <c r="J91" s="8">
        <f t="shared" si="83"/>
        <v>2.3159842379602197E-2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15.532891578135285</v>
      </c>
      <c r="P91" s="8">
        <f t="shared" si="86"/>
        <v>0.35973932064906361</v>
      </c>
      <c r="Q91" s="12">
        <f t="shared" si="87"/>
        <v>0.16188269429207863</v>
      </c>
      <c r="R91" s="8">
        <f t="shared" si="88"/>
        <v>2.3873737500000001</v>
      </c>
      <c r="S91" s="13">
        <f t="shared" si="89"/>
        <v>6.7807855511554743E-2</v>
      </c>
      <c r="T91" s="2">
        <f t="shared" si="90"/>
        <v>0.51</v>
      </c>
      <c r="U91" s="14">
        <f t="shared" si="91"/>
        <v>3.4582006310892921E-2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4.0763474902734215E-2</v>
      </c>
      <c r="AK91" s="8">
        <f t="shared" si="93"/>
        <v>10.4025</v>
      </c>
      <c r="AL91" s="1">
        <f t="shared" si="94"/>
        <v>0.45</v>
      </c>
      <c r="AM91" s="17">
        <f t="shared" si="95"/>
        <v>102783.83333333333</v>
      </c>
      <c r="AN91" s="1">
        <f t="shared" si="96"/>
        <v>435846671.54623777</v>
      </c>
    </row>
    <row r="92" spans="1:48" x14ac:dyDescent="0.15">
      <c r="C92" s="7">
        <v>3</v>
      </c>
      <c r="D92" s="7">
        <v>6.8952488843871</v>
      </c>
      <c r="E92" s="9">
        <f t="shared" si="97"/>
        <v>2.1970956958928598</v>
      </c>
      <c r="F92" s="7" t="s">
        <v>83</v>
      </c>
      <c r="G92" s="1">
        <v>4</v>
      </c>
      <c r="H92" s="8">
        <f t="shared" si="81"/>
        <v>6.8952488843871</v>
      </c>
      <c r="I92" s="8">
        <f t="shared" si="82"/>
        <v>280.04524888438709</v>
      </c>
      <c r="J92" s="8">
        <f t="shared" si="83"/>
        <v>4.1915892095630486E-2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20.478427257486224</v>
      </c>
      <c r="P92" s="8">
        <f t="shared" si="86"/>
        <v>0.85837154721301068</v>
      </c>
      <c r="Q92" s="12">
        <f t="shared" si="87"/>
        <v>0.38626719624585482</v>
      </c>
      <c r="R92" s="8">
        <f t="shared" si="88"/>
        <v>2.3873737500000001</v>
      </c>
      <c r="S92" s="13">
        <f t="shared" si="89"/>
        <v>0.16179586302557561</v>
      </c>
      <c r="T92" s="2">
        <f t="shared" si="90"/>
        <v>0.51</v>
      </c>
      <c r="U92" s="14">
        <f t="shared" si="91"/>
        <v>8.2515890143043558E-2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5.5215540878127634E-2</v>
      </c>
      <c r="AK92" s="8">
        <f t="shared" si="93"/>
        <v>10.4025</v>
      </c>
      <c r="AL92" s="1">
        <f t="shared" si="94"/>
        <v>0.45</v>
      </c>
      <c r="AM92" s="17">
        <f t="shared" si="95"/>
        <v>102783.83333333333</v>
      </c>
      <c r="AN92" s="1">
        <f t="shared" si="96"/>
        <v>590369436.53061736</v>
      </c>
    </row>
    <row r="93" spans="1:48" x14ac:dyDescent="0.15">
      <c r="C93" s="7">
        <v>4</v>
      </c>
      <c r="D93" s="7">
        <v>13.177762979800001</v>
      </c>
      <c r="E93" s="9">
        <f t="shared" si="97"/>
        <v>6.8952488843871</v>
      </c>
      <c r="F93" s="7" t="s">
        <v>83</v>
      </c>
      <c r="G93" s="1">
        <v>5</v>
      </c>
      <c r="H93" s="8">
        <f t="shared" si="81"/>
        <v>13.177762979800001</v>
      </c>
      <c r="I93" s="8">
        <f t="shared" si="82"/>
        <v>286.32776297979996</v>
      </c>
      <c r="J93" s="8">
        <f t="shared" si="83"/>
        <v>8.9886466516628835E-2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18.639052924759554</v>
      </c>
      <c r="O93" s="8">
        <f t="shared" si="98"/>
        <v>6.2862777855136613</v>
      </c>
      <c r="P93" s="8">
        <f t="shared" si="86"/>
        <v>0.5650512976818014</v>
      </c>
      <c r="Q93" s="12">
        <f t="shared" si="87"/>
        <v>0.25427308395681064</v>
      </c>
      <c r="R93" s="8">
        <f t="shared" si="88"/>
        <v>2.3873737500000001</v>
      </c>
      <c r="S93" s="13">
        <f t="shared" si="89"/>
        <v>0.10650744733907316</v>
      </c>
      <c r="T93" s="2">
        <f t="shared" si="90"/>
        <v>0.51</v>
      </c>
      <c r="U93" s="14">
        <f t="shared" si="91"/>
        <v>5.4318798142927317E-2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3.9288117640092587E-2</v>
      </c>
      <c r="AK93" s="8">
        <f t="shared" si="93"/>
        <v>10.4025</v>
      </c>
      <c r="AL93" s="1">
        <f t="shared" si="94"/>
        <v>0.45</v>
      </c>
      <c r="AM93" s="17">
        <f t="shared" si="95"/>
        <v>102783.83333333333</v>
      </c>
      <c r="AN93" s="1">
        <f t="shared" si="96"/>
        <v>420072021.47535306</v>
      </c>
    </row>
    <row r="94" spans="1:48" x14ac:dyDescent="0.15">
      <c r="C94" s="7">
        <v>5</v>
      </c>
      <c r="D94" s="7">
        <v>16.384373780322601</v>
      </c>
      <c r="E94" s="9">
        <f t="shared" si="97"/>
        <v>13.177762979800001</v>
      </c>
      <c r="F94" s="7" t="s">
        <v>85</v>
      </c>
      <c r="G94" s="1">
        <v>6</v>
      </c>
      <c r="H94" s="8">
        <f t="shared" si="81"/>
        <v>16.384373780322601</v>
      </c>
      <c r="I94" s="8">
        <f t="shared" si="82"/>
        <v>289.5343737803226</v>
      </c>
      <c r="J94" s="8">
        <f t="shared" si="83"/>
        <v>0.13099551607820112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11.02650148783186</v>
      </c>
      <c r="P94" s="8">
        <f t="shared" si="86"/>
        <v>1.444422252935587</v>
      </c>
      <c r="Q94" s="12">
        <f t="shared" si="87"/>
        <v>0.64999001382101418</v>
      </c>
      <c r="R94" s="8">
        <f t="shared" si="88"/>
        <v>2.3873737500000001</v>
      </c>
      <c r="S94" s="13">
        <f t="shared" si="89"/>
        <v>0.27226152328306957</v>
      </c>
      <c r="T94" s="2">
        <f t="shared" si="90"/>
        <v>0.51</v>
      </c>
      <c r="U94" s="14">
        <f t="shared" si="91"/>
        <v>0.1388533768743655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6.7993293127621202E-2</v>
      </c>
      <c r="AK94" s="8">
        <f t="shared" si="93"/>
        <v>10.4025</v>
      </c>
      <c r="AL94" s="1">
        <f t="shared" si="94"/>
        <v>0.45</v>
      </c>
      <c r="AM94" s="17">
        <f t="shared" si="95"/>
        <v>102783.83333333333</v>
      </c>
      <c r="AN94" s="1">
        <f t="shared" si="96"/>
        <v>726990291.37856042</v>
      </c>
    </row>
    <row r="95" spans="1:48" x14ac:dyDescent="0.15">
      <c r="C95" s="7">
        <v>6</v>
      </c>
      <c r="D95" s="7">
        <v>20.544324321000001</v>
      </c>
      <c r="E95" s="9">
        <f t="shared" si="97"/>
        <v>16.384373780322601</v>
      </c>
      <c r="F95" s="7" t="s">
        <v>83</v>
      </c>
      <c r="G95" s="1">
        <v>7</v>
      </c>
      <c r="H95" s="8">
        <f t="shared" si="81"/>
        <v>20.544324321000001</v>
      </c>
      <c r="I95" s="8">
        <f t="shared" si="82"/>
        <v>293.69432432099995</v>
      </c>
      <c r="J95" s="8">
        <f t="shared" si="83"/>
        <v>0.21092306295438606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14.887354234896273</v>
      </c>
      <c r="P95" s="8">
        <f t="shared" si="86"/>
        <v>3.1400863545112725</v>
      </c>
      <c r="Q95" s="12">
        <f t="shared" si="87"/>
        <v>1.4130388595300727</v>
      </c>
      <c r="R95" s="8">
        <f t="shared" si="88"/>
        <v>2.3873737500000001</v>
      </c>
      <c r="S95" s="13">
        <f t="shared" si="89"/>
        <v>0.59188003534430778</v>
      </c>
      <c r="T95" s="2">
        <f t="shared" si="90"/>
        <v>0.51</v>
      </c>
      <c r="U95" s="14">
        <f t="shared" si="91"/>
        <v>0.301858818025597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0.1374654336347175</v>
      </c>
      <c r="AK95" s="8">
        <f t="shared" si="93"/>
        <v>10.4025</v>
      </c>
      <c r="AL95" s="1">
        <f t="shared" si="94"/>
        <v>0.45</v>
      </c>
      <c r="AM95" s="17">
        <f t="shared" si="95"/>
        <v>102783.83333333333</v>
      </c>
      <c r="AN95" s="1">
        <f t="shared" si="96"/>
        <v>1469792549.4652355</v>
      </c>
    </row>
    <row r="96" spans="1:48" x14ac:dyDescent="0.15">
      <c r="C96" s="7">
        <v>7</v>
      </c>
      <c r="D96" s="7">
        <v>21.7193805177419</v>
      </c>
      <c r="E96" s="9">
        <f t="shared" si="97"/>
        <v>20.544324321000001</v>
      </c>
      <c r="F96" s="7" t="s">
        <v>83</v>
      </c>
      <c r="G96" s="1">
        <v>8</v>
      </c>
      <c r="H96" s="8">
        <f t="shared" si="81"/>
        <v>21.7193805177419</v>
      </c>
      <c r="I96" s="8">
        <f t="shared" si="82"/>
        <v>294.86938051774189</v>
      </c>
      <c r="J96" s="8">
        <f t="shared" si="83"/>
        <v>0.24071352570133617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17.052542880385001</v>
      </c>
      <c r="P96" s="8">
        <f t="shared" si="86"/>
        <v>4.1047777189106922</v>
      </c>
      <c r="Q96" s="12">
        <f t="shared" si="87"/>
        <v>1.8471499735098116</v>
      </c>
      <c r="R96" s="8">
        <f t="shared" si="88"/>
        <v>2.3873737500000001</v>
      </c>
      <c r="S96" s="13">
        <f t="shared" si="89"/>
        <v>0.77371629536841957</v>
      </c>
      <c r="T96" s="2">
        <f t="shared" si="90"/>
        <v>0.51</v>
      </c>
      <c r="U96" s="14">
        <f t="shared" si="91"/>
        <v>0.39459531063789399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0.16542548615732505</v>
      </c>
      <c r="AK96" s="8">
        <f t="shared" si="93"/>
        <v>10.4025</v>
      </c>
      <c r="AL96" s="1">
        <f t="shared" si="94"/>
        <v>0.45</v>
      </c>
      <c r="AM96" s="17">
        <f t="shared" si="95"/>
        <v>102783.83333333333</v>
      </c>
      <c r="AN96" s="1">
        <f t="shared" si="96"/>
        <v>1768743898.8610911</v>
      </c>
    </row>
    <row r="97" spans="1:50" x14ac:dyDescent="0.15">
      <c r="C97" s="7">
        <v>8</v>
      </c>
      <c r="D97" s="7">
        <v>22.896036086451598</v>
      </c>
      <c r="E97" s="9">
        <f t="shared" si="97"/>
        <v>21.7193805177419</v>
      </c>
      <c r="F97" s="7" t="s">
        <v>83</v>
      </c>
      <c r="G97" s="1">
        <v>9</v>
      </c>
      <c r="H97" s="8">
        <f t="shared" si="81"/>
        <v>22.896036086451598</v>
      </c>
      <c r="I97" s="8">
        <f t="shared" si="82"/>
        <v>296.04603608645158</v>
      </c>
      <c r="J97" s="8">
        <f t="shared" si="83"/>
        <v>0.27447235599792169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18.253040161474306</v>
      </c>
      <c r="P97" s="8">
        <f t="shared" si="86"/>
        <v>5.0099549372445376</v>
      </c>
      <c r="Q97" s="12">
        <f t="shared" si="87"/>
        <v>2.2544797217600419</v>
      </c>
      <c r="R97" s="8">
        <f t="shared" si="88"/>
        <v>2.3873737500000001</v>
      </c>
      <c r="S97" s="13">
        <f t="shared" si="89"/>
        <v>0.94433463623366132</v>
      </c>
      <c r="T97" s="2">
        <f t="shared" si="90"/>
        <v>0.51</v>
      </c>
      <c r="U97" s="14">
        <f t="shared" si="91"/>
        <v>0.48161066447916728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0.19166061534046894</v>
      </c>
      <c r="AK97" s="8">
        <f t="shared" si="93"/>
        <v>10.4025</v>
      </c>
      <c r="AL97" s="1">
        <f t="shared" si="94"/>
        <v>0.45</v>
      </c>
      <c r="AM97" s="17">
        <f t="shared" si="95"/>
        <v>102783.83333333333</v>
      </c>
      <c r="AN97" s="1">
        <f t="shared" si="96"/>
        <v>2049252215.665355</v>
      </c>
    </row>
    <row r="98" spans="1:50" x14ac:dyDescent="0.15">
      <c r="C98" s="7">
        <v>9</v>
      </c>
      <c r="D98" s="7">
        <v>20.244461093000002</v>
      </c>
      <c r="E98" s="9">
        <f t="shared" si="97"/>
        <v>22.896036086451598</v>
      </c>
      <c r="F98" s="7" t="s">
        <v>83</v>
      </c>
      <c r="G98" s="1">
        <v>10</v>
      </c>
      <c r="H98" s="8">
        <f t="shared" si="81"/>
        <v>20.244461093000002</v>
      </c>
      <c r="I98" s="8">
        <f t="shared" si="82"/>
        <v>293.39446109299996</v>
      </c>
      <c r="J98" s="8">
        <f t="shared" si="83"/>
        <v>0.20389592316027191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18.548360224229768</v>
      </c>
      <c r="P98" s="8">
        <f t="shared" si="86"/>
        <v>3.7819350310285968</v>
      </c>
      <c r="Q98" s="12">
        <f t="shared" si="87"/>
        <v>1.7018707639628685</v>
      </c>
      <c r="R98" s="8">
        <f t="shared" si="88"/>
        <v>2.3873737500000001</v>
      </c>
      <c r="S98" s="13">
        <f t="shared" si="89"/>
        <v>0.7128631467791201</v>
      </c>
      <c r="T98" s="2">
        <f t="shared" si="90"/>
        <v>0.51</v>
      </c>
      <c r="U98" s="14">
        <f t="shared" si="91"/>
        <v>0.36356020485735124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0.1528624017644914</v>
      </c>
      <c r="AK98" s="8">
        <f t="shared" si="93"/>
        <v>10.4025</v>
      </c>
      <c r="AL98" s="1">
        <f t="shared" si="94"/>
        <v>0.45</v>
      </c>
      <c r="AM98" s="17">
        <f t="shared" si="95"/>
        <v>102783.83333333333</v>
      </c>
      <c r="AN98" s="1">
        <f t="shared" si="96"/>
        <v>1634418291.6836774</v>
      </c>
    </row>
    <row r="99" spans="1:50" x14ac:dyDescent="0.15">
      <c r="C99" s="7">
        <v>10</v>
      </c>
      <c r="D99" s="7">
        <v>11.344315495903199</v>
      </c>
      <c r="E99" s="9">
        <f t="shared" si="97"/>
        <v>20.244461093000002</v>
      </c>
      <c r="F99" s="7" t="s">
        <v>83</v>
      </c>
      <c r="G99" s="1">
        <v>11</v>
      </c>
      <c r="H99" s="8">
        <f t="shared" si="81"/>
        <v>11.344315495903199</v>
      </c>
      <c r="I99" s="8">
        <f t="shared" si="82"/>
        <v>284.49431549590315</v>
      </c>
      <c r="J99" s="8">
        <f t="shared" si="83"/>
        <v>7.2196712309585354E-2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14.028103933541113</v>
      </c>
      <c r="O99" s="8">
        <f t="shared" si="98"/>
        <v>6.0435962596600614</v>
      </c>
      <c r="P99" s="8">
        <f t="shared" si="86"/>
        <v>0.43632778047396353</v>
      </c>
      <c r="Q99" s="12">
        <f t="shared" si="87"/>
        <v>0.19634750121328359</v>
      </c>
      <c r="R99" s="8">
        <f t="shared" si="88"/>
        <v>2.3873737500000001</v>
      </c>
      <c r="S99" s="13">
        <f t="shared" si="89"/>
        <v>8.2244140119779569E-2</v>
      </c>
      <c r="T99" s="2">
        <f t="shared" si="90"/>
        <v>0.51</v>
      </c>
      <c r="U99" s="14">
        <f t="shared" si="91"/>
        <v>4.1944511461087582E-2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4.2983270205517905E-2</v>
      </c>
      <c r="AK99" s="8">
        <f t="shared" si="93"/>
        <v>10.4025</v>
      </c>
      <c r="AL99" s="1">
        <f t="shared" si="94"/>
        <v>0.45</v>
      </c>
      <c r="AM99" s="17">
        <f t="shared" si="95"/>
        <v>102783.83333333333</v>
      </c>
      <c r="AN99" s="1">
        <f t="shared" si="96"/>
        <v>459580918.84828389</v>
      </c>
    </row>
    <row r="100" spans="1:50" x14ac:dyDescent="0.15">
      <c r="C100" s="7">
        <v>11</v>
      </c>
      <c r="D100" s="7">
        <v>4.9133932931000004</v>
      </c>
      <c r="E100" s="9">
        <f t="shared" si="97"/>
        <v>11.344315495903199</v>
      </c>
      <c r="F100" s="7" t="s">
        <v>85</v>
      </c>
      <c r="G100" s="1">
        <v>12</v>
      </c>
      <c r="H100" s="8">
        <f t="shared" si="81"/>
        <v>4.9133932931000004</v>
      </c>
      <c r="I100" s="8">
        <f t="shared" si="82"/>
        <v>278.06339329309998</v>
      </c>
      <c r="J100" s="8">
        <f t="shared" si="83"/>
        <v>3.2715756145363449E-2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10.912543479186098</v>
      </c>
      <c r="P100" s="8">
        <f t="shared" si="86"/>
        <v>0.35701211139072841</v>
      </c>
      <c r="Q100" s="12">
        <f t="shared" si="87"/>
        <v>0.1606554501258278</v>
      </c>
      <c r="R100" s="8">
        <f t="shared" si="88"/>
        <v>2.3873737500000001</v>
      </c>
      <c r="S100" s="13">
        <f t="shared" si="89"/>
        <v>6.7293799358323261E-2</v>
      </c>
      <c r="T100" s="2">
        <f t="shared" si="90"/>
        <v>0.51</v>
      </c>
      <c r="U100" s="14">
        <f t="shared" si="91"/>
        <v>3.4319837672744866E-2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4.0684431058332575E-2</v>
      </c>
      <c r="AK100" s="8">
        <f t="shared" si="93"/>
        <v>10.4025</v>
      </c>
      <c r="AL100" s="1">
        <f t="shared" si="94"/>
        <v>0.45</v>
      </c>
      <c r="AM100" s="17">
        <f t="shared" si="95"/>
        <v>102783.83333333333</v>
      </c>
      <c r="AN100" s="1">
        <f t="shared" si="96"/>
        <v>435001527.7852881</v>
      </c>
      <c r="AO100" s="1">
        <f>SUM(AN89:AN100)</f>
        <v>10757468071.985901</v>
      </c>
    </row>
    <row r="101" spans="1:50" x14ac:dyDescent="0.3">
      <c r="C101" s="7">
        <v>12</v>
      </c>
      <c r="D101" s="10">
        <v>4.5370835930967699</v>
      </c>
      <c r="E101" s="9">
        <f t="shared" si="97"/>
        <v>4.9133932931000004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3</v>
      </c>
      <c r="E105" s="7"/>
      <c r="F105" s="7"/>
      <c r="G105" s="1">
        <v>1</v>
      </c>
      <c r="H105" s="8">
        <f t="shared" ref="H105:H116" si="99">E106</f>
        <v>3</v>
      </c>
      <c r="I105" s="8">
        <f t="shared" ref="I105:I116" si="100">H105+273.15</f>
        <v>276.14999999999998</v>
      </c>
      <c r="J105" s="8">
        <f t="shared" ref="J105:J116" si="101">EXP(($C$15*(I105-$C$13))/($C$16*I105*$C$13))</f>
        <v>2.5667722292058517E-2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1.6629865943243938E-2</v>
      </c>
      <c r="Q105" s="12">
        <f t="shared" ref="Q105:Q116" si="105">P105*$B$107</f>
        <v>4.9889597829731814E-3</v>
      </c>
      <c r="R105" s="8">
        <f t="shared" ref="R105:R116" si="106">L105*$B$107</f>
        <v>0.19436706250000002</v>
      </c>
      <c r="S105" s="13">
        <f t="shared" ref="S105:S116" si="107">Q105/R105</f>
        <v>2.5667722292058517E-2</v>
      </c>
      <c r="T105" s="2">
        <f t="shared" ref="T105:T116" si="108">$B$106/100</f>
        <v>0.01</v>
      </c>
      <c r="U105" s="14">
        <f t="shared" ref="U105:U116" si="109">S105*T105</f>
        <v>2.5667722292058517E-4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5.7466772229205852E-3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1666.6666666666667</v>
      </c>
      <c r="AX105" s="1">
        <f t="shared" ref="AX105:AX116" si="116">AW105*10000*AV105*0.67*AU105*AT105</f>
        <v>1247277.3275661173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2.3300048997419398</v>
      </c>
      <c r="E106" s="9">
        <f t="shared" ref="E106:E117" si="117">D105</f>
        <v>3</v>
      </c>
      <c r="F106" s="7" t="s">
        <v>83</v>
      </c>
      <c r="G106" s="1">
        <v>2</v>
      </c>
      <c r="H106" s="8">
        <f t="shared" si="99"/>
        <v>2.3300048997419398</v>
      </c>
      <c r="I106" s="8">
        <f t="shared" si="100"/>
        <v>275.48000489974191</v>
      </c>
      <c r="J106" s="8">
        <f t="shared" si="101"/>
        <v>2.3558358430822369E-2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1.2791505507234229</v>
      </c>
      <c r="P106" s="8">
        <f t="shared" si="104"/>
        <v>3.0134687160926224E-2</v>
      </c>
      <c r="Q106" s="12">
        <f t="shared" si="105"/>
        <v>9.0404061482778665E-3</v>
      </c>
      <c r="R106" s="8">
        <f t="shared" si="106"/>
        <v>0.19436706250000002</v>
      </c>
      <c r="S106" s="13">
        <f t="shared" si="107"/>
        <v>4.651202745978561E-2</v>
      </c>
      <c r="T106" s="2">
        <f t="shared" si="108"/>
        <v>0.01</v>
      </c>
      <c r="U106" s="14">
        <f t="shared" si="109"/>
        <v>4.6512027459785608E-4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5.9551202745978561E-3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1666.6666666666667</v>
      </c>
      <c r="AX106" s="1">
        <f t="shared" si="116"/>
        <v>1292518.4786453529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2.1970956958928598</v>
      </c>
      <c r="E107" s="9">
        <f t="shared" si="117"/>
        <v>2.3300048997419398</v>
      </c>
      <c r="F107" s="7" t="s">
        <v>83</v>
      </c>
      <c r="G107" s="1">
        <v>3</v>
      </c>
      <c r="H107" s="8">
        <f t="shared" si="99"/>
        <v>2.1970956958928598</v>
      </c>
      <c r="I107" s="8">
        <f t="shared" si="100"/>
        <v>275.34709569589285</v>
      </c>
      <c r="J107" s="8">
        <f t="shared" si="101"/>
        <v>2.3159842379602197E-2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1.8969060718958302</v>
      </c>
      <c r="P107" s="8">
        <f t="shared" si="104"/>
        <v>4.3932045634017779E-2</v>
      </c>
      <c r="Q107" s="12">
        <f t="shared" si="105"/>
        <v>1.3179613690205334E-2</v>
      </c>
      <c r="R107" s="8">
        <f t="shared" si="106"/>
        <v>0.19436706250000002</v>
      </c>
      <c r="S107" s="13">
        <f t="shared" si="107"/>
        <v>6.7807855511554757E-2</v>
      </c>
      <c r="T107" s="2">
        <f t="shared" si="108"/>
        <v>0.01</v>
      </c>
      <c r="U107" s="14">
        <f t="shared" si="109"/>
        <v>6.7807855511554753E-4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6.1680785551155477E-3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1666.6666666666667</v>
      </c>
      <c r="AX107" s="1">
        <f t="shared" si="116"/>
        <v>1338739.6295302098</v>
      </c>
    </row>
    <row r="108" spans="1:50" x14ac:dyDescent="0.15">
      <c r="C108" s="7">
        <v>3</v>
      </c>
      <c r="D108" s="7">
        <v>6.8952488843871</v>
      </c>
      <c r="E108" s="9">
        <f t="shared" si="117"/>
        <v>2.1970956958928598</v>
      </c>
      <c r="F108" s="7" t="s">
        <v>83</v>
      </c>
      <c r="G108" s="1">
        <v>4</v>
      </c>
      <c r="H108" s="8">
        <f t="shared" si="99"/>
        <v>6.8952488843871</v>
      </c>
      <c r="I108" s="8">
        <f t="shared" si="100"/>
        <v>280.04524888438709</v>
      </c>
      <c r="J108" s="8">
        <f t="shared" si="101"/>
        <v>4.1915892095630486E-2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2.500864234595146</v>
      </c>
      <c r="P108" s="8">
        <f t="shared" si="104"/>
        <v>0.10482595540311167</v>
      </c>
      <c r="Q108" s="12">
        <f t="shared" si="105"/>
        <v>3.1447786620933497E-2</v>
      </c>
      <c r="R108" s="8">
        <f t="shared" si="106"/>
        <v>0.19436706250000002</v>
      </c>
      <c r="S108" s="13">
        <f t="shared" si="107"/>
        <v>0.16179586302557561</v>
      </c>
      <c r="T108" s="2">
        <f t="shared" si="108"/>
        <v>0.01</v>
      </c>
      <c r="U108" s="14">
        <f t="shared" si="109"/>
        <v>1.6179586302557561E-3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7.1079586302557557E-3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1666.6666666666667</v>
      </c>
      <c r="AX108" s="1">
        <f t="shared" si="116"/>
        <v>1542734.2272566741</v>
      </c>
    </row>
    <row r="109" spans="1:50" x14ac:dyDescent="0.15">
      <c r="C109" s="7">
        <v>4</v>
      </c>
      <c r="D109" s="7">
        <v>13.177762979800001</v>
      </c>
      <c r="E109" s="9">
        <f t="shared" si="117"/>
        <v>6.8952488843871</v>
      </c>
      <c r="F109" s="7" t="s">
        <v>83</v>
      </c>
      <c r="G109" s="1">
        <v>5</v>
      </c>
      <c r="H109" s="8">
        <f t="shared" si="99"/>
        <v>13.177762979800001</v>
      </c>
      <c r="I109" s="8">
        <f t="shared" si="100"/>
        <v>286.32776297979996</v>
      </c>
      <c r="J109" s="8">
        <f t="shared" si="101"/>
        <v>8.9886466516628835E-2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2.2762363652324327</v>
      </c>
      <c r="O109" s="8">
        <f t="shared" si="118"/>
        <v>0.76769212229293515</v>
      </c>
      <c r="P109" s="8">
        <f t="shared" si="104"/>
        <v>6.900513224556365E-2</v>
      </c>
      <c r="Q109" s="12">
        <f t="shared" si="105"/>
        <v>2.0701539673669094E-2</v>
      </c>
      <c r="R109" s="8">
        <f t="shared" si="106"/>
        <v>0.19436706250000002</v>
      </c>
      <c r="S109" s="13">
        <f t="shared" si="107"/>
        <v>0.10650744733907316</v>
      </c>
      <c r="T109" s="2">
        <f t="shared" si="108"/>
        <v>0.01</v>
      </c>
      <c r="U109" s="14">
        <f t="shared" si="109"/>
        <v>1.0650744733907316E-3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6.5550744733907313E-3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1666.6666666666667</v>
      </c>
      <c r="AX109" s="1">
        <f t="shared" si="116"/>
        <v>1422734.4696788883</v>
      </c>
    </row>
    <row r="110" spans="1:50" x14ac:dyDescent="0.15">
      <c r="C110" s="7">
        <v>5</v>
      </c>
      <c r="D110" s="7">
        <v>16.384373780322601</v>
      </c>
      <c r="E110" s="9">
        <f t="shared" si="117"/>
        <v>13.177762979800001</v>
      </c>
      <c r="F110" s="7" t="s">
        <v>85</v>
      </c>
      <c r="G110" s="1">
        <v>6</v>
      </c>
      <c r="H110" s="8">
        <f t="shared" si="99"/>
        <v>16.384373780322601</v>
      </c>
      <c r="I110" s="8">
        <f t="shared" si="100"/>
        <v>289.5343737803226</v>
      </c>
      <c r="J110" s="8">
        <f t="shared" si="101"/>
        <v>0.13099551607820112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1.3465771983807051</v>
      </c>
      <c r="P110" s="8">
        <f t="shared" si="104"/>
        <v>0.17639557504101866</v>
      </c>
      <c r="Q110" s="12">
        <f t="shared" si="105"/>
        <v>5.2918672512305594E-2</v>
      </c>
      <c r="R110" s="8">
        <f t="shared" si="106"/>
        <v>0.19436706250000002</v>
      </c>
      <c r="S110" s="13">
        <f t="shared" si="107"/>
        <v>0.27226152328306957</v>
      </c>
      <c r="T110" s="2">
        <f t="shared" si="108"/>
        <v>0.01</v>
      </c>
      <c r="U110" s="14">
        <f t="shared" si="109"/>
        <v>2.722615232830696E-3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8.2126152328306952E-3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1666.6666666666667</v>
      </c>
      <c r="AX110" s="1">
        <f t="shared" si="116"/>
        <v>1782492.4530436625</v>
      </c>
    </row>
    <row r="111" spans="1:50" x14ac:dyDescent="0.15">
      <c r="C111" s="7">
        <v>6</v>
      </c>
      <c r="D111" s="7">
        <v>20.544324321000001</v>
      </c>
      <c r="E111" s="9">
        <f t="shared" si="117"/>
        <v>16.384373780322601</v>
      </c>
      <c r="F111" s="7" t="s">
        <v>83</v>
      </c>
      <c r="G111" s="1">
        <v>7</v>
      </c>
      <c r="H111" s="8">
        <f t="shared" si="99"/>
        <v>20.544324321000001</v>
      </c>
      <c r="I111" s="8">
        <f t="shared" si="100"/>
        <v>293.69432432099995</v>
      </c>
      <c r="J111" s="8">
        <f t="shared" si="101"/>
        <v>0.21092306295438606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1.81807183167302</v>
      </c>
      <c r="P111" s="8">
        <f t="shared" si="104"/>
        <v>0.38347327940756437</v>
      </c>
      <c r="Q111" s="12">
        <f t="shared" si="105"/>
        <v>0.11504198382226931</v>
      </c>
      <c r="R111" s="8">
        <f t="shared" si="106"/>
        <v>0.19436706250000002</v>
      </c>
      <c r="S111" s="13">
        <f t="shared" si="107"/>
        <v>0.59188003534430789</v>
      </c>
      <c r="T111" s="2">
        <f t="shared" si="108"/>
        <v>0.01</v>
      </c>
      <c r="U111" s="14">
        <f t="shared" si="109"/>
        <v>5.9188003534430787E-3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1.5868800353443079E-2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1666.6666666666667</v>
      </c>
      <c r="AX111" s="1">
        <f t="shared" si="116"/>
        <v>3444215.5229424243</v>
      </c>
    </row>
    <row r="112" spans="1:50" x14ac:dyDescent="0.15">
      <c r="C112" s="7">
        <v>7</v>
      </c>
      <c r="D112" s="7">
        <v>21.7193805177419</v>
      </c>
      <c r="E112" s="9">
        <f t="shared" si="117"/>
        <v>20.544324321000001</v>
      </c>
      <c r="F112" s="7" t="s">
        <v>83</v>
      </c>
      <c r="G112" s="1">
        <v>8</v>
      </c>
      <c r="H112" s="8">
        <f t="shared" si="99"/>
        <v>21.7193805177419</v>
      </c>
      <c r="I112" s="8">
        <f t="shared" si="100"/>
        <v>294.86938051774189</v>
      </c>
      <c r="J112" s="8">
        <f t="shared" si="101"/>
        <v>0.24071352570133617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2.082488760598789</v>
      </c>
      <c r="P112" s="8">
        <f t="shared" si="104"/>
        <v>0.5012832117971403</v>
      </c>
      <c r="Q112" s="12">
        <f t="shared" si="105"/>
        <v>0.15038496353914207</v>
      </c>
      <c r="R112" s="8">
        <f t="shared" si="106"/>
        <v>0.19436706250000002</v>
      </c>
      <c r="S112" s="13">
        <f t="shared" si="107"/>
        <v>0.77371629536841957</v>
      </c>
      <c r="T112" s="2">
        <f t="shared" si="108"/>
        <v>0.01</v>
      </c>
      <c r="U112" s="14">
        <f t="shared" si="109"/>
        <v>7.7371629536841955E-3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1.7687162953684197E-2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1666.6666666666667</v>
      </c>
      <c r="AX112" s="1">
        <f t="shared" si="116"/>
        <v>3838878.7964475038</v>
      </c>
    </row>
    <row r="113" spans="1:53" x14ac:dyDescent="0.15">
      <c r="C113" s="7">
        <v>8</v>
      </c>
      <c r="D113" s="7">
        <v>22.896036086451598</v>
      </c>
      <c r="E113" s="9">
        <f t="shared" si="117"/>
        <v>21.7193805177419</v>
      </c>
      <c r="F113" s="7" t="s">
        <v>83</v>
      </c>
      <c r="G113" s="1">
        <v>9</v>
      </c>
      <c r="H113" s="8">
        <f t="shared" si="99"/>
        <v>22.896036086451598</v>
      </c>
      <c r="I113" s="8">
        <f t="shared" si="100"/>
        <v>296.04603608645158</v>
      </c>
      <c r="J113" s="8">
        <f t="shared" si="101"/>
        <v>0.27447235599792169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2.2290957571349823</v>
      </c>
      <c r="P113" s="8">
        <f t="shared" si="104"/>
        <v>0.61182516420580968</v>
      </c>
      <c r="Q113" s="12">
        <f t="shared" si="105"/>
        <v>0.18354754926174291</v>
      </c>
      <c r="R113" s="8">
        <f t="shared" si="106"/>
        <v>0.19436706250000002</v>
      </c>
      <c r="S113" s="13">
        <f t="shared" si="107"/>
        <v>0.94433463623366176</v>
      </c>
      <c r="T113" s="2">
        <f t="shared" si="108"/>
        <v>0.01</v>
      </c>
      <c r="U113" s="14">
        <f t="shared" si="109"/>
        <v>9.4433463623366173E-3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1.9393346362336618E-2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1666.6666666666667</v>
      </c>
      <c r="AX113" s="1">
        <f t="shared" si="116"/>
        <v>4209194.3370165462</v>
      </c>
    </row>
    <row r="114" spans="1:53" x14ac:dyDescent="0.15">
      <c r="C114" s="7">
        <v>9</v>
      </c>
      <c r="D114" s="7">
        <v>20.244461093000002</v>
      </c>
      <c r="E114" s="9">
        <f t="shared" si="117"/>
        <v>22.896036086451598</v>
      </c>
      <c r="F114" s="7" t="s">
        <v>83</v>
      </c>
      <c r="G114" s="1">
        <v>10</v>
      </c>
      <c r="H114" s="8">
        <f t="shared" si="99"/>
        <v>20.244461093000002</v>
      </c>
      <c r="I114" s="8">
        <f t="shared" si="100"/>
        <v>293.39446109299996</v>
      </c>
      <c r="J114" s="8">
        <f t="shared" si="101"/>
        <v>0.20389592316027191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2.265160801262506</v>
      </c>
      <c r="P114" s="8">
        <f t="shared" si="104"/>
        <v>0.46185705267987986</v>
      </c>
      <c r="Q114" s="12">
        <f t="shared" si="105"/>
        <v>0.13855711580396396</v>
      </c>
      <c r="R114" s="8">
        <f t="shared" si="106"/>
        <v>0.19436706250000002</v>
      </c>
      <c r="S114" s="13">
        <f t="shared" si="107"/>
        <v>0.71286314677912033</v>
      </c>
      <c r="T114" s="2">
        <f t="shared" si="108"/>
        <v>0.01</v>
      </c>
      <c r="U114" s="14">
        <f t="shared" si="109"/>
        <v>7.1286314677912032E-3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1.7078631467791202E-2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1666.6666666666667</v>
      </c>
      <c r="AX114" s="1">
        <f t="shared" si="116"/>
        <v>3706801.1634046808</v>
      </c>
    </row>
    <row r="115" spans="1:53" x14ac:dyDescent="0.15">
      <c r="C115" s="7">
        <v>10</v>
      </c>
      <c r="D115" s="7">
        <v>11.344315495903199</v>
      </c>
      <c r="E115" s="9">
        <f t="shared" si="117"/>
        <v>20.244461093000002</v>
      </c>
      <c r="F115" s="7" t="s">
        <v>83</v>
      </c>
      <c r="G115" s="1">
        <v>11</v>
      </c>
      <c r="H115" s="8">
        <f t="shared" si="99"/>
        <v>11.344315495903199</v>
      </c>
      <c r="I115" s="8">
        <f t="shared" si="100"/>
        <v>284.49431549590315</v>
      </c>
      <c r="J115" s="8">
        <f t="shared" si="101"/>
        <v>7.2196712309585354E-2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1.7131385611534951</v>
      </c>
      <c r="O115" s="8">
        <f t="shared" si="118"/>
        <v>0.73805539576246471</v>
      </c>
      <c r="P115" s="8">
        <f t="shared" si="104"/>
        <v>5.3285173076399822E-2</v>
      </c>
      <c r="Q115" s="12">
        <f t="shared" si="105"/>
        <v>1.5985551922919946E-2</v>
      </c>
      <c r="R115" s="8">
        <f t="shared" si="106"/>
        <v>0.19436706250000002</v>
      </c>
      <c r="S115" s="13">
        <f t="shared" si="107"/>
        <v>8.2244140119779527E-2</v>
      </c>
      <c r="T115" s="2">
        <f t="shared" si="108"/>
        <v>0.01</v>
      </c>
      <c r="U115" s="14">
        <f t="shared" si="109"/>
        <v>8.2244140119779529E-4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6.3124414011977957E-3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1666.6666666666667</v>
      </c>
      <c r="AX115" s="1">
        <f t="shared" si="116"/>
        <v>1370072.6064621897</v>
      </c>
    </row>
    <row r="116" spans="1:53" x14ac:dyDescent="0.15">
      <c r="C116" s="7">
        <v>11</v>
      </c>
      <c r="D116" s="7">
        <v>4.9133932931000004</v>
      </c>
      <c r="E116" s="9">
        <f t="shared" si="117"/>
        <v>11.344315495903199</v>
      </c>
      <c r="F116" s="7" t="s">
        <v>85</v>
      </c>
      <c r="G116" s="1">
        <v>12</v>
      </c>
      <c r="H116" s="8">
        <f t="shared" si="99"/>
        <v>4.9133932931000004</v>
      </c>
      <c r="I116" s="8">
        <f t="shared" si="100"/>
        <v>278.06339329309998</v>
      </c>
      <c r="J116" s="8">
        <f t="shared" si="101"/>
        <v>3.2715756145363449E-2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1.3326604310193984</v>
      </c>
      <c r="P116" s="8">
        <f t="shared" si="104"/>
        <v>4.3598993685805582E-2</v>
      </c>
      <c r="Q116" s="12">
        <f t="shared" si="105"/>
        <v>1.3079698105741675E-2</v>
      </c>
      <c r="R116" s="8">
        <f t="shared" si="106"/>
        <v>0.19436706250000002</v>
      </c>
      <c r="S116" s="13">
        <f t="shared" si="107"/>
        <v>6.7293799358323247E-2</v>
      </c>
      <c r="T116" s="2">
        <f t="shared" si="108"/>
        <v>0.01</v>
      </c>
      <c r="U116" s="14">
        <f t="shared" si="109"/>
        <v>6.7293799358323248E-4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6.1629379935832325E-3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1666.6666666666667</v>
      </c>
      <c r="AX116" s="1">
        <f t="shared" si="116"/>
        <v>1337623.9055036989</v>
      </c>
      <c r="AY116" s="1">
        <f>SUM(AX105:AX116)</f>
        <v>26533282.917497944</v>
      </c>
    </row>
    <row r="117" spans="1:53" x14ac:dyDescent="0.3">
      <c r="C117" s="7">
        <v>12</v>
      </c>
      <c r="D117" s="10">
        <v>4.5370835930967699</v>
      </c>
      <c r="E117" s="9">
        <f t="shared" si="117"/>
        <v>4.9133932931000004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3</v>
      </c>
      <c r="E121" s="7"/>
      <c r="F121" s="7"/>
      <c r="G121" s="1">
        <v>1</v>
      </c>
      <c r="H121" s="8">
        <f t="shared" ref="H121:H132" si="119">E122</f>
        <v>3</v>
      </c>
      <c r="I121" s="8">
        <f t="shared" ref="I121:I132" si="120">H121+273.15</f>
        <v>276.14999999999998</v>
      </c>
      <c r="J121" s="8">
        <f t="shared" ref="J121:J132" si="121">EXP(($C$15*(I121-$C$13))/($C$16*I121*$C$13))</f>
        <v>2.5667722292058517E-2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7.3076005365490596E-3</v>
      </c>
      <c r="Q121" s="12">
        <f t="shared" ref="Q121:Q132" si="125">P121*$B$123</f>
        <v>2.4115081770611896E-3</v>
      </c>
      <c r="R121" s="8">
        <f t="shared" ref="R121:R132" si="126">L121*$B$123</f>
        <v>9.3951000000000007E-2</v>
      </c>
      <c r="S121" s="13">
        <f t="shared" ref="S121:S132" si="127">Q121/R121</f>
        <v>2.5667722292058513E-2</v>
      </c>
      <c r="T121" s="2">
        <f t="shared" ref="T121:T132" si="128">$B$122/100</f>
        <v>0.01</v>
      </c>
      <c r="U121" s="14">
        <f t="shared" ref="U121:U132" si="129">S121*T121</f>
        <v>2.5667722292058512E-4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5.7466772229205852E-3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235.25</v>
      </c>
      <c r="AX121" s="1">
        <f t="shared" ref="AX121:AX132" si="136">AW121*10000*AV121*0.67*AU121*AT121</f>
        <v>85098.645267304426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2.3300048997419398</v>
      </c>
      <c r="E122" s="9">
        <f t="shared" ref="E122:E133" si="139">D121</f>
        <v>3</v>
      </c>
      <c r="F122" s="7" t="s">
        <v>83</v>
      </c>
      <c r="G122" s="1">
        <v>2</v>
      </c>
      <c r="H122" s="8">
        <f t="shared" si="119"/>
        <v>2.3300048997419398</v>
      </c>
      <c r="I122" s="8">
        <f t="shared" si="120"/>
        <v>275.48000489974191</v>
      </c>
      <c r="J122" s="8">
        <f t="shared" si="121"/>
        <v>2.3558358430822369E-2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0.56209239946345091</v>
      </c>
      <c r="P122" s="8">
        <f t="shared" si="124"/>
        <v>1.3241974217800963E-2</v>
      </c>
      <c r="Q122" s="12">
        <f t="shared" si="125"/>
        <v>4.3698514918743183E-3</v>
      </c>
      <c r="R122" s="8">
        <f t="shared" si="126"/>
        <v>9.3951000000000007E-2</v>
      </c>
      <c r="S122" s="13">
        <f t="shared" si="127"/>
        <v>4.651202745978561E-2</v>
      </c>
      <c r="T122" s="2">
        <f t="shared" si="128"/>
        <v>0.01</v>
      </c>
      <c r="U122" s="14">
        <f t="shared" si="129"/>
        <v>4.6512027459785608E-4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5.9551202745978561E-3</v>
      </c>
      <c r="AU122" s="8">
        <f t="shared" si="133"/>
        <v>28.47</v>
      </c>
      <c r="AV122" s="1">
        <f t="shared" si="134"/>
        <v>0.33</v>
      </c>
      <c r="AW122" s="1">
        <f t="shared" si="135"/>
        <v>235.25</v>
      </c>
      <c r="AX122" s="1">
        <f t="shared" si="136"/>
        <v>88185.337041530016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2.1970956958928598</v>
      </c>
      <c r="E123" s="9">
        <f t="shared" si="139"/>
        <v>2.3300048997419398</v>
      </c>
      <c r="F123" s="7" t="s">
        <v>83</v>
      </c>
      <c r="G123" s="1">
        <v>3</v>
      </c>
      <c r="H123" s="8">
        <f t="shared" si="119"/>
        <v>2.1970956958928598</v>
      </c>
      <c r="I123" s="8">
        <f t="shared" si="120"/>
        <v>275.34709569589285</v>
      </c>
      <c r="J123" s="8">
        <f t="shared" si="121"/>
        <v>2.3159842379602197E-2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0.83355042524565004</v>
      </c>
      <c r="P123" s="8">
        <f t="shared" si="124"/>
        <v>1.9304896464139638E-2</v>
      </c>
      <c r="Q123" s="12">
        <f t="shared" si="125"/>
        <v>6.3706158331660809E-3</v>
      </c>
      <c r="R123" s="8">
        <f t="shared" si="126"/>
        <v>9.3951000000000007E-2</v>
      </c>
      <c r="S123" s="13">
        <f t="shared" si="127"/>
        <v>6.7807855511554757E-2</v>
      </c>
      <c r="T123" s="2">
        <f t="shared" si="128"/>
        <v>0.01</v>
      </c>
      <c r="U123" s="14">
        <f t="shared" si="129"/>
        <v>6.7807855511554753E-4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6.1680785551155477E-3</v>
      </c>
      <c r="AU123" s="8">
        <f t="shared" si="133"/>
        <v>28.47</v>
      </c>
      <c r="AV123" s="1">
        <f t="shared" si="134"/>
        <v>0.33</v>
      </c>
      <c r="AW123" s="1">
        <f t="shared" si="135"/>
        <v>235.25</v>
      </c>
      <c r="AX123" s="1">
        <f t="shared" si="136"/>
        <v>91338.891777165554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7">
        <v>6.8952488843871</v>
      </c>
      <c r="E124" s="9">
        <f t="shared" si="139"/>
        <v>2.1970956958928598</v>
      </c>
      <c r="F124" s="7" t="s">
        <v>83</v>
      </c>
      <c r="G124" s="1">
        <v>4</v>
      </c>
      <c r="H124" s="8">
        <f t="shared" si="119"/>
        <v>6.8952488843871</v>
      </c>
      <c r="I124" s="8">
        <f t="shared" si="120"/>
        <v>280.04524888438709</v>
      </c>
      <c r="J124" s="8">
        <f t="shared" si="121"/>
        <v>4.1915892095630486E-2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1.0989455287815104</v>
      </c>
      <c r="P124" s="8">
        <f t="shared" si="124"/>
        <v>4.6063282203381378E-2</v>
      </c>
      <c r="Q124" s="12">
        <f t="shared" si="125"/>
        <v>1.5200883127115856E-2</v>
      </c>
      <c r="R124" s="8">
        <f t="shared" si="126"/>
        <v>9.3951000000000007E-2</v>
      </c>
      <c r="S124" s="13">
        <f t="shared" si="127"/>
        <v>0.16179586302557561</v>
      </c>
      <c r="T124" s="2">
        <f t="shared" si="128"/>
        <v>0.01</v>
      </c>
      <c r="U124" s="14">
        <f t="shared" si="129"/>
        <v>1.6179586302557561E-3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7.1079586302557557E-3</v>
      </c>
      <c r="AU124" s="8">
        <f t="shared" si="133"/>
        <v>28.47</v>
      </c>
      <c r="AV124" s="1">
        <f t="shared" si="134"/>
        <v>0.33</v>
      </c>
      <c r="AW124" s="1">
        <f t="shared" si="135"/>
        <v>235.25</v>
      </c>
      <c r="AX124" s="1">
        <f t="shared" si="136"/>
        <v>105256.93832920684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7">
        <v>13.177762979800001</v>
      </c>
      <c r="E125" s="9">
        <f t="shared" si="139"/>
        <v>6.8952488843871</v>
      </c>
      <c r="F125" s="7" t="s">
        <v>83</v>
      </c>
      <c r="G125" s="1">
        <v>5</v>
      </c>
      <c r="H125" s="8">
        <f t="shared" si="119"/>
        <v>13.177762979800001</v>
      </c>
      <c r="I125" s="8">
        <f t="shared" si="120"/>
        <v>286.32776297979996</v>
      </c>
      <c r="J125" s="8">
        <f t="shared" si="121"/>
        <v>8.9886466516628835E-2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1.0002381342492226</v>
      </c>
      <c r="O125" s="8">
        <f t="shared" si="140"/>
        <v>0.33734411232890649</v>
      </c>
      <c r="P125" s="8">
        <f t="shared" si="124"/>
        <v>3.0322670257434129E-2</v>
      </c>
      <c r="Q125" s="12">
        <f t="shared" si="125"/>
        <v>1.0006481184953264E-2</v>
      </c>
      <c r="R125" s="8">
        <f t="shared" si="126"/>
        <v>9.3951000000000007E-2</v>
      </c>
      <c r="S125" s="13">
        <f t="shared" si="127"/>
        <v>0.10650744733907316</v>
      </c>
      <c r="T125" s="2">
        <f t="shared" si="128"/>
        <v>0.01</v>
      </c>
      <c r="U125" s="14">
        <f t="shared" si="129"/>
        <v>1.0650744733907316E-3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6.5550744733907313E-3</v>
      </c>
      <c r="AU125" s="8">
        <f t="shared" si="133"/>
        <v>28.47</v>
      </c>
      <c r="AV125" s="1">
        <f t="shared" si="134"/>
        <v>0.33</v>
      </c>
      <c r="AW125" s="1">
        <f t="shared" si="135"/>
        <v>235.25</v>
      </c>
      <c r="AX125" s="1">
        <f t="shared" si="136"/>
        <v>97069.651848018708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7">
        <v>16.384373780322601</v>
      </c>
      <c r="E126" s="9">
        <f t="shared" si="139"/>
        <v>13.177762979800001</v>
      </c>
      <c r="F126" s="7" t="s">
        <v>85</v>
      </c>
      <c r="G126" s="1">
        <v>6</v>
      </c>
      <c r="H126" s="8">
        <f t="shared" si="119"/>
        <v>16.384373780322601</v>
      </c>
      <c r="I126" s="8">
        <f t="shared" si="120"/>
        <v>289.5343737803226</v>
      </c>
      <c r="J126" s="8">
        <f t="shared" si="121"/>
        <v>0.13099551607820112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0.59172144207147226</v>
      </c>
      <c r="P126" s="8">
        <f t="shared" si="124"/>
        <v>7.7512855678689901E-2</v>
      </c>
      <c r="Q126" s="12">
        <f t="shared" si="125"/>
        <v>2.5579242373967668E-2</v>
      </c>
      <c r="R126" s="8">
        <f t="shared" si="126"/>
        <v>9.3951000000000007E-2</v>
      </c>
      <c r="S126" s="13">
        <f t="shared" si="127"/>
        <v>0.27226152328306952</v>
      </c>
      <c r="T126" s="2">
        <f t="shared" si="128"/>
        <v>0.01</v>
      </c>
      <c r="U126" s="14">
        <f t="shared" si="129"/>
        <v>2.7226152328306951E-3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8.2126152328306952E-3</v>
      </c>
      <c r="AU126" s="8">
        <f t="shared" si="133"/>
        <v>28.47</v>
      </c>
      <c r="AV126" s="1">
        <f t="shared" si="134"/>
        <v>0.33</v>
      </c>
      <c r="AW126" s="1">
        <f t="shared" si="135"/>
        <v>235.25</v>
      </c>
      <c r="AX126" s="1">
        <f t="shared" si="136"/>
        <v>121615.0487151135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7">
        <v>20.544324321000001</v>
      </c>
      <c r="E127" s="9">
        <f t="shared" si="139"/>
        <v>16.384373780322601</v>
      </c>
      <c r="F127" s="7" t="s">
        <v>83</v>
      </c>
      <c r="G127" s="1">
        <v>7</v>
      </c>
      <c r="H127" s="8">
        <f t="shared" si="119"/>
        <v>20.544324321000001</v>
      </c>
      <c r="I127" s="8">
        <f t="shared" si="120"/>
        <v>293.69432432099995</v>
      </c>
      <c r="J127" s="8">
        <f t="shared" si="121"/>
        <v>0.21092306295438606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0.79890858639278228</v>
      </c>
      <c r="P127" s="8">
        <f t="shared" si="124"/>
        <v>0.1685082460625244</v>
      </c>
      <c r="Q127" s="12">
        <f t="shared" si="125"/>
        <v>5.5607721200633058E-2</v>
      </c>
      <c r="R127" s="8">
        <f t="shared" si="126"/>
        <v>9.3951000000000007E-2</v>
      </c>
      <c r="S127" s="13">
        <f t="shared" si="127"/>
        <v>0.59188003534430766</v>
      </c>
      <c r="T127" s="2">
        <f t="shared" si="128"/>
        <v>0.01</v>
      </c>
      <c r="U127" s="14">
        <f t="shared" si="129"/>
        <v>5.918800353443077E-3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1.5868800353443076E-2</v>
      </c>
      <c r="AU127" s="8">
        <f t="shared" si="133"/>
        <v>28.47</v>
      </c>
      <c r="AV127" s="1">
        <f t="shared" si="134"/>
        <v>0.33</v>
      </c>
      <c r="AW127" s="1">
        <f t="shared" si="135"/>
        <v>235.25</v>
      </c>
      <c r="AX127" s="1">
        <f t="shared" si="136"/>
        <v>234990.3013012828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7">
        <v>21.7193805177419</v>
      </c>
      <c r="E128" s="9">
        <f t="shared" si="139"/>
        <v>20.544324321000001</v>
      </c>
      <c r="F128" s="7" t="s">
        <v>83</v>
      </c>
      <c r="G128" s="1">
        <v>8</v>
      </c>
      <c r="H128" s="8">
        <f t="shared" si="119"/>
        <v>21.7193805177419</v>
      </c>
      <c r="I128" s="8">
        <f t="shared" si="120"/>
        <v>294.86938051774189</v>
      </c>
      <c r="J128" s="8">
        <f t="shared" si="121"/>
        <v>0.24071352570133617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0.91510034033025778</v>
      </c>
      <c r="P128" s="8">
        <f t="shared" si="124"/>
        <v>0.22027702929138898</v>
      </c>
      <c r="Q128" s="12">
        <f t="shared" si="125"/>
        <v>7.2691419666158372E-2</v>
      </c>
      <c r="R128" s="8">
        <f t="shared" si="126"/>
        <v>9.3951000000000007E-2</v>
      </c>
      <c r="S128" s="13">
        <f t="shared" si="127"/>
        <v>0.77371629536841935</v>
      </c>
      <c r="T128" s="2">
        <f t="shared" si="128"/>
        <v>0.01</v>
      </c>
      <c r="U128" s="14">
        <f t="shared" si="129"/>
        <v>7.7371629536841938E-3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1.7687162953684193E-2</v>
      </c>
      <c r="AU128" s="8">
        <f t="shared" si="133"/>
        <v>28.47</v>
      </c>
      <c r="AV128" s="1">
        <f t="shared" si="134"/>
        <v>0.33</v>
      </c>
      <c r="AW128" s="1">
        <f t="shared" si="135"/>
        <v>235.25</v>
      </c>
      <c r="AX128" s="1">
        <f t="shared" si="136"/>
        <v>261917.19973018218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7">
        <v>22.896036086451598</v>
      </c>
      <c r="E129" s="9">
        <f t="shared" si="139"/>
        <v>21.7193805177419</v>
      </c>
      <c r="F129" s="7" t="s">
        <v>83</v>
      </c>
      <c r="G129" s="1">
        <v>9</v>
      </c>
      <c r="H129" s="8">
        <f t="shared" si="119"/>
        <v>22.896036086451598</v>
      </c>
      <c r="I129" s="8">
        <f t="shared" si="120"/>
        <v>296.04603608645158</v>
      </c>
      <c r="J129" s="8">
        <f t="shared" si="121"/>
        <v>0.27447235599792169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0.9795233110388688</v>
      </c>
      <c r="P129" s="8">
        <f t="shared" si="124"/>
        <v>0.26885207093572339</v>
      </c>
      <c r="Q129" s="12">
        <f t="shared" si="125"/>
        <v>8.872118340878872E-2</v>
      </c>
      <c r="R129" s="8">
        <f t="shared" si="126"/>
        <v>9.3951000000000007E-2</v>
      </c>
      <c r="S129" s="13">
        <f t="shared" si="127"/>
        <v>0.94433463623366132</v>
      </c>
      <c r="T129" s="2">
        <f t="shared" si="128"/>
        <v>0.01</v>
      </c>
      <c r="U129" s="14">
        <f t="shared" si="129"/>
        <v>9.4433463623366139E-3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1.9393346362336614E-2</v>
      </c>
      <c r="AU129" s="8">
        <f t="shared" si="133"/>
        <v>28.47</v>
      </c>
      <c r="AV129" s="1">
        <f t="shared" si="134"/>
        <v>0.33</v>
      </c>
      <c r="AW129" s="1">
        <f t="shared" si="135"/>
        <v>235.25</v>
      </c>
      <c r="AX129" s="1">
        <f t="shared" si="136"/>
        <v>287182.9125972226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7">
        <v>20.244461093000002</v>
      </c>
      <c r="E130" s="9">
        <f t="shared" si="139"/>
        <v>22.896036086451598</v>
      </c>
      <c r="F130" s="7" t="s">
        <v>83</v>
      </c>
      <c r="G130" s="1">
        <v>10</v>
      </c>
      <c r="H130" s="8">
        <f t="shared" si="119"/>
        <v>20.244461093000002</v>
      </c>
      <c r="I130" s="8">
        <f t="shared" si="120"/>
        <v>293.39446109299996</v>
      </c>
      <c r="J130" s="8">
        <f t="shared" si="121"/>
        <v>0.20389592316027191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0.99537124010314537</v>
      </c>
      <c r="P130" s="8">
        <f t="shared" si="124"/>
        <v>0.2029521378880155</v>
      </c>
      <c r="Q130" s="12">
        <f t="shared" si="125"/>
        <v>6.6974205503045114E-2</v>
      </c>
      <c r="R130" s="8">
        <f t="shared" si="126"/>
        <v>9.3951000000000007E-2</v>
      </c>
      <c r="S130" s="13">
        <f t="shared" si="127"/>
        <v>0.7128631467791201</v>
      </c>
      <c r="T130" s="2">
        <f t="shared" si="128"/>
        <v>0.01</v>
      </c>
      <c r="U130" s="14">
        <f t="shared" si="129"/>
        <v>7.1286314677912015E-3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1.7078631467791202E-2</v>
      </c>
      <c r="AU130" s="8">
        <f t="shared" si="133"/>
        <v>28.47</v>
      </c>
      <c r="AV130" s="1">
        <f t="shared" si="134"/>
        <v>0.33</v>
      </c>
      <c r="AW130" s="1">
        <f t="shared" si="135"/>
        <v>235.25</v>
      </c>
      <c r="AX130" s="1">
        <f t="shared" si="136"/>
        <v>252905.86969663718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7">
        <v>11.344315495903199</v>
      </c>
      <c r="E131" s="9">
        <f t="shared" si="139"/>
        <v>20.244461093000002</v>
      </c>
      <c r="F131" s="7" t="s">
        <v>83</v>
      </c>
      <c r="G131" s="1">
        <v>11</v>
      </c>
      <c r="H131" s="8">
        <f t="shared" si="119"/>
        <v>11.344315495903199</v>
      </c>
      <c r="I131" s="8">
        <f t="shared" si="120"/>
        <v>284.49431549590315</v>
      </c>
      <c r="J131" s="8">
        <f t="shared" si="121"/>
        <v>7.2196712309585354E-2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0.75279814710437332</v>
      </c>
      <c r="O131" s="8">
        <f t="shared" si="140"/>
        <v>0.32432095511075654</v>
      </c>
      <c r="P131" s="8">
        <f t="shared" si="124"/>
        <v>2.3414906692101237E-2</v>
      </c>
      <c r="Q131" s="12">
        <f t="shared" si="125"/>
        <v>7.7269192083934081E-3</v>
      </c>
      <c r="R131" s="8">
        <f t="shared" si="126"/>
        <v>9.3951000000000007E-2</v>
      </c>
      <c r="S131" s="13">
        <f t="shared" si="127"/>
        <v>8.2244140119779541E-2</v>
      </c>
      <c r="T131" s="2">
        <f t="shared" si="128"/>
        <v>0.01</v>
      </c>
      <c r="U131" s="14">
        <f t="shared" si="129"/>
        <v>8.224414011977954E-4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6.3124414011977957E-3</v>
      </c>
      <c r="AU131" s="8">
        <f t="shared" si="133"/>
        <v>28.47</v>
      </c>
      <c r="AV131" s="1">
        <f t="shared" si="134"/>
        <v>0.33</v>
      </c>
      <c r="AW131" s="1">
        <f t="shared" si="135"/>
        <v>235.25</v>
      </c>
      <c r="AX131" s="1">
        <f t="shared" si="136"/>
        <v>93476.663249614488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7">
        <v>4.9133932931000004</v>
      </c>
      <c r="E132" s="9">
        <f t="shared" si="139"/>
        <v>11.344315495903199</v>
      </c>
      <c r="F132" s="7" t="s">
        <v>85</v>
      </c>
      <c r="G132" s="1">
        <v>12</v>
      </c>
      <c r="H132" s="8">
        <f t="shared" si="119"/>
        <v>4.9133932931000004</v>
      </c>
      <c r="I132" s="8">
        <f t="shared" si="120"/>
        <v>278.06339329309998</v>
      </c>
      <c r="J132" s="8">
        <f t="shared" si="121"/>
        <v>3.2715756145363449E-2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0.58560604841865538</v>
      </c>
      <c r="P132" s="8">
        <f t="shared" si="124"/>
        <v>1.9158544677314631E-2</v>
      </c>
      <c r="Q132" s="12">
        <f t="shared" si="125"/>
        <v>6.3223197435138285E-3</v>
      </c>
      <c r="R132" s="8">
        <f t="shared" si="126"/>
        <v>9.3951000000000007E-2</v>
      </c>
      <c r="S132" s="13">
        <f t="shared" si="127"/>
        <v>6.7293799358323247E-2</v>
      </c>
      <c r="T132" s="2">
        <f t="shared" si="128"/>
        <v>0.01</v>
      </c>
      <c r="U132" s="14">
        <f t="shared" si="129"/>
        <v>6.7293799358323248E-4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6.1629379935832325E-3</v>
      </c>
      <c r="AU132" s="8">
        <f t="shared" si="133"/>
        <v>28.47</v>
      </c>
      <c r="AV132" s="1">
        <f t="shared" si="134"/>
        <v>0.33</v>
      </c>
      <c r="AW132" s="1">
        <f t="shared" si="135"/>
        <v>235.25</v>
      </c>
      <c r="AX132" s="1">
        <f t="shared" si="136"/>
        <v>91262.768688057913</v>
      </c>
      <c r="AY132" s="1">
        <f>SUM(AX121:AX132)</f>
        <v>1810300.2282413363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3">
      <c r="C133" s="7">
        <v>12</v>
      </c>
      <c r="D133" s="10">
        <v>4.5370835930967699</v>
      </c>
      <c r="E133" s="9">
        <f t="shared" si="139"/>
        <v>4.9133932931000004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3</v>
      </c>
      <c r="E136" s="7"/>
      <c r="F136" s="7"/>
      <c r="G136" s="1">
        <v>1</v>
      </c>
      <c r="H136" s="8">
        <f t="shared" ref="H136:H147" si="141">E137</f>
        <v>3</v>
      </c>
      <c r="I136" s="8">
        <f t="shared" ref="I136:I147" si="142">H136+273.15</f>
        <v>276.14999999999998</v>
      </c>
      <c r="J136" s="8">
        <f t="shared" ref="J136:J147" si="143">EXP(($C$15*(I136-$C$13))/($C$16*I136*$C$13))</f>
        <v>2.5667722292058517E-2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1.9483031131365576E-2</v>
      </c>
      <c r="Q136" s="12">
        <f t="shared" ref="Q136:Q147" si="147">P136*$B$138</f>
        <v>5.0655880941550503E-3</v>
      </c>
      <c r="R136" s="8">
        <f t="shared" ref="R136:R147" si="148">L136*$B$138</f>
        <v>0.19735245833333334</v>
      </c>
      <c r="S136" s="13">
        <f t="shared" ref="S136:S147" si="149">Q136/R136</f>
        <v>2.566772229205852E-2</v>
      </c>
      <c r="T136" s="2">
        <f t="shared" ref="T136:T147" si="150">$B$137/100</f>
        <v>0.01</v>
      </c>
      <c r="U136" s="14">
        <f t="shared" ref="U136:U147" si="151">S136*T136</f>
        <v>2.5667722292058523E-4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5.7466772229205852E-3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2.3300048997419398</v>
      </c>
      <c r="E137" s="9">
        <f t="shared" ref="E137:E148" si="159">D136</f>
        <v>3</v>
      </c>
      <c r="F137" s="7" t="s">
        <v>83</v>
      </c>
      <c r="G137" s="1">
        <v>2</v>
      </c>
      <c r="H137" s="8">
        <f t="shared" si="141"/>
        <v>2.3300048997419398</v>
      </c>
      <c r="I137" s="8">
        <f t="shared" si="142"/>
        <v>275.48000489974191</v>
      </c>
      <c r="J137" s="8">
        <f t="shared" si="143"/>
        <v>2.3558358430822369E-2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1.4986128022019678</v>
      </c>
      <c r="P137" s="8">
        <f t="shared" si="146"/>
        <v>3.5304857543293065E-2</v>
      </c>
      <c r="Q137" s="12">
        <f t="shared" si="147"/>
        <v>9.1792629612561967E-3</v>
      </c>
      <c r="R137" s="8">
        <f t="shared" si="148"/>
        <v>0.19735245833333334</v>
      </c>
      <c r="S137" s="13">
        <f t="shared" si="149"/>
        <v>4.6512027459785617E-2</v>
      </c>
      <c r="T137" s="2">
        <f t="shared" si="150"/>
        <v>0.01</v>
      </c>
      <c r="U137" s="14">
        <f t="shared" si="151"/>
        <v>4.6512027459785619E-4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5.9551202745978561E-3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2.1970956958928598</v>
      </c>
      <c r="E138" s="9">
        <f t="shared" si="159"/>
        <v>2.3300048997419398</v>
      </c>
      <c r="F138" s="7" t="s">
        <v>83</v>
      </c>
      <c r="G138" s="1">
        <v>3</v>
      </c>
      <c r="H138" s="8">
        <f t="shared" si="141"/>
        <v>2.1970956958928598</v>
      </c>
      <c r="I138" s="8">
        <f t="shared" si="142"/>
        <v>275.34709569589285</v>
      </c>
      <c r="J138" s="8">
        <f t="shared" si="143"/>
        <v>2.3159842379602197E-2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2.2223558613253411</v>
      </c>
      <c r="P138" s="8">
        <f t="shared" si="146"/>
        <v>5.1469411459679981E-2</v>
      </c>
      <c r="Q138" s="12">
        <f t="shared" si="147"/>
        <v>1.3382046979516796E-2</v>
      </c>
      <c r="R138" s="8">
        <f t="shared" si="148"/>
        <v>0.19735245833333334</v>
      </c>
      <c r="S138" s="13">
        <f t="shared" si="149"/>
        <v>6.7807855511554743E-2</v>
      </c>
      <c r="T138" s="2">
        <f t="shared" si="150"/>
        <v>0.01</v>
      </c>
      <c r="U138" s="14">
        <f t="shared" si="151"/>
        <v>6.7807855511554742E-4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6.1680785551155477E-3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6.8952488843871</v>
      </c>
      <c r="E139" s="9">
        <f t="shared" si="159"/>
        <v>2.1970956958928598</v>
      </c>
      <c r="F139" s="7" t="s">
        <v>83</v>
      </c>
      <c r="G139" s="1">
        <v>4</v>
      </c>
      <c r="H139" s="8">
        <f t="shared" si="141"/>
        <v>6.8952488843871</v>
      </c>
      <c r="I139" s="8">
        <f t="shared" si="142"/>
        <v>280.04524888438709</v>
      </c>
      <c r="J139" s="8">
        <f t="shared" si="143"/>
        <v>4.1915892095630486E-2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2.9299343665323279</v>
      </c>
      <c r="P139" s="8">
        <f t="shared" si="146"/>
        <v>0.12281081275484852</v>
      </c>
      <c r="Q139" s="12">
        <f t="shared" si="147"/>
        <v>3.1930811316260618E-2</v>
      </c>
      <c r="R139" s="8">
        <f t="shared" si="148"/>
        <v>0.19735245833333334</v>
      </c>
      <c r="S139" s="13">
        <f t="shared" si="149"/>
        <v>0.16179586302557561</v>
      </c>
      <c r="T139" s="2">
        <f t="shared" si="150"/>
        <v>0.01</v>
      </c>
      <c r="U139" s="14">
        <f t="shared" si="151"/>
        <v>1.6179586302557561E-3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7.1079586302557557E-3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13.177762979800001</v>
      </c>
      <c r="E140" s="9">
        <f t="shared" si="159"/>
        <v>6.8952488843871</v>
      </c>
      <c r="F140" s="7" t="s">
        <v>83</v>
      </c>
      <c r="G140" s="1">
        <v>5</v>
      </c>
      <c r="H140" s="8">
        <f t="shared" si="141"/>
        <v>13.177762979800001</v>
      </c>
      <c r="I140" s="8">
        <f t="shared" si="142"/>
        <v>286.32776297979996</v>
      </c>
      <c r="J140" s="8">
        <f t="shared" si="143"/>
        <v>8.9886466516628835E-2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3.5661714704441461</v>
      </c>
      <c r="P140" s="8">
        <f t="shared" si="146"/>
        <v>0.32055055247063474</v>
      </c>
      <c r="Q140" s="12">
        <f t="shared" si="147"/>
        <v>8.3343143642365031E-2</v>
      </c>
      <c r="R140" s="8">
        <f t="shared" si="148"/>
        <v>0.19735245833333334</v>
      </c>
      <c r="S140" s="13">
        <f t="shared" si="149"/>
        <v>0.42230608296551508</v>
      </c>
      <c r="T140" s="2">
        <f t="shared" si="150"/>
        <v>0.01</v>
      </c>
      <c r="U140" s="14">
        <f t="shared" si="151"/>
        <v>4.2230608296551508E-3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9.7130608296551527E-3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16.384373780322601</v>
      </c>
      <c r="E141" s="9">
        <f t="shared" si="159"/>
        <v>13.177762979800001</v>
      </c>
      <c r="F141" s="7" t="s">
        <v>85</v>
      </c>
      <c r="G141" s="1">
        <v>6</v>
      </c>
      <c r="H141" s="8">
        <f t="shared" si="141"/>
        <v>16.384373780322601</v>
      </c>
      <c r="I141" s="8">
        <f t="shared" si="142"/>
        <v>289.5343737803226</v>
      </c>
      <c r="J141" s="8">
        <f t="shared" si="143"/>
        <v>0.13099551607820112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4.004668834640178</v>
      </c>
      <c r="P141" s="8">
        <f t="shared" si="146"/>
        <v>0.52459366071597835</v>
      </c>
      <c r="Q141" s="12">
        <f t="shared" si="147"/>
        <v>0.13639435178615439</v>
      </c>
      <c r="R141" s="8">
        <f t="shared" si="148"/>
        <v>0.19735245833333334</v>
      </c>
      <c r="S141" s="13">
        <f t="shared" si="149"/>
        <v>0.69112061201579178</v>
      </c>
      <c r="T141" s="2">
        <f t="shared" si="150"/>
        <v>0.01</v>
      </c>
      <c r="U141" s="14">
        <f t="shared" si="151"/>
        <v>6.9112061201579179E-3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1.240120612015792E-2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20.544324321000001</v>
      </c>
      <c r="E142" s="9">
        <f t="shared" si="159"/>
        <v>16.384373780322601</v>
      </c>
      <c r="F142" s="7" t="s">
        <v>83</v>
      </c>
      <c r="G142" s="1">
        <v>7</v>
      </c>
      <c r="H142" s="8">
        <f t="shared" si="141"/>
        <v>20.544324321000001</v>
      </c>
      <c r="I142" s="8">
        <f t="shared" si="142"/>
        <v>293.69432432099995</v>
      </c>
      <c r="J142" s="8">
        <f t="shared" si="143"/>
        <v>0.21092306295438606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4.2391230905908666</v>
      </c>
      <c r="P142" s="8">
        <f t="shared" si="146"/>
        <v>0.894128826508089</v>
      </c>
      <c r="Q142" s="12">
        <f t="shared" si="147"/>
        <v>0.23247349489210314</v>
      </c>
      <c r="R142" s="8">
        <f t="shared" si="148"/>
        <v>0.19735245833333334</v>
      </c>
      <c r="S142" s="13">
        <f t="shared" si="149"/>
        <v>1.1779609783195579</v>
      </c>
      <c r="T142" s="2">
        <f t="shared" si="150"/>
        <v>0.01</v>
      </c>
      <c r="U142" s="14">
        <f t="shared" si="151"/>
        <v>1.1779609783195579E-2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2.1729609783195582E-2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21.7193805177419</v>
      </c>
      <c r="E143" s="9">
        <f t="shared" si="159"/>
        <v>20.544324321000001</v>
      </c>
      <c r="F143" s="7" t="s">
        <v>83</v>
      </c>
      <c r="G143" s="1">
        <v>8</v>
      </c>
      <c r="H143" s="8">
        <f t="shared" si="141"/>
        <v>21.7193805177419</v>
      </c>
      <c r="I143" s="8">
        <f t="shared" si="142"/>
        <v>294.86938051774189</v>
      </c>
      <c r="J143" s="8">
        <f t="shared" si="143"/>
        <v>0.24071352570133617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4.1040421807494445</v>
      </c>
      <c r="P143" s="8">
        <f t="shared" si="146"/>
        <v>0.98789846295519912</v>
      </c>
      <c r="Q143" s="12">
        <f t="shared" si="147"/>
        <v>0.25685360036835175</v>
      </c>
      <c r="R143" s="8">
        <f t="shared" si="148"/>
        <v>0.19735245833333334</v>
      </c>
      <c r="S143" s="13">
        <f t="shared" si="149"/>
        <v>1.3014968373716402</v>
      </c>
      <c r="T143" s="2">
        <f t="shared" si="150"/>
        <v>0.01</v>
      </c>
      <c r="U143" s="14">
        <f t="shared" si="151"/>
        <v>1.3014968373716403E-2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2.2964968373716404E-2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22.896036086451598</v>
      </c>
      <c r="E144" s="9">
        <f t="shared" si="159"/>
        <v>21.7193805177419</v>
      </c>
      <c r="F144" s="7" t="s">
        <v>83</v>
      </c>
      <c r="G144" s="1">
        <v>9</v>
      </c>
      <c r="H144" s="8">
        <f t="shared" si="141"/>
        <v>22.896036086451598</v>
      </c>
      <c r="I144" s="8">
        <f t="shared" si="142"/>
        <v>296.04603608645158</v>
      </c>
      <c r="J144" s="8">
        <f t="shared" si="143"/>
        <v>0.27447235599792169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3.8751916344609123</v>
      </c>
      <c r="P144" s="8">
        <f t="shared" si="146"/>
        <v>1.0636329778539235</v>
      </c>
      <c r="Q144" s="12">
        <f t="shared" si="147"/>
        <v>0.27654457424202011</v>
      </c>
      <c r="R144" s="8">
        <f t="shared" si="148"/>
        <v>0.19735245833333334</v>
      </c>
      <c r="S144" s="13">
        <f t="shared" si="149"/>
        <v>1.4012725079660739</v>
      </c>
      <c r="T144" s="2">
        <f t="shared" si="150"/>
        <v>0.01</v>
      </c>
      <c r="U144" s="14">
        <f t="shared" si="151"/>
        <v>1.401272507966074E-2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2.3962725079660741E-2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20.244461093000002</v>
      </c>
      <c r="E145" s="9">
        <f t="shared" si="159"/>
        <v>22.896036086451598</v>
      </c>
      <c r="F145" s="7" t="s">
        <v>83</v>
      </c>
      <c r="G145" s="1">
        <v>10</v>
      </c>
      <c r="H145" s="8">
        <f t="shared" si="141"/>
        <v>20.244461093000002</v>
      </c>
      <c r="I145" s="8">
        <f t="shared" si="142"/>
        <v>293.39446109299996</v>
      </c>
      <c r="J145" s="8">
        <f t="shared" si="143"/>
        <v>0.20389592316027191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3.5706065732736558</v>
      </c>
      <c r="P145" s="8">
        <f t="shared" si="146"/>
        <v>0.72803212349976709</v>
      </c>
      <c r="Q145" s="12">
        <f t="shared" si="147"/>
        <v>0.18928835210993944</v>
      </c>
      <c r="R145" s="8">
        <f t="shared" si="148"/>
        <v>0.19735245833333334</v>
      </c>
      <c r="S145" s="13">
        <f t="shared" si="149"/>
        <v>0.95913855701876582</v>
      </c>
      <c r="T145" s="2">
        <f t="shared" si="150"/>
        <v>0.01</v>
      </c>
      <c r="U145" s="14">
        <f t="shared" si="151"/>
        <v>9.5913855701876584E-3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1.9541385570187659E-2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11.344315495903199</v>
      </c>
      <c r="E146" s="9">
        <f t="shared" si="159"/>
        <v>20.244461093000002</v>
      </c>
      <c r="F146" s="7" t="s">
        <v>83</v>
      </c>
      <c r="G146" s="1">
        <v>11</v>
      </c>
      <c r="H146" s="8">
        <f t="shared" si="141"/>
        <v>11.344315495903199</v>
      </c>
      <c r="I146" s="8">
        <f t="shared" si="142"/>
        <v>284.49431549590315</v>
      </c>
      <c r="J146" s="8">
        <f t="shared" si="143"/>
        <v>7.2196712309585354E-2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3.6016223664405556</v>
      </c>
      <c r="P146" s="8">
        <f t="shared" si="146"/>
        <v>0.26002529383767681</v>
      </c>
      <c r="Q146" s="12">
        <f t="shared" si="147"/>
        <v>6.7606576397795978E-2</v>
      </c>
      <c r="R146" s="8">
        <f t="shared" si="148"/>
        <v>0.19735245833333334</v>
      </c>
      <c r="S146" s="13">
        <f t="shared" si="149"/>
        <v>0.34256769319593044</v>
      </c>
      <c r="T146" s="2">
        <f t="shared" si="150"/>
        <v>0.01</v>
      </c>
      <c r="U146" s="14">
        <f t="shared" si="151"/>
        <v>3.4256769319593043E-3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8.9156769319593057E-3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4.9133932931000004</v>
      </c>
      <c r="E147" s="9">
        <f t="shared" si="159"/>
        <v>11.344315495903199</v>
      </c>
      <c r="F147" s="7" t="s">
        <v>85</v>
      </c>
      <c r="G147" s="1">
        <v>12</v>
      </c>
      <c r="H147" s="8">
        <f t="shared" si="141"/>
        <v>4.9133932931000004</v>
      </c>
      <c r="I147" s="8">
        <f t="shared" si="142"/>
        <v>278.06339329309998</v>
      </c>
      <c r="J147" s="8">
        <f t="shared" si="143"/>
        <v>3.2715756145363449E-2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4.1006449892695453</v>
      </c>
      <c r="P147" s="8">
        <f t="shared" si="146"/>
        <v>0.13415570150764897</v>
      </c>
      <c r="Q147" s="12">
        <f t="shared" si="147"/>
        <v>3.4880482391988731E-2</v>
      </c>
      <c r="R147" s="8">
        <f t="shared" si="148"/>
        <v>0.19735245833333334</v>
      </c>
      <c r="S147" s="13">
        <f t="shared" si="149"/>
        <v>0.17674207195876276</v>
      </c>
      <c r="T147" s="2">
        <f t="shared" si="150"/>
        <v>0.01</v>
      </c>
      <c r="U147" s="14">
        <f t="shared" si="151"/>
        <v>1.7674207195876278E-3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7.2574207195876279E-3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4.5370835930967699</v>
      </c>
      <c r="E148" s="9">
        <f t="shared" si="159"/>
        <v>4.9133932931000004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682000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75000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1181000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3169000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65000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>
        <v>4000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>
        <v>180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4797111.3911945103</v>
      </c>
      <c r="J13" s="6" t="s">
        <v>37</v>
      </c>
      <c r="K13" s="6">
        <f>I13/(10000*1000)</f>
        <v>0.47971113911945101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1</v>
      </c>
      <c r="E26" s="7"/>
      <c r="F26" s="7"/>
      <c r="G26" s="1">
        <v>1</v>
      </c>
      <c r="H26" s="8">
        <f t="shared" ref="H26:H37" si="0">E27</f>
        <v>1</v>
      </c>
      <c r="I26" s="8">
        <f t="shared" ref="I26:I37" si="1">H26+273.15</f>
        <v>274.14999999999998</v>
      </c>
      <c r="J26" s="8">
        <f t="shared" ref="J26:J37" si="2">EXP(($C$15*(I26-$C$13))/($C$16*I26*$C$13))</f>
        <v>1.9846143044148706E-2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0.80440573871057197</v>
      </c>
      <c r="Q26" s="12">
        <f t="shared" ref="Q26:Q37" si="6">P26*$B$28</f>
        <v>8.04405738710572E-2</v>
      </c>
      <c r="R26" s="8">
        <f t="shared" ref="R26:R37" si="7">L26*$B$28</f>
        <v>4.0532094166666672</v>
      </c>
      <c r="S26" s="13">
        <f t="shared" ref="S26:S37" si="8">Q26/R26</f>
        <v>1.9846143044148702E-2</v>
      </c>
      <c r="T26" s="2">
        <f t="shared" ref="T26:T37" si="9">$B$27/100</f>
        <v>0.34</v>
      </c>
      <c r="U26" s="14">
        <f t="shared" ref="U26:U37" si="10">S26*T26</f>
        <v>6.7476886350105588E-3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1.9647688635010558E-2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-4.4804409354838898E-2</v>
      </c>
      <c r="E27" s="9">
        <f t="shared" ref="E27:E38" si="18">D26</f>
        <v>1</v>
      </c>
      <c r="F27" s="7" t="s">
        <v>83</v>
      </c>
      <c r="G27" s="1">
        <v>2</v>
      </c>
      <c r="H27" s="8">
        <f t="shared" si="0"/>
        <v>-4.4804409354838898E-2</v>
      </c>
      <c r="I27" s="8">
        <f t="shared" si="1"/>
        <v>273.10519559064517</v>
      </c>
      <c r="J27" s="8">
        <f t="shared" si="2"/>
        <v>1.7324763181319269E-2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80.259782594622763</v>
      </c>
      <c r="P27" s="8">
        <f t="shared" si="5"/>
        <v>1.3904817264360094</v>
      </c>
      <c r="Q27" s="12">
        <f t="shared" si="6"/>
        <v>0.13904817264360095</v>
      </c>
      <c r="R27" s="8">
        <f t="shared" si="7"/>
        <v>4.0532094166666672</v>
      </c>
      <c r="S27" s="13">
        <f t="shared" si="8"/>
        <v>3.4305696634336066E-2</v>
      </c>
      <c r="T27" s="2">
        <f t="shared" si="9"/>
        <v>0.34</v>
      </c>
      <c r="U27" s="14">
        <f t="shared" si="10"/>
        <v>1.1663936855674264E-2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2.4563936855674262E-2</v>
      </c>
      <c r="AR27" s="8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-0.454099548357143</v>
      </c>
      <c r="E28" s="9">
        <f t="shared" si="18"/>
        <v>-4.4804409354838898E-2</v>
      </c>
      <c r="F28" s="7" t="s">
        <v>83</v>
      </c>
      <c r="G28" s="1">
        <v>3</v>
      </c>
      <c r="H28" s="8">
        <f t="shared" si="0"/>
        <v>-0.454099548357143</v>
      </c>
      <c r="I28" s="8">
        <f t="shared" si="1"/>
        <v>272.69590045164284</v>
      </c>
      <c r="J28" s="8">
        <f t="shared" si="2"/>
        <v>1.6422063859797116E-2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119.40139503485342</v>
      </c>
      <c r="P28" s="8">
        <f t="shared" si="5"/>
        <v>1.9608173342112252</v>
      </c>
      <c r="Q28" s="12">
        <f t="shared" si="6"/>
        <v>0.19608173342112253</v>
      </c>
      <c r="R28" s="8">
        <f t="shared" si="7"/>
        <v>4.0532094166666672</v>
      </c>
      <c r="S28" s="13">
        <f t="shared" si="8"/>
        <v>4.8376906610065773E-2</v>
      </c>
      <c r="T28" s="2">
        <f t="shared" si="9"/>
        <v>0.34</v>
      </c>
      <c r="U28" s="14">
        <f t="shared" si="10"/>
        <v>1.6448148247422363E-2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2.9348148247422365E-2</v>
      </c>
      <c r="AR28" s="8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7">
        <v>6.1978790607419398</v>
      </c>
      <c r="E29" s="9">
        <f t="shared" si="18"/>
        <v>-0.454099548357143</v>
      </c>
      <c r="F29" s="7" t="s">
        <v>83</v>
      </c>
      <c r="G29" s="1">
        <v>4</v>
      </c>
      <c r="H29" s="8">
        <f t="shared" si="0"/>
        <v>6.1978790607419398</v>
      </c>
      <c r="I29" s="8">
        <f t="shared" si="1"/>
        <v>279.34787906074189</v>
      </c>
      <c r="J29" s="8">
        <f t="shared" si="2"/>
        <v>3.8431134246403459E-2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157.97267186730889</v>
      </c>
      <c r="P29" s="8">
        <f t="shared" si="5"/>
        <v>6.0710689597955909</v>
      </c>
      <c r="Q29" s="12">
        <f t="shared" si="6"/>
        <v>0.60710689597955914</v>
      </c>
      <c r="R29" s="8">
        <f t="shared" si="7"/>
        <v>4.0532094166666672</v>
      </c>
      <c r="S29" s="13">
        <f t="shared" si="8"/>
        <v>0.14978424097288312</v>
      </c>
      <c r="T29" s="2">
        <f t="shared" si="9"/>
        <v>0.34</v>
      </c>
      <c r="U29" s="14">
        <f t="shared" si="10"/>
        <v>5.0926641930780267E-2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6.3826641930780262E-2</v>
      </c>
      <c r="AR29" s="8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7">
        <v>13.1094350331333</v>
      </c>
      <c r="E30" s="9">
        <f t="shared" si="18"/>
        <v>6.1978790607419398</v>
      </c>
      <c r="F30" s="7" t="s">
        <v>83</v>
      </c>
      <c r="G30" s="1">
        <v>5</v>
      </c>
      <c r="H30" s="8">
        <f t="shared" si="0"/>
        <v>13.1094350331333</v>
      </c>
      <c r="I30" s="8">
        <f t="shared" si="1"/>
        <v>286.25943503313329</v>
      </c>
      <c r="J30" s="8">
        <f t="shared" si="2"/>
        <v>8.9159818989618375E-2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144.30652276213766</v>
      </c>
      <c r="O30" s="8">
        <f t="shared" si="19"/>
        <v>48.127174312042314</v>
      </c>
      <c r="P30" s="8">
        <f t="shared" si="5"/>
        <v>4.2910101501435038</v>
      </c>
      <c r="Q30" s="12">
        <f t="shared" si="6"/>
        <v>0.42910101501435038</v>
      </c>
      <c r="R30" s="8">
        <f t="shared" si="7"/>
        <v>4.0532094166666672</v>
      </c>
      <c r="S30" s="13">
        <f t="shared" si="8"/>
        <v>0.10586697377389404</v>
      </c>
      <c r="T30" s="2">
        <f t="shared" si="9"/>
        <v>0.34</v>
      </c>
      <c r="U30" s="14">
        <f t="shared" si="10"/>
        <v>3.5994771083123975E-2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4.8894771083123977E-2</v>
      </c>
      <c r="AR30" s="8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7">
        <v>16.560070152032299</v>
      </c>
      <c r="E31" s="9">
        <f t="shared" si="18"/>
        <v>13.1094350331333</v>
      </c>
      <c r="F31" s="7" t="s">
        <v>85</v>
      </c>
      <c r="G31" s="1">
        <v>6</v>
      </c>
      <c r="H31" s="8">
        <f t="shared" si="0"/>
        <v>16.560070152032299</v>
      </c>
      <c r="I31" s="8">
        <f t="shared" si="1"/>
        <v>289.7100701520323</v>
      </c>
      <c r="J31" s="8">
        <f t="shared" si="2"/>
        <v>0.13369454426238606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84.368258328565474</v>
      </c>
      <c r="P31" s="8">
        <f t="shared" si="5"/>
        <v>11.279575847448818</v>
      </c>
      <c r="Q31" s="12">
        <f t="shared" si="6"/>
        <v>1.1279575847448819</v>
      </c>
      <c r="R31" s="8">
        <f t="shared" si="7"/>
        <v>4.0532094166666672</v>
      </c>
      <c r="S31" s="13">
        <f t="shared" si="8"/>
        <v>0.27828751707394062</v>
      </c>
      <c r="T31" s="2">
        <f t="shared" si="9"/>
        <v>0.34</v>
      </c>
      <c r="U31" s="14">
        <f t="shared" si="10"/>
        <v>9.4617755805139814E-2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0.10751775580513981</v>
      </c>
      <c r="AR31" s="8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7">
        <v>20.566202318666701</v>
      </c>
      <c r="E32" s="9">
        <f t="shared" si="18"/>
        <v>16.560070152032299</v>
      </c>
      <c r="F32" s="7" t="s">
        <v>83</v>
      </c>
      <c r="G32" s="1">
        <v>7</v>
      </c>
      <c r="H32" s="8">
        <f t="shared" si="0"/>
        <v>20.566202318666701</v>
      </c>
      <c r="I32" s="8">
        <f t="shared" si="1"/>
        <v>293.71620231866666</v>
      </c>
      <c r="J32" s="8">
        <f t="shared" si="2"/>
        <v>0.21144457013395132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113.62077664778332</v>
      </c>
      <c r="P32" s="8">
        <f t="shared" si="5"/>
        <v>24.024496276576237</v>
      </c>
      <c r="Q32" s="12">
        <f t="shared" si="6"/>
        <v>2.4024496276576239</v>
      </c>
      <c r="R32" s="8">
        <f t="shared" si="7"/>
        <v>4.0532094166666672</v>
      </c>
      <c r="S32" s="13">
        <f t="shared" si="8"/>
        <v>0.59272773268976131</v>
      </c>
      <c r="T32" s="2">
        <f t="shared" si="9"/>
        <v>0.34</v>
      </c>
      <c r="U32" s="14">
        <f t="shared" si="10"/>
        <v>0.20152742911451885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0.22717742911451885</v>
      </c>
      <c r="AR32" s="8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7">
        <v>20.858531243225801</v>
      </c>
      <c r="E33" s="9">
        <f t="shared" si="18"/>
        <v>20.566202318666701</v>
      </c>
      <c r="F33" s="7" t="s">
        <v>83</v>
      </c>
      <c r="G33" s="1">
        <v>8</v>
      </c>
      <c r="H33" s="8">
        <f t="shared" si="0"/>
        <v>20.858531243225801</v>
      </c>
      <c r="I33" s="8">
        <f t="shared" si="1"/>
        <v>294.00853124322578</v>
      </c>
      <c r="J33" s="8">
        <f t="shared" si="2"/>
        <v>0.21853011565112609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130.12837453787375</v>
      </c>
      <c r="P33" s="8">
        <f t="shared" si="5"/>
        <v>28.436968737254603</v>
      </c>
      <c r="Q33" s="12">
        <f t="shared" si="6"/>
        <v>2.8436968737254604</v>
      </c>
      <c r="R33" s="8">
        <f t="shared" si="7"/>
        <v>4.0532094166666672</v>
      </c>
      <c r="S33" s="13">
        <f t="shared" si="8"/>
        <v>0.70159140113320329</v>
      </c>
      <c r="T33" s="2">
        <f t="shared" si="9"/>
        <v>0.34</v>
      </c>
      <c r="U33" s="14">
        <f t="shared" si="10"/>
        <v>0.23854107638528912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0.2641910763852891</v>
      </c>
      <c r="AR33" s="8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7">
        <v>22.200745436774199</v>
      </c>
      <c r="E34" s="9">
        <f t="shared" si="18"/>
        <v>20.858531243225801</v>
      </c>
      <c r="F34" s="7" t="s">
        <v>83</v>
      </c>
      <c r="G34" s="1">
        <v>9</v>
      </c>
      <c r="H34" s="8">
        <f t="shared" si="0"/>
        <v>22.200745436774199</v>
      </c>
      <c r="I34" s="8">
        <f t="shared" si="1"/>
        <v>295.35074543677416</v>
      </c>
      <c r="J34" s="8">
        <f t="shared" si="2"/>
        <v>0.25402302287882855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142.22349996728582</v>
      </c>
      <c r="P34" s="8">
        <f t="shared" si="5"/>
        <v>36.12804338609692</v>
      </c>
      <c r="Q34" s="12">
        <f t="shared" si="6"/>
        <v>3.612804338609692</v>
      </c>
      <c r="R34" s="8">
        <f t="shared" si="7"/>
        <v>4.0532094166666672</v>
      </c>
      <c r="S34" s="13">
        <f t="shared" si="8"/>
        <v>0.89134410962186073</v>
      </c>
      <c r="T34" s="2">
        <f t="shared" si="9"/>
        <v>0.34</v>
      </c>
      <c r="U34" s="14">
        <f t="shared" si="10"/>
        <v>0.30305699727143265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0.32870699727143265</v>
      </c>
      <c r="AR34" s="8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7">
        <v>19.267200353333301</v>
      </c>
      <c r="E35" s="9">
        <f t="shared" si="18"/>
        <v>22.200745436774199</v>
      </c>
      <c r="F35" s="7" t="s">
        <v>83</v>
      </c>
      <c r="G35" s="1">
        <v>10</v>
      </c>
      <c r="H35" s="8">
        <f t="shared" si="0"/>
        <v>19.267200353333301</v>
      </c>
      <c r="I35" s="8">
        <f t="shared" si="1"/>
        <v>292.41720035333327</v>
      </c>
      <c r="J35" s="8">
        <f t="shared" si="2"/>
        <v>0.18249075386304756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146.62755074785557</v>
      </c>
      <c r="P35" s="8">
        <f t="shared" si="5"/>
        <v>26.758172273068425</v>
      </c>
      <c r="Q35" s="12">
        <f t="shared" si="6"/>
        <v>2.6758172273068426</v>
      </c>
      <c r="R35" s="8">
        <f t="shared" si="7"/>
        <v>4.0532094166666672</v>
      </c>
      <c r="S35" s="13">
        <f t="shared" si="8"/>
        <v>0.66017245896645949</v>
      </c>
      <c r="T35" s="2">
        <f t="shared" si="9"/>
        <v>0.34</v>
      </c>
      <c r="U35" s="14">
        <f t="shared" si="10"/>
        <v>0.22445863604859626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0.25010863604859623</v>
      </c>
      <c r="AR35" s="8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7">
        <v>10.3013148599355</v>
      </c>
      <c r="E36" s="9">
        <f t="shared" si="18"/>
        <v>19.267200353333301</v>
      </c>
      <c r="F36" s="7" t="s">
        <v>83</v>
      </c>
      <c r="G36" s="1">
        <v>11</v>
      </c>
      <c r="H36" s="8">
        <f t="shared" si="0"/>
        <v>10.3013148599355</v>
      </c>
      <c r="I36" s="8">
        <f t="shared" si="1"/>
        <v>283.45131485993545</v>
      </c>
      <c r="J36" s="8">
        <f t="shared" si="2"/>
        <v>6.3653797190880324E-2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113.87590955104778</v>
      </c>
      <c r="O36" s="8">
        <f t="shared" si="19"/>
        <v>46.525563090406024</v>
      </c>
      <c r="P36" s="8">
        <f t="shared" si="5"/>
        <v>2.9615287571482121</v>
      </c>
      <c r="Q36" s="12">
        <f t="shared" si="6"/>
        <v>0.29615287571482124</v>
      </c>
      <c r="R36" s="8">
        <f t="shared" si="7"/>
        <v>4.0532094166666672</v>
      </c>
      <c r="S36" s="13">
        <f t="shared" si="8"/>
        <v>7.3066265586241394E-2</v>
      </c>
      <c r="T36" s="2">
        <f t="shared" si="9"/>
        <v>0.34</v>
      </c>
      <c r="U36" s="14">
        <f t="shared" si="10"/>
        <v>2.4842530299322076E-2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3.7742530299322077E-2</v>
      </c>
      <c r="AR36" s="8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7">
        <v>2.3558726530333298</v>
      </c>
      <c r="E37" s="9">
        <f t="shared" si="18"/>
        <v>10.3013148599355</v>
      </c>
      <c r="F37" s="7" t="s">
        <v>85</v>
      </c>
      <c r="G37" s="1">
        <v>12</v>
      </c>
      <c r="H37" s="8">
        <f t="shared" si="0"/>
        <v>2.3558726530333298</v>
      </c>
      <c r="I37" s="8">
        <f t="shared" si="1"/>
        <v>275.50587265303329</v>
      </c>
      <c r="J37" s="8">
        <f t="shared" si="2"/>
        <v>2.3636668819425756E-2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84.096128499924475</v>
      </c>
      <c r="P37" s="8">
        <f t="shared" si="5"/>
        <v>1.9877523383485864</v>
      </c>
      <c r="Q37" s="12">
        <f t="shared" si="6"/>
        <v>0.19877523383485865</v>
      </c>
      <c r="R37" s="8">
        <f t="shared" si="7"/>
        <v>4.0532094166666672</v>
      </c>
      <c r="S37" s="13">
        <f t="shared" si="8"/>
        <v>4.9041441830639507E-2</v>
      </c>
      <c r="T37" s="2">
        <f t="shared" si="9"/>
        <v>0.34</v>
      </c>
      <c r="U37" s="14">
        <f t="shared" si="10"/>
        <v>1.6674090222417434E-2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2.9574090222417436E-2</v>
      </c>
      <c r="AR37" s="8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3">
      <c r="C38" s="7">
        <v>12</v>
      </c>
      <c r="D38" s="10">
        <v>2.6996779897419398</v>
      </c>
      <c r="E38" s="9">
        <f t="shared" si="18"/>
        <v>2.3558726530333298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1</v>
      </c>
      <c r="E42" s="7"/>
      <c r="F42" s="7"/>
      <c r="G42" s="1">
        <v>1</v>
      </c>
      <c r="H42" s="8">
        <f t="shared" ref="H42:H53" si="20">E43</f>
        <v>1</v>
      </c>
      <c r="I42" s="8">
        <f t="shared" ref="I42:I53" si="21">H42+273.15</f>
        <v>274.14999999999998</v>
      </c>
      <c r="J42" s="8">
        <f t="shared" ref="J42:J53" si="22">EXP(($C$15*(I42-$C$13))/($C$16*I42*$C$13))</f>
        <v>1.9846143044148706E-2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1.1680695565421773</v>
      </c>
      <c r="Q42" s="12">
        <f t="shared" ref="Q42:Q53" si="26">P42*$B$44</f>
        <v>0.28033669357012253</v>
      </c>
      <c r="R42" s="8">
        <f t="shared" ref="R42:R53" si="27">L42*$B$44</f>
        <v>14.125500000000001</v>
      </c>
      <c r="S42" s="13">
        <f t="shared" ref="S42:S53" si="28">Q42/R42</f>
        <v>1.9846143044148706E-2</v>
      </c>
      <c r="T42" s="2">
        <f t="shared" ref="T42:T53" si="29">$B$43/100</f>
        <v>0.43</v>
      </c>
      <c r="U42" s="14">
        <f t="shared" ref="U42:U53" si="30">S42*T42</f>
        <v>8.5338415089839439E-3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1.6953841508983943E-2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56833.333333333336</v>
      </c>
      <c r="AU42" s="1">
        <f t="shared" ref="AU42:AU53" si="38">AT42*10000*AS42*0.67*AR42*AQ42</f>
        <v>212071068.2832765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-4.4804409354838898E-2</v>
      </c>
      <c r="E43" s="9">
        <f t="shared" ref="E43:E54" si="39">D42</f>
        <v>1</v>
      </c>
      <c r="F43" s="7" t="s">
        <v>83</v>
      </c>
      <c r="G43" s="1">
        <v>2</v>
      </c>
      <c r="H43" s="8">
        <f t="shared" si="20"/>
        <v>-4.4804409354838898E-2</v>
      </c>
      <c r="I43" s="8">
        <f t="shared" si="21"/>
        <v>273.10519559064517</v>
      </c>
      <c r="J43" s="8">
        <f t="shared" si="22"/>
        <v>1.7324763181319269E-2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116.54443044345783</v>
      </c>
      <c r="P43" s="8">
        <f t="shared" si="25"/>
        <v>2.0191046575346427</v>
      </c>
      <c r="Q43" s="12">
        <f t="shared" si="26"/>
        <v>0.48458511780831426</v>
      </c>
      <c r="R43" s="8">
        <f t="shared" si="27"/>
        <v>14.125500000000001</v>
      </c>
      <c r="S43" s="13">
        <f t="shared" si="28"/>
        <v>3.4305696634336073E-2</v>
      </c>
      <c r="T43" s="2">
        <f t="shared" si="29"/>
        <v>0.43</v>
      </c>
      <c r="U43" s="14">
        <f t="shared" si="30"/>
        <v>1.4751449552764511E-2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2.3171449552764511E-2</v>
      </c>
      <c r="AR43" s="8">
        <f t="shared" si="35"/>
        <v>136.875</v>
      </c>
      <c r="AS43" s="1">
        <f t="shared" si="36"/>
        <v>0.24</v>
      </c>
      <c r="AT43" s="1">
        <f t="shared" si="37"/>
        <v>56833.333333333336</v>
      </c>
      <c r="AU43" s="1">
        <f t="shared" si="38"/>
        <v>289845464.09277588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-0.454099548357143</v>
      </c>
      <c r="E44" s="9">
        <f t="shared" si="39"/>
        <v>-4.4804409354838898E-2</v>
      </c>
      <c r="F44" s="7" t="s">
        <v>83</v>
      </c>
      <c r="G44" s="1">
        <v>3</v>
      </c>
      <c r="H44" s="8">
        <f t="shared" si="20"/>
        <v>-0.454099548357143</v>
      </c>
      <c r="I44" s="8">
        <f t="shared" si="21"/>
        <v>272.69590045164284</v>
      </c>
      <c r="J44" s="8">
        <f t="shared" si="22"/>
        <v>1.6422063859797116E-2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173.38157578592316</v>
      </c>
      <c r="P44" s="8">
        <f t="shared" si="25"/>
        <v>2.8472833096686836</v>
      </c>
      <c r="Q44" s="12">
        <f t="shared" si="26"/>
        <v>0.68334799432048399</v>
      </c>
      <c r="R44" s="8">
        <f t="shared" si="27"/>
        <v>14.125500000000001</v>
      </c>
      <c r="S44" s="13">
        <f t="shared" si="28"/>
        <v>4.8376906610065766E-2</v>
      </c>
      <c r="T44" s="2">
        <f t="shared" si="29"/>
        <v>0.43</v>
      </c>
      <c r="U44" s="14">
        <f t="shared" si="30"/>
        <v>2.0802069842328279E-2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2.922206984232828E-2</v>
      </c>
      <c r="AR44" s="8">
        <f t="shared" si="35"/>
        <v>136.875</v>
      </c>
      <c r="AS44" s="1">
        <f t="shared" si="36"/>
        <v>0.24</v>
      </c>
      <c r="AT44" s="1">
        <f t="shared" si="37"/>
        <v>56833.333333333336</v>
      </c>
      <c r="AU44" s="1">
        <f t="shared" si="38"/>
        <v>365531054.75400162</v>
      </c>
    </row>
    <row r="45" spans="1:48" x14ac:dyDescent="0.15">
      <c r="C45" s="7">
        <v>3</v>
      </c>
      <c r="D45" s="7">
        <v>6.1978790607419398</v>
      </c>
      <c r="E45" s="9">
        <f t="shared" si="39"/>
        <v>-0.454099548357143</v>
      </c>
      <c r="F45" s="7" t="s">
        <v>83</v>
      </c>
      <c r="G45" s="1">
        <v>4</v>
      </c>
      <c r="H45" s="8">
        <f t="shared" si="20"/>
        <v>6.1978790607419398</v>
      </c>
      <c r="I45" s="8">
        <f t="shared" si="21"/>
        <v>279.34787906074189</v>
      </c>
      <c r="J45" s="8">
        <f t="shared" si="22"/>
        <v>3.8431134246403459E-2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229.3905424762545</v>
      </c>
      <c r="P45" s="8">
        <f t="shared" si="25"/>
        <v>8.8157387327602521</v>
      </c>
      <c r="Q45" s="12">
        <f t="shared" si="26"/>
        <v>2.1157772958624603</v>
      </c>
      <c r="R45" s="8">
        <f t="shared" si="27"/>
        <v>14.125500000000001</v>
      </c>
      <c r="S45" s="13">
        <f t="shared" si="28"/>
        <v>0.14978424097288309</v>
      </c>
      <c r="T45" s="2">
        <f t="shared" si="29"/>
        <v>0.43</v>
      </c>
      <c r="U45" s="14">
        <f t="shared" si="30"/>
        <v>6.4407223618339726E-2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7.2827223618339737E-2</v>
      </c>
      <c r="AR45" s="8">
        <f t="shared" si="35"/>
        <v>136.875</v>
      </c>
      <c r="AS45" s="1">
        <f t="shared" si="36"/>
        <v>0.24</v>
      </c>
      <c r="AT45" s="1">
        <f t="shared" si="37"/>
        <v>56833.333333333336</v>
      </c>
      <c r="AU45" s="1">
        <f t="shared" si="38"/>
        <v>910976258.95949388</v>
      </c>
    </row>
    <row r="46" spans="1:48" x14ac:dyDescent="0.15">
      <c r="C46" s="7">
        <v>4</v>
      </c>
      <c r="D46" s="7">
        <v>13.1094350331333</v>
      </c>
      <c r="E46" s="9">
        <f t="shared" si="39"/>
        <v>6.1978790607419398</v>
      </c>
      <c r="F46" s="7" t="s">
        <v>83</v>
      </c>
      <c r="G46" s="1">
        <v>5</v>
      </c>
      <c r="H46" s="8">
        <f t="shared" si="20"/>
        <v>13.1094350331333</v>
      </c>
      <c r="I46" s="8">
        <f t="shared" si="21"/>
        <v>286.25943503313329</v>
      </c>
      <c r="J46" s="8">
        <f t="shared" si="22"/>
        <v>8.9159818989618375E-2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209.54606355631952</v>
      </c>
      <c r="O46" s="8">
        <f t="shared" si="40"/>
        <v>69.884990187174679</v>
      </c>
      <c r="P46" s="8">
        <f t="shared" si="25"/>
        <v>6.2309330751797507</v>
      </c>
      <c r="Q46" s="12">
        <f t="shared" si="26"/>
        <v>1.4954239380431402</v>
      </c>
      <c r="R46" s="8">
        <f t="shared" si="27"/>
        <v>14.125500000000001</v>
      </c>
      <c r="S46" s="13">
        <f t="shared" si="28"/>
        <v>0.10586697377389404</v>
      </c>
      <c r="T46" s="2">
        <f t="shared" si="29"/>
        <v>0.43</v>
      </c>
      <c r="U46" s="14">
        <f t="shared" si="30"/>
        <v>4.5522798722774434E-2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5.3942798722774431E-2</v>
      </c>
      <c r="AR46" s="8">
        <f t="shared" si="35"/>
        <v>136.875</v>
      </c>
      <c r="AS46" s="1">
        <f t="shared" si="36"/>
        <v>0.24</v>
      </c>
      <c r="AT46" s="1">
        <f t="shared" si="37"/>
        <v>56833.333333333336</v>
      </c>
      <c r="AU46" s="1">
        <f t="shared" si="38"/>
        <v>674756039.52452695</v>
      </c>
    </row>
    <row r="47" spans="1:48" x14ac:dyDescent="0.15">
      <c r="C47" s="7">
        <v>5</v>
      </c>
      <c r="D47" s="7">
        <v>16.560070152032299</v>
      </c>
      <c r="E47" s="9">
        <f t="shared" si="39"/>
        <v>13.1094350331333</v>
      </c>
      <c r="F47" s="7" t="s">
        <v>85</v>
      </c>
      <c r="G47" s="1">
        <v>6</v>
      </c>
      <c r="H47" s="8">
        <f t="shared" si="20"/>
        <v>16.560070152032299</v>
      </c>
      <c r="I47" s="8">
        <f t="shared" si="21"/>
        <v>289.7100701520323</v>
      </c>
      <c r="J47" s="8">
        <f t="shared" si="22"/>
        <v>0.13369454426238606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122.51030711199495</v>
      </c>
      <c r="P47" s="8">
        <f t="shared" si="25"/>
        <v>16.378959676783118</v>
      </c>
      <c r="Q47" s="12">
        <f t="shared" si="26"/>
        <v>3.9309503224279485</v>
      </c>
      <c r="R47" s="8">
        <f t="shared" si="27"/>
        <v>14.125500000000001</v>
      </c>
      <c r="S47" s="13">
        <f t="shared" si="28"/>
        <v>0.27828751707394062</v>
      </c>
      <c r="T47" s="2">
        <f t="shared" si="29"/>
        <v>0.43</v>
      </c>
      <c r="U47" s="14">
        <f t="shared" si="30"/>
        <v>0.11966363234179446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0.12808363234179446</v>
      </c>
      <c r="AR47" s="8">
        <f t="shared" si="35"/>
        <v>136.875</v>
      </c>
      <c r="AS47" s="1">
        <f t="shared" si="36"/>
        <v>0.24</v>
      </c>
      <c r="AT47" s="1">
        <f t="shared" si="37"/>
        <v>56833.333333333336</v>
      </c>
      <c r="AU47" s="1">
        <f t="shared" si="38"/>
        <v>1602163894.5918555</v>
      </c>
    </row>
    <row r="48" spans="1:48" x14ac:dyDescent="0.15">
      <c r="C48" s="7">
        <v>6</v>
      </c>
      <c r="D48" s="7">
        <v>20.566202318666701</v>
      </c>
      <c r="E48" s="9">
        <f t="shared" si="39"/>
        <v>16.560070152032299</v>
      </c>
      <c r="F48" s="7" t="s">
        <v>83</v>
      </c>
      <c r="G48" s="1">
        <v>7</v>
      </c>
      <c r="H48" s="8">
        <f t="shared" si="20"/>
        <v>20.566202318666701</v>
      </c>
      <c r="I48" s="8">
        <f t="shared" si="21"/>
        <v>293.71620231866666</v>
      </c>
      <c r="J48" s="8">
        <f t="shared" si="22"/>
        <v>0.21144457013395132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164.98759743521182</v>
      </c>
      <c r="P48" s="8">
        <f t="shared" si="25"/>
        <v>34.88573161712177</v>
      </c>
      <c r="Q48" s="12">
        <f t="shared" si="26"/>
        <v>8.3725755881092248</v>
      </c>
      <c r="R48" s="8">
        <f t="shared" si="27"/>
        <v>14.125500000000001</v>
      </c>
      <c r="S48" s="13">
        <f t="shared" si="28"/>
        <v>0.59272773268976142</v>
      </c>
      <c r="T48" s="2">
        <f t="shared" si="29"/>
        <v>0.43</v>
      </c>
      <c r="U48" s="14">
        <f t="shared" si="30"/>
        <v>0.25487292505659742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0.27047292505659742</v>
      </c>
      <c r="AR48" s="8">
        <f t="shared" si="35"/>
        <v>136.875</v>
      </c>
      <c r="AS48" s="1">
        <f t="shared" si="36"/>
        <v>0.24</v>
      </c>
      <c r="AT48" s="1">
        <f t="shared" si="37"/>
        <v>56833.333333333336</v>
      </c>
      <c r="AU48" s="1">
        <f t="shared" si="38"/>
        <v>3383273468.0255246</v>
      </c>
    </row>
    <row r="49" spans="1:48" x14ac:dyDescent="0.15">
      <c r="C49" s="7">
        <v>7</v>
      </c>
      <c r="D49" s="7">
        <v>20.858531243225801</v>
      </c>
      <c r="E49" s="9">
        <f t="shared" si="39"/>
        <v>20.566202318666701</v>
      </c>
      <c r="F49" s="7" t="s">
        <v>83</v>
      </c>
      <c r="G49" s="1">
        <v>8</v>
      </c>
      <c r="H49" s="8">
        <f t="shared" si="20"/>
        <v>20.858531243225801</v>
      </c>
      <c r="I49" s="8">
        <f t="shared" si="21"/>
        <v>294.00853124322578</v>
      </c>
      <c r="J49" s="8">
        <f t="shared" si="22"/>
        <v>0.21853011565112609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188.95811581809008</v>
      </c>
      <c r="P49" s="8">
        <f t="shared" si="25"/>
        <v>41.293038902946101</v>
      </c>
      <c r="Q49" s="12">
        <f t="shared" si="26"/>
        <v>9.9103293367070631</v>
      </c>
      <c r="R49" s="8">
        <f t="shared" si="27"/>
        <v>14.125500000000001</v>
      </c>
      <c r="S49" s="13">
        <f t="shared" si="28"/>
        <v>0.70159140113320329</v>
      </c>
      <c r="T49" s="2">
        <f t="shared" si="29"/>
        <v>0.43</v>
      </c>
      <c r="U49" s="14">
        <f t="shared" si="30"/>
        <v>0.3016843024872774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0.3172843024872774</v>
      </c>
      <c r="AR49" s="8">
        <f t="shared" si="35"/>
        <v>136.875</v>
      </c>
      <c r="AS49" s="1">
        <f t="shared" si="36"/>
        <v>0.24</v>
      </c>
      <c r="AT49" s="1">
        <f t="shared" si="37"/>
        <v>56833.333333333336</v>
      </c>
      <c r="AU49" s="1">
        <f t="shared" si="38"/>
        <v>3968824466.2624378</v>
      </c>
    </row>
    <row r="50" spans="1:48" x14ac:dyDescent="0.15">
      <c r="C50" s="7">
        <v>8</v>
      </c>
      <c r="D50" s="7">
        <v>22.200745436774199</v>
      </c>
      <c r="E50" s="9">
        <f t="shared" si="39"/>
        <v>20.858531243225801</v>
      </c>
      <c r="F50" s="7" t="s">
        <v>83</v>
      </c>
      <c r="G50" s="1">
        <v>9</v>
      </c>
      <c r="H50" s="8">
        <f t="shared" si="20"/>
        <v>22.200745436774199</v>
      </c>
      <c r="I50" s="8">
        <f t="shared" si="21"/>
        <v>295.35074543677416</v>
      </c>
      <c r="J50" s="8">
        <f t="shared" si="22"/>
        <v>0.25402302287882855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206.52132691514399</v>
      </c>
      <c r="P50" s="8">
        <f t="shared" si="25"/>
        <v>52.461171751931651</v>
      </c>
      <c r="Q50" s="12">
        <f t="shared" si="26"/>
        <v>12.590681220463596</v>
      </c>
      <c r="R50" s="8">
        <f t="shared" si="27"/>
        <v>14.125500000000001</v>
      </c>
      <c r="S50" s="13">
        <f t="shared" si="28"/>
        <v>0.89134410962186084</v>
      </c>
      <c r="T50" s="2">
        <f t="shared" si="29"/>
        <v>0.43</v>
      </c>
      <c r="U50" s="14">
        <f t="shared" si="30"/>
        <v>0.38327796713740014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0.39887796713740015</v>
      </c>
      <c r="AR50" s="8">
        <f t="shared" si="35"/>
        <v>136.875</v>
      </c>
      <c r="AS50" s="1">
        <f t="shared" si="36"/>
        <v>0.24</v>
      </c>
      <c r="AT50" s="1">
        <f t="shared" si="37"/>
        <v>56833.333333333336</v>
      </c>
      <c r="AU50" s="1">
        <f t="shared" si="38"/>
        <v>4989457791.0655289</v>
      </c>
    </row>
    <row r="51" spans="1:48" x14ac:dyDescent="0.15">
      <c r="C51" s="7">
        <v>9</v>
      </c>
      <c r="D51" s="7">
        <v>19.267200353333301</v>
      </c>
      <c r="E51" s="9">
        <f t="shared" si="39"/>
        <v>22.200745436774199</v>
      </c>
      <c r="F51" s="7" t="s">
        <v>83</v>
      </c>
      <c r="G51" s="1">
        <v>10</v>
      </c>
      <c r="H51" s="8">
        <f t="shared" si="20"/>
        <v>19.267200353333301</v>
      </c>
      <c r="I51" s="8">
        <f t="shared" si="21"/>
        <v>292.41720035333327</v>
      </c>
      <c r="J51" s="8">
        <f t="shared" si="22"/>
        <v>0.18249075386304756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212.91640516321235</v>
      </c>
      <c r="P51" s="8">
        <f t="shared" si="25"/>
        <v>38.855275288044695</v>
      </c>
      <c r="Q51" s="12">
        <f t="shared" si="26"/>
        <v>9.325266069130727</v>
      </c>
      <c r="R51" s="8">
        <f t="shared" si="27"/>
        <v>14.125500000000001</v>
      </c>
      <c r="S51" s="13">
        <f t="shared" si="28"/>
        <v>0.66017245896645971</v>
      </c>
      <c r="T51" s="2">
        <f t="shared" si="29"/>
        <v>0.43</v>
      </c>
      <c r="U51" s="14">
        <f t="shared" si="30"/>
        <v>0.28387415735557769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0.2994741573555777</v>
      </c>
      <c r="AR51" s="8">
        <f t="shared" si="35"/>
        <v>136.875</v>
      </c>
      <c r="AS51" s="1">
        <f t="shared" si="36"/>
        <v>0.24</v>
      </c>
      <c r="AT51" s="1">
        <f t="shared" si="37"/>
        <v>56833.333333333336</v>
      </c>
      <c r="AU51" s="1">
        <f t="shared" si="38"/>
        <v>3746042125.023829</v>
      </c>
    </row>
    <row r="52" spans="1:48" x14ac:dyDescent="0.15">
      <c r="C52" s="7">
        <v>10</v>
      </c>
      <c r="D52" s="7">
        <v>10.3013148599355</v>
      </c>
      <c r="E52" s="9">
        <f t="shared" si="39"/>
        <v>19.267200353333301</v>
      </c>
      <c r="F52" s="7" t="s">
        <v>83</v>
      </c>
      <c r="G52" s="1">
        <v>11</v>
      </c>
      <c r="H52" s="8">
        <f t="shared" si="20"/>
        <v>10.3013148599355</v>
      </c>
      <c r="I52" s="8">
        <f t="shared" si="21"/>
        <v>283.45131485993545</v>
      </c>
      <c r="J52" s="8">
        <f t="shared" si="22"/>
        <v>6.3653797190880324E-2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165.35807338140927</v>
      </c>
      <c r="O52" s="8">
        <f t="shared" si="40"/>
        <v>67.559306493758356</v>
      </c>
      <c r="P52" s="8">
        <f t="shared" si="25"/>
        <v>4.3004063939102188</v>
      </c>
      <c r="Q52" s="12">
        <f t="shared" si="26"/>
        <v>1.0320975345384524</v>
      </c>
      <c r="R52" s="8">
        <f t="shared" si="27"/>
        <v>14.125500000000001</v>
      </c>
      <c r="S52" s="13">
        <f t="shared" si="28"/>
        <v>7.3066265586241366E-2</v>
      </c>
      <c r="T52" s="2">
        <f t="shared" si="29"/>
        <v>0.43</v>
      </c>
      <c r="U52" s="14">
        <f t="shared" si="30"/>
        <v>3.1418494202083785E-2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3.9838494202083782E-2</v>
      </c>
      <c r="AR52" s="8">
        <f t="shared" si="35"/>
        <v>136.875</v>
      </c>
      <c r="AS52" s="1">
        <f t="shared" si="36"/>
        <v>0.24</v>
      </c>
      <c r="AT52" s="1">
        <f t="shared" si="37"/>
        <v>56833.333333333336</v>
      </c>
      <c r="AU52" s="1">
        <f t="shared" si="38"/>
        <v>498329067.17666698</v>
      </c>
    </row>
    <row r="53" spans="1:48" x14ac:dyDescent="0.15">
      <c r="C53" s="7">
        <v>11</v>
      </c>
      <c r="D53" s="7">
        <v>2.3558726530333298</v>
      </c>
      <c r="E53" s="9">
        <f t="shared" si="39"/>
        <v>10.3013148599355</v>
      </c>
      <c r="F53" s="7" t="s">
        <v>85</v>
      </c>
      <c r="G53" s="1">
        <v>12</v>
      </c>
      <c r="H53" s="8">
        <f t="shared" si="20"/>
        <v>2.3558726530333298</v>
      </c>
      <c r="I53" s="8">
        <f t="shared" si="21"/>
        <v>275.50587265303329</v>
      </c>
      <c r="J53" s="8">
        <f t="shared" si="22"/>
        <v>2.3636668819425756E-2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122.11515009984814</v>
      </c>
      <c r="P53" s="8">
        <f t="shared" si="25"/>
        <v>2.8863953607445763</v>
      </c>
      <c r="Q53" s="12">
        <f t="shared" si="26"/>
        <v>0.69273488657869831</v>
      </c>
      <c r="R53" s="8">
        <f t="shared" si="27"/>
        <v>14.125500000000001</v>
      </c>
      <c r="S53" s="13">
        <f t="shared" si="28"/>
        <v>4.90414418306395E-2</v>
      </c>
      <c r="T53" s="2">
        <f t="shared" si="29"/>
        <v>0.43</v>
      </c>
      <c r="U53" s="14">
        <f t="shared" si="30"/>
        <v>2.1087819987174985E-2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2.9507819987174985E-2</v>
      </c>
      <c r="AR53" s="8">
        <f t="shared" si="35"/>
        <v>136.875</v>
      </c>
      <c r="AS53" s="1">
        <f t="shared" si="36"/>
        <v>0.24</v>
      </c>
      <c r="AT53" s="1">
        <f t="shared" si="37"/>
        <v>56833.333333333336</v>
      </c>
      <c r="AU53" s="1">
        <f t="shared" si="38"/>
        <v>369105426.8777253</v>
      </c>
      <c r="AV53" s="1">
        <f>SUM(AU42:AU53)</f>
        <v>21010376124.637642</v>
      </c>
    </row>
    <row r="54" spans="1:48" x14ac:dyDescent="0.3">
      <c r="C54" s="7">
        <v>12</v>
      </c>
      <c r="D54" s="10">
        <v>2.6996779897419398</v>
      </c>
      <c r="E54" s="9">
        <f t="shared" si="39"/>
        <v>2.3558726530333298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1</v>
      </c>
      <c r="E58" s="7"/>
      <c r="F58" s="7"/>
      <c r="G58" s="1">
        <v>1</v>
      </c>
      <c r="H58" s="8">
        <f t="shared" ref="H58:H69" si="41">E59</f>
        <v>1</v>
      </c>
      <c r="I58" s="8">
        <f t="shared" ref="I58:I69" si="42">H58+273.15</f>
        <v>274.14999999999998</v>
      </c>
      <c r="J58" s="8">
        <f t="shared" ref="J58:J69" si="43">EXP(($C$15*(I58-$C$13))/($C$16*I58*$C$13))</f>
        <v>1.9846143044148706E-2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1.9799835377045691E-3</v>
      </c>
      <c r="Q58" s="12">
        <f t="shared" ref="Q58:Q69" si="47">P58*$B$60</f>
        <v>3.7619687216386812E-4</v>
      </c>
      <c r="R58" s="8">
        <f t="shared" ref="R58:R69" si="48">L58*$B$60</f>
        <v>1.8955666666666669E-2</v>
      </c>
      <c r="S58" s="13">
        <f t="shared" ref="S58:S69" si="49">Q58/R58</f>
        <v>1.9846143044148702E-2</v>
      </c>
      <c r="T58" s="2">
        <f t="shared" ref="T58:T69" si="50">$B$59/100</f>
        <v>0.01</v>
      </c>
      <c r="U58" s="14">
        <f t="shared" ref="U58:U69" si="51">S58*T58</f>
        <v>1.9846143044148702E-4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1.2198461430441487E-2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98416.666666666672</v>
      </c>
      <c r="AU58" s="1">
        <f t="shared" ref="AU58:AU69" si="58">AT58*10000*AS58*0.67*AR58*AQ58</f>
        <v>15247111.445864256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-4.4804409354838898E-2</v>
      </c>
      <c r="E59" s="9">
        <f t="shared" ref="E59:E70" si="59">D58</f>
        <v>1</v>
      </c>
      <c r="F59" s="7" t="s">
        <v>83</v>
      </c>
      <c r="G59" s="1">
        <v>2</v>
      </c>
      <c r="H59" s="8">
        <f t="shared" si="41"/>
        <v>-4.4804409354838898E-2</v>
      </c>
      <c r="I59" s="8">
        <f t="shared" si="42"/>
        <v>273.10519559064517</v>
      </c>
      <c r="J59" s="8">
        <f t="shared" si="43"/>
        <v>1.7324763181319269E-2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0.19755334979562877</v>
      </c>
      <c r="P59" s="8">
        <f t="shared" si="46"/>
        <v>3.4225650008855957E-3</v>
      </c>
      <c r="Q59" s="12">
        <f t="shared" si="47"/>
        <v>6.5028735016826314E-4</v>
      </c>
      <c r="R59" s="8">
        <f t="shared" si="48"/>
        <v>1.8955666666666669E-2</v>
      </c>
      <c r="S59" s="13">
        <f t="shared" si="49"/>
        <v>3.4305696634336066E-2</v>
      </c>
      <c r="T59" s="2">
        <f t="shared" si="50"/>
        <v>0.01</v>
      </c>
      <c r="U59" s="14">
        <f t="shared" si="51"/>
        <v>3.4305696634336069E-4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1.2343056966343361E-2</v>
      </c>
      <c r="AR59" s="8">
        <f t="shared" si="55"/>
        <v>9.9766666666666666</v>
      </c>
      <c r="AS59" s="1">
        <f t="shared" si="56"/>
        <v>0.19</v>
      </c>
      <c r="AT59" s="1">
        <f t="shared" si="57"/>
        <v>98416.666666666672</v>
      </c>
      <c r="AU59" s="1">
        <f t="shared" si="58"/>
        <v>15427844.422973039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-0.454099548357143</v>
      </c>
      <c r="E60" s="9">
        <f t="shared" si="59"/>
        <v>-4.4804409354838898E-2</v>
      </c>
      <c r="F60" s="7" t="s">
        <v>83</v>
      </c>
      <c r="G60" s="1">
        <v>3</v>
      </c>
      <c r="H60" s="8">
        <f t="shared" si="41"/>
        <v>-0.454099548357143</v>
      </c>
      <c r="I60" s="8">
        <f t="shared" si="42"/>
        <v>272.69590045164284</v>
      </c>
      <c r="J60" s="8">
        <f t="shared" si="43"/>
        <v>1.6422063859797116E-2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0.29389745146140983</v>
      </c>
      <c r="P60" s="8">
        <f t="shared" si="46"/>
        <v>4.8264027161308955E-3</v>
      </c>
      <c r="Q60" s="12">
        <f t="shared" si="47"/>
        <v>9.1701651606487019E-4</v>
      </c>
      <c r="R60" s="8">
        <f t="shared" si="48"/>
        <v>1.8955666666666669E-2</v>
      </c>
      <c r="S60" s="13">
        <f t="shared" si="49"/>
        <v>4.8376906610065773E-2</v>
      </c>
      <c r="T60" s="2">
        <f t="shared" si="50"/>
        <v>0.01</v>
      </c>
      <c r="U60" s="14">
        <f t="shared" si="51"/>
        <v>4.8376906610065777E-4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1.2483769066100658E-2</v>
      </c>
      <c r="AR60" s="8">
        <f t="shared" si="55"/>
        <v>9.9766666666666666</v>
      </c>
      <c r="AS60" s="1">
        <f t="shared" si="56"/>
        <v>0.19</v>
      </c>
      <c r="AT60" s="1">
        <f t="shared" si="57"/>
        <v>98416.666666666672</v>
      </c>
      <c r="AU60" s="1">
        <f t="shared" si="58"/>
        <v>15603723.412222212</v>
      </c>
    </row>
    <row r="61" spans="1:48" x14ac:dyDescent="0.15">
      <c r="C61" s="7">
        <v>3</v>
      </c>
      <c r="D61" s="7">
        <v>6.1978790607419398</v>
      </c>
      <c r="E61" s="9">
        <f t="shared" si="59"/>
        <v>-0.454099548357143</v>
      </c>
      <c r="F61" s="7" t="s">
        <v>83</v>
      </c>
      <c r="G61" s="1">
        <v>4</v>
      </c>
      <c r="H61" s="8">
        <f t="shared" si="41"/>
        <v>6.1978790607419398</v>
      </c>
      <c r="I61" s="8">
        <f t="shared" si="42"/>
        <v>279.34787906074189</v>
      </c>
      <c r="J61" s="8">
        <f t="shared" si="43"/>
        <v>3.8431134246403459E-2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0.38883771541194562</v>
      </c>
      <c r="P61" s="8">
        <f t="shared" si="46"/>
        <v>1.4943474441061306E-2</v>
      </c>
      <c r="Q61" s="12">
        <f t="shared" si="47"/>
        <v>2.8392601438016482E-3</v>
      </c>
      <c r="R61" s="8">
        <f t="shared" si="48"/>
        <v>1.8955666666666669E-2</v>
      </c>
      <c r="S61" s="13">
        <f t="shared" si="49"/>
        <v>0.14978424097288309</v>
      </c>
      <c r="T61" s="2">
        <f t="shared" si="50"/>
        <v>0.01</v>
      </c>
      <c r="U61" s="14">
        <f t="shared" si="51"/>
        <v>1.497842409728831E-3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1.3497842409728832E-2</v>
      </c>
      <c r="AR61" s="8">
        <f t="shared" si="55"/>
        <v>9.9766666666666666</v>
      </c>
      <c r="AS61" s="1">
        <f t="shared" si="56"/>
        <v>0.19</v>
      </c>
      <c r="AT61" s="1">
        <f t="shared" si="57"/>
        <v>98416.666666666672</v>
      </c>
      <c r="AU61" s="1">
        <f t="shared" si="58"/>
        <v>16871234.841654945</v>
      </c>
    </row>
    <row r="62" spans="1:48" x14ac:dyDescent="0.15">
      <c r="C62" s="7">
        <v>4</v>
      </c>
      <c r="D62" s="7">
        <v>13.1094350331333</v>
      </c>
      <c r="E62" s="9">
        <f t="shared" si="59"/>
        <v>6.1978790607419398</v>
      </c>
      <c r="F62" s="7" t="s">
        <v>83</v>
      </c>
      <c r="G62" s="1">
        <v>5</v>
      </c>
      <c r="H62" s="8">
        <f t="shared" si="41"/>
        <v>13.1094350331333</v>
      </c>
      <c r="I62" s="8">
        <f t="shared" si="42"/>
        <v>286.25943503313329</v>
      </c>
      <c r="J62" s="8">
        <f t="shared" si="43"/>
        <v>8.9159818989618375E-2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0.35519952892234008</v>
      </c>
      <c r="O62" s="8">
        <f t="shared" si="60"/>
        <v>0.1184613787152109</v>
      </c>
      <c r="P62" s="8">
        <f t="shared" si="46"/>
        <v>1.0561995083508835E-2</v>
      </c>
      <c r="Q62" s="12">
        <f t="shared" si="47"/>
        <v>2.0067790658666786E-3</v>
      </c>
      <c r="R62" s="8">
        <f t="shared" si="48"/>
        <v>1.8955666666666669E-2</v>
      </c>
      <c r="S62" s="13">
        <f t="shared" si="49"/>
        <v>0.10586697377389409</v>
      </c>
      <c r="T62" s="2">
        <f t="shared" si="50"/>
        <v>0.01</v>
      </c>
      <c r="U62" s="14">
        <f t="shared" si="51"/>
        <v>1.0586697377389408E-3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1.3058669737738941E-2</v>
      </c>
      <c r="AR62" s="8">
        <f t="shared" si="55"/>
        <v>9.9766666666666666</v>
      </c>
      <c r="AS62" s="1">
        <f t="shared" si="56"/>
        <v>0.19</v>
      </c>
      <c r="AT62" s="1">
        <f t="shared" si="57"/>
        <v>98416.666666666672</v>
      </c>
      <c r="AU62" s="1">
        <f t="shared" si="58"/>
        <v>16322303.756206943</v>
      </c>
    </row>
    <row r="63" spans="1:48" x14ac:dyDescent="0.15">
      <c r="C63" s="7">
        <v>5</v>
      </c>
      <c r="D63" s="7">
        <v>16.560070152032299</v>
      </c>
      <c r="E63" s="9">
        <f t="shared" si="59"/>
        <v>13.1094350331333</v>
      </c>
      <c r="F63" s="7" t="s">
        <v>85</v>
      </c>
      <c r="G63" s="1">
        <v>6</v>
      </c>
      <c r="H63" s="8">
        <f t="shared" si="41"/>
        <v>16.560070152032299</v>
      </c>
      <c r="I63" s="8">
        <f t="shared" si="42"/>
        <v>289.7100701520323</v>
      </c>
      <c r="J63" s="8">
        <f t="shared" si="43"/>
        <v>0.13369454426238606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0.20766605029836874</v>
      </c>
      <c r="P63" s="8">
        <f t="shared" si="46"/>
        <v>2.7763817953410149E-2</v>
      </c>
      <c r="Q63" s="12">
        <f t="shared" si="47"/>
        <v>5.2751254111479285E-3</v>
      </c>
      <c r="R63" s="8">
        <f t="shared" si="48"/>
        <v>1.8955666666666669E-2</v>
      </c>
      <c r="S63" s="13">
        <f t="shared" si="49"/>
        <v>0.27828751707394067</v>
      </c>
      <c r="T63" s="2">
        <f t="shared" si="50"/>
        <v>0.01</v>
      </c>
      <c r="U63" s="14">
        <f t="shared" si="51"/>
        <v>2.7828751707394067E-3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1.4782875170739406E-2</v>
      </c>
      <c r="AR63" s="8">
        <f t="shared" si="55"/>
        <v>9.9766666666666666</v>
      </c>
      <c r="AS63" s="1">
        <f t="shared" si="56"/>
        <v>0.19</v>
      </c>
      <c r="AT63" s="1">
        <f t="shared" si="57"/>
        <v>98416.666666666672</v>
      </c>
      <c r="AU63" s="1">
        <f t="shared" si="58"/>
        <v>18477424.100065853</v>
      </c>
    </row>
    <row r="64" spans="1:48" x14ac:dyDescent="0.15">
      <c r="C64" s="7">
        <v>6</v>
      </c>
      <c r="D64" s="7">
        <v>20.566202318666701</v>
      </c>
      <c r="E64" s="9">
        <f t="shared" si="59"/>
        <v>16.560070152032299</v>
      </c>
      <c r="F64" s="7" t="s">
        <v>83</v>
      </c>
      <c r="G64" s="1">
        <v>7</v>
      </c>
      <c r="H64" s="8">
        <f t="shared" si="41"/>
        <v>20.566202318666701</v>
      </c>
      <c r="I64" s="8">
        <f t="shared" si="42"/>
        <v>293.71620231866666</v>
      </c>
      <c r="J64" s="8">
        <f t="shared" si="43"/>
        <v>0.21144457013395132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0.27966889901162523</v>
      </c>
      <c r="P64" s="8">
        <f t="shared" si="46"/>
        <v>5.9134470131348538E-2</v>
      </c>
      <c r="Q64" s="12">
        <f t="shared" si="47"/>
        <v>1.1235549324956223E-2</v>
      </c>
      <c r="R64" s="8">
        <f t="shared" si="48"/>
        <v>1.8955666666666669E-2</v>
      </c>
      <c r="S64" s="13">
        <f t="shared" si="49"/>
        <v>0.59272773268976142</v>
      </c>
      <c r="T64" s="2">
        <f t="shared" si="50"/>
        <v>0.01</v>
      </c>
      <c r="U64" s="14">
        <f t="shared" si="51"/>
        <v>5.9272773268976148E-3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2.6027277326897615E-2</v>
      </c>
      <c r="AR64" s="8">
        <f t="shared" si="55"/>
        <v>9.9766666666666666</v>
      </c>
      <c r="AS64" s="1">
        <f t="shared" si="56"/>
        <v>0.19</v>
      </c>
      <c r="AT64" s="1">
        <f t="shared" si="57"/>
        <v>98416.666666666672</v>
      </c>
      <c r="AU64" s="1">
        <f t="shared" si="58"/>
        <v>32532036.953881767</v>
      </c>
    </row>
    <row r="65" spans="1:48" x14ac:dyDescent="0.15">
      <c r="C65" s="7">
        <v>7</v>
      </c>
      <c r="D65" s="7">
        <v>20.858531243225801</v>
      </c>
      <c r="E65" s="9">
        <f t="shared" si="59"/>
        <v>20.566202318666701</v>
      </c>
      <c r="F65" s="7" t="s">
        <v>83</v>
      </c>
      <c r="G65" s="1">
        <v>8</v>
      </c>
      <c r="H65" s="8">
        <f t="shared" si="41"/>
        <v>20.858531243225801</v>
      </c>
      <c r="I65" s="8">
        <f t="shared" si="42"/>
        <v>294.00853124322578</v>
      </c>
      <c r="J65" s="8">
        <f t="shared" si="43"/>
        <v>0.21853011565112609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0.32030109554694336</v>
      </c>
      <c r="P65" s="8">
        <f t="shared" si="46"/>
        <v>6.9995435453055921E-2</v>
      </c>
      <c r="Q65" s="12">
        <f t="shared" si="47"/>
        <v>1.3299132736080625E-2</v>
      </c>
      <c r="R65" s="8">
        <f t="shared" si="48"/>
        <v>1.8955666666666669E-2</v>
      </c>
      <c r="S65" s="13">
        <f t="shared" si="49"/>
        <v>0.70159140113320329</v>
      </c>
      <c r="T65" s="2">
        <f t="shared" si="50"/>
        <v>0.01</v>
      </c>
      <c r="U65" s="14">
        <f t="shared" si="51"/>
        <v>7.0159140113320332E-3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2.7115914011332034E-2</v>
      </c>
      <c r="AR65" s="8">
        <f t="shared" si="55"/>
        <v>9.9766666666666666</v>
      </c>
      <c r="AS65" s="1">
        <f t="shared" si="56"/>
        <v>0.19</v>
      </c>
      <c r="AT65" s="1">
        <f t="shared" si="57"/>
        <v>98416.666666666672</v>
      </c>
      <c r="AU65" s="1">
        <f t="shared" si="58"/>
        <v>33892746.658648774</v>
      </c>
    </row>
    <row r="66" spans="1:48" x14ac:dyDescent="0.15">
      <c r="C66" s="7">
        <v>8</v>
      </c>
      <c r="D66" s="7">
        <v>22.200745436774199</v>
      </c>
      <c r="E66" s="9">
        <f t="shared" si="59"/>
        <v>20.858531243225801</v>
      </c>
      <c r="F66" s="7" t="s">
        <v>83</v>
      </c>
      <c r="G66" s="1">
        <v>9</v>
      </c>
      <c r="H66" s="8">
        <f t="shared" si="41"/>
        <v>22.200745436774199</v>
      </c>
      <c r="I66" s="8">
        <f t="shared" si="42"/>
        <v>295.35074543677416</v>
      </c>
      <c r="J66" s="8">
        <f t="shared" si="43"/>
        <v>0.25402302287882855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0.35007232676055411</v>
      </c>
      <c r="P66" s="8">
        <f t="shared" si="46"/>
        <v>8.8926430669940978E-2</v>
      </c>
      <c r="Q66" s="12">
        <f t="shared" si="47"/>
        <v>1.6896021827288787E-2</v>
      </c>
      <c r="R66" s="8">
        <f t="shared" si="48"/>
        <v>1.8955666666666669E-2</v>
      </c>
      <c r="S66" s="13">
        <f t="shared" si="49"/>
        <v>0.89134410962186073</v>
      </c>
      <c r="T66" s="2">
        <f t="shared" si="50"/>
        <v>0.01</v>
      </c>
      <c r="U66" s="14">
        <f t="shared" si="51"/>
        <v>8.9134410962186071E-3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2.9013441096218607E-2</v>
      </c>
      <c r="AR66" s="8">
        <f t="shared" si="55"/>
        <v>9.9766666666666666</v>
      </c>
      <c r="AS66" s="1">
        <f t="shared" si="56"/>
        <v>0.19</v>
      </c>
      <c r="AT66" s="1">
        <f t="shared" si="57"/>
        <v>98416.666666666672</v>
      </c>
      <c r="AU66" s="1">
        <f t="shared" si="58"/>
        <v>36264505.35131567</v>
      </c>
    </row>
    <row r="67" spans="1:48" x14ac:dyDescent="0.15">
      <c r="C67" s="7">
        <v>9</v>
      </c>
      <c r="D67" s="7">
        <v>19.267200353333301</v>
      </c>
      <c r="E67" s="9">
        <f t="shared" si="59"/>
        <v>22.200745436774199</v>
      </c>
      <c r="F67" s="7" t="s">
        <v>83</v>
      </c>
      <c r="G67" s="1">
        <v>10</v>
      </c>
      <c r="H67" s="8">
        <f t="shared" si="41"/>
        <v>19.267200353333301</v>
      </c>
      <c r="I67" s="8">
        <f t="shared" si="42"/>
        <v>292.41720035333327</v>
      </c>
      <c r="J67" s="8">
        <f t="shared" si="43"/>
        <v>0.18249075386304756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0.36091256275727979</v>
      </c>
      <c r="P67" s="8">
        <f t="shared" si="46"/>
        <v>6.5863205656220447E-2</v>
      </c>
      <c r="Q67" s="12">
        <f t="shared" si="47"/>
        <v>1.2514009074681885E-2</v>
      </c>
      <c r="R67" s="8">
        <f t="shared" si="48"/>
        <v>1.8955666666666669E-2</v>
      </c>
      <c r="S67" s="13">
        <f t="shared" si="49"/>
        <v>0.66017245896645949</v>
      </c>
      <c r="T67" s="2">
        <f t="shared" si="50"/>
        <v>0.01</v>
      </c>
      <c r="U67" s="14">
        <f t="shared" si="51"/>
        <v>6.6017245896645947E-3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2.6701724589664595E-2</v>
      </c>
      <c r="AR67" s="8">
        <f t="shared" si="55"/>
        <v>9.9766666666666666</v>
      </c>
      <c r="AS67" s="1">
        <f t="shared" si="56"/>
        <v>0.19</v>
      </c>
      <c r="AT67" s="1">
        <f t="shared" si="57"/>
        <v>98416.666666666672</v>
      </c>
      <c r="AU67" s="1">
        <f t="shared" si="58"/>
        <v>33375042.659019619</v>
      </c>
    </row>
    <row r="68" spans="1:48" x14ac:dyDescent="0.15">
      <c r="C68" s="7">
        <v>10</v>
      </c>
      <c r="D68" s="7">
        <v>10.3013148599355</v>
      </c>
      <c r="E68" s="9">
        <f t="shared" si="59"/>
        <v>19.267200353333301</v>
      </c>
      <c r="F68" s="7" t="s">
        <v>83</v>
      </c>
      <c r="G68" s="1">
        <v>11</v>
      </c>
      <c r="H68" s="8">
        <f t="shared" si="41"/>
        <v>10.3013148599355</v>
      </c>
      <c r="I68" s="8">
        <f t="shared" si="42"/>
        <v>283.45131485993545</v>
      </c>
      <c r="J68" s="8">
        <f t="shared" si="43"/>
        <v>6.3653797190880324E-2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0.28029688924600638</v>
      </c>
      <c r="O68" s="8">
        <f t="shared" si="60"/>
        <v>0.11451913452171963</v>
      </c>
      <c r="P68" s="8">
        <f t="shared" si="46"/>
        <v>7.2895777633206829E-3</v>
      </c>
      <c r="Q68" s="12">
        <f t="shared" si="47"/>
        <v>1.3850197750309298E-3</v>
      </c>
      <c r="R68" s="8">
        <f t="shared" si="48"/>
        <v>1.8955666666666669E-2</v>
      </c>
      <c r="S68" s="13">
        <f t="shared" si="49"/>
        <v>7.306626558624138E-2</v>
      </c>
      <c r="T68" s="2">
        <f t="shared" si="50"/>
        <v>0.01</v>
      </c>
      <c r="U68" s="14">
        <f t="shared" si="51"/>
        <v>7.3066265586241384E-4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1.2730662655862413E-2</v>
      </c>
      <c r="AR68" s="8">
        <f t="shared" si="55"/>
        <v>9.9766666666666666</v>
      </c>
      <c r="AS68" s="1">
        <f t="shared" si="56"/>
        <v>0.19</v>
      </c>
      <c r="AT68" s="1">
        <f t="shared" si="57"/>
        <v>98416.666666666672</v>
      </c>
      <c r="AU68" s="1">
        <f t="shared" si="58"/>
        <v>15912320.861157272</v>
      </c>
    </row>
    <row r="69" spans="1:48" x14ac:dyDescent="0.15">
      <c r="C69" s="7">
        <v>11</v>
      </c>
      <c r="D69" s="7">
        <v>2.3558726530333298</v>
      </c>
      <c r="E69" s="9">
        <f t="shared" si="59"/>
        <v>10.3013148599355</v>
      </c>
      <c r="F69" s="7" t="s">
        <v>85</v>
      </c>
      <c r="G69" s="1">
        <v>12</v>
      </c>
      <c r="H69" s="8">
        <f t="shared" si="41"/>
        <v>2.3558726530333298</v>
      </c>
      <c r="I69" s="8">
        <f t="shared" si="42"/>
        <v>275.50587265303329</v>
      </c>
      <c r="J69" s="8">
        <f t="shared" si="43"/>
        <v>2.3636668819425756E-2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0.20699622342506563</v>
      </c>
      <c r="P69" s="8">
        <f t="shared" si="46"/>
        <v>4.8927011799701362E-3</v>
      </c>
      <c r="Q69" s="12">
        <f t="shared" si="47"/>
        <v>9.296132241943259E-4</v>
      </c>
      <c r="R69" s="8">
        <f t="shared" si="48"/>
        <v>1.8955666666666669E-2</v>
      </c>
      <c r="S69" s="13">
        <f t="shared" si="49"/>
        <v>4.9041441830639514E-2</v>
      </c>
      <c r="T69" s="2">
        <f t="shared" si="50"/>
        <v>0.01</v>
      </c>
      <c r="U69" s="14">
        <f t="shared" si="51"/>
        <v>4.9041441830639516E-4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1.2490414418306395E-2</v>
      </c>
      <c r="AR69" s="8">
        <f t="shared" si="55"/>
        <v>9.9766666666666666</v>
      </c>
      <c r="AS69" s="1">
        <f t="shared" si="56"/>
        <v>0.19</v>
      </c>
      <c r="AT69" s="1">
        <f t="shared" si="57"/>
        <v>98416.666666666672</v>
      </c>
      <c r="AU69" s="1">
        <f t="shared" si="58"/>
        <v>15612029.576590206</v>
      </c>
      <c r="AV69" s="1">
        <f>SUM(AU58:AU69)</f>
        <v>265538324.03960058</v>
      </c>
    </row>
    <row r="70" spans="1:48" x14ac:dyDescent="0.3">
      <c r="C70" s="7">
        <v>12</v>
      </c>
      <c r="D70" s="10">
        <v>2.6996779897419398</v>
      </c>
      <c r="E70" s="9">
        <f t="shared" si="59"/>
        <v>2.3558726530333298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1</v>
      </c>
      <c r="E73" s="7"/>
      <c r="F73" s="7"/>
      <c r="G73" s="1">
        <v>1</v>
      </c>
      <c r="H73" s="8">
        <f t="shared" ref="H73:H84" si="61">E74</f>
        <v>1</v>
      </c>
      <c r="I73" s="8">
        <f t="shared" ref="I73:I84" si="62">H73+273.15</f>
        <v>274.14999999999998</v>
      </c>
      <c r="J73" s="8">
        <f t="shared" ref="J73:J84" si="63">EXP(($C$15*(I73-$C$13))/($C$16*I73*$C$13))</f>
        <v>1.9846143044148706E-2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2.1731526633342836E-3</v>
      </c>
      <c r="Q73" s="12">
        <f t="shared" ref="Q73:Q84" si="67">P73*$B$75</f>
        <v>3.9116747940017103E-4</v>
      </c>
      <c r="R73" s="8">
        <f t="shared" ref="R73:R84" si="68">L73*$B$75</f>
        <v>1.9710000000000002E-2</v>
      </c>
      <c r="S73" s="13">
        <f t="shared" ref="S73:S84" si="69">Q73/R73</f>
        <v>1.9846143044148706E-2</v>
      </c>
      <c r="T73" s="2">
        <f t="shared" ref="T73:T84" si="70">$B$74/100</f>
        <v>0.01</v>
      </c>
      <c r="U73" s="14">
        <f t="shared" ref="U73:U84" si="71">S73*T73</f>
        <v>1.9846143044148707E-4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1.2798461430441487E-2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6250</v>
      </c>
      <c r="AU73" s="1">
        <f t="shared" ref="AU73:AU84" si="78">AT73*10000*AS73*0.67*AR73*AQ73</f>
        <v>1056329.0131998823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-4.4804409354838898E-2</v>
      </c>
      <c r="E74" s="9">
        <f t="shared" ref="E74:E85" si="79">D73</f>
        <v>1</v>
      </c>
      <c r="F74" s="7" t="s">
        <v>83</v>
      </c>
      <c r="G74" s="1">
        <v>2</v>
      </c>
      <c r="H74" s="8">
        <f t="shared" si="61"/>
        <v>-4.4804409354838898E-2</v>
      </c>
      <c r="I74" s="8">
        <f t="shared" si="62"/>
        <v>273.10519559064517</v>
      </c>
      <c r="J74" s="8">
        <f t="shared" si="63"/>
        <v>1.7324763181319269E-2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0.21682684733666574</v>
      </c>
      <c r="P74" s="8">
        <f t="shared" si="66"/>
        <v>3.7564737814598007E-3</v>
      </c>
      <c r="Q74" s="12">
        <f t="shared" si="67"/>
        <v>6.7616528066276414E-4</v>
      </c>
      <c r="R74" s="8">
        <f t="shared" si="68"/>
        <v>1.9710000000000002E-2</v>
      </c>
      <c r="S74" s="13">
        <f t="shared" si="69"/>
        <v>3.4305696634336073E-2</v>
      </c>
      <c r="T74" s="2">
        <f t="shared" si="70"/>
        <v>0.01</v>
      </c>
      <c r="U74" s="14">
        <f t="shared" si="71"/>
        <v>3.4305696634336075E-4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1.2943056966343361E-2</v>
      </c>
      <c r="AR74" s="8">
        <f t="shared" si="75"/>
        <v>10.950000000000001</v>
      </c>
      <c r="AS74" s="1">
        <f t="shared" si="76"/>
        <v>0.18</v>
      </c>
      <c r="AT74" s="1">
        <f t="shared" si="77"/>
        <v>6250</v>
      </c>
      <c r="AU74" s="1">
        <f t="shared" si="78"/>
        <v>1068263.2961277533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-0.454099548357143</v>
      </c>
      <c r="E75" s="9">
        <f t="shared" si="79"/>
        <v>-4.4804409354838898E-2</v>
      </c>
      <c r="F75" s="7" t="s">
        <v>83</v>
      </c>
      <c r="G75" s="1">
        <v>3</v>
      </c>
      <c r="H75" s="8">
        <f t="shared" si="61"/>
        <v>-0.454099548357143</v>
      </c>
      <c r="I75" s="8">
        <f t="shared" si="62"/>
        <v>272.69590045164284</v>
      </c>
      <c r="J75" s="8">
        <f t="shared" si="63"/>
        <v>1.6422063859797116E-2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0.3225703735552059</v>
      </c>
      <c r="P75" s="8">
        <f t="shared" si="66"/>
        <v>5.2972712738022024E-3</v>
      </c>
      <c r="Q75" s="12">
        <f t="shared" si="67"/>
        <v>9.5350882928439641E-4</v>
      </c>
      <c r="R75" s="8">
        <f t="shared" si="68"/>
        <v>1.9710000000000002E-2</v>
      </c>
      <c r="S75" s="13">
        <f t="shared" si="69"/>
        <v>4.8376906610065773E-2</v>
      </c>
      <c r="T75" s="2">
        <f t="shared" si="70"/>
        <v>0.01</v>
      </c>
      <c r="U75" s="14">
        <f t="shared" si="71"/>
        <v>4.8376906610065777E-4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1.3083769066100658E-2</v>
      </c>
      <c r="AR75" s="8">
        <f t="shared" si="75"/>
        <v>10.950000000000001</v>
      </c>
      <c r="AS75" s="1">
        <f t="shared" si="76"/>
        <v>0.18</v>
      </c>
      <c r="AT75" s="1">
        <f t="shared" si="77"/>
        <v>6250</v>
      </c>
      <c r="AU75" s="1">
        <f t="shared" si="78"/>
        <v>1079877.0572262844</v>
      </c>
    </row>
    <row r="76" spans="1:48" x14ac:dyDescent="0.15">
      <c r="C76" s="7">
        <v>3</v>
      </c>
      <c r="D76" s="7">
        <v>6.1978790607419398</v>
      </c>
      <c r="E76" s="9">
        <f t="shared" si="79"/>
        <v>-0.454099548357143</v>
      </c>
      <c r="F76" s="7" t="s">
        <v>83</v>
      </c>
      <c r="G76" s="1">
        <v>4</v>
      </c>
      <c r="H76" s="8">
        <f t="shared" si="61"/>
        <v>6.1978790607419398</v>
      </c>
      <c r="I76" s="8">
        <f t="shared" si="62"/>
        <v>279.34787906074189</v>
      </c>
      <c r="J76" s="8">
        <f t="shared" si="63"/>
        <v>3.8431134246403459E-2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0.42677310228140375</v>
      </c>
      <c r="P76" s="8">
        <f t="shared" si="66"/>
        <v>1.6401374386530703E-2</v>
      </c>
      <c r="Q76" s="12">
        <f t="shared" si="67"/>
        <v>2.9522473895755266E-3</v>
      </c>
      <c r="R76" s="8">
        <f t="shared" si="68"/>
        <v>1.9710000000000002E-2</v>
      </c>
      <c r="S76" s="13">
        <f t="shared" si="69"/>
        <v>0.14978424097288312</v>
      </c>
      <c r="T76" s="2">
        <f t="shared" si="70"/>
        <v>0.01</v>
      </c>
      <c r="U76" s="14">
        <f t="shared" si="71"/>
        <v>1.4978424097288313E-3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1.4097842409728832E-2</v>
      </c>
      <c r="AR76" s="8">
        <f t="shared" si="75"/>
        <v>10.950000000000001</v>
      </c>
      <c r="AS76" s="1">
        <f t="shared" si="76"/>
        <v>0.18</v>
      </c>
      <c r="AT76" s="1">
        <f t="shared" si="77"/>
        <v>6250</v>
      </c>
      <c r="AU76" s="1">
        <f t="shared" si="78"/>
        <v>1163574.2344384755</v>
      </c>
    </row>
    <row r="77" spans="1:48" x14ac:dyDescent="0.15">
      <c r="C77" s="7">
        <v>4</v>
      </c>
      <c r="D77" s="7">
        <v>13.1094350331333</v>
      </c>
      <c r="E77" s="9">
        <f t="shared" si="79"/>
        <v>6.1978790607419398</v>
      </c>
      <c r="F77" s="7" t="s">
        <v>83</v>
      </c>
      <c r="G77" s="1">
        <v>5</v>
      </c>
      <c r="H77" s="8">
        <f t="shared" si="61"/>
        <v>13.1094350331333</v>
      </c>
      <c r="I77" s="8">
        <f t="shared" si="62"/>
        <v>286.25943503313329</v>
      </c>
      <c r="J77" s="8">
        <f t="shared" si="63"/>
        <v>8.9159818989618375E-2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0.3898531415001294</v>
      </c>
      <c r="O77" s="8">
        <f t="shared" si="80"/>
        <v>0.13001858639474373</v>
      </c>
      <c r="P77" s="8">
        <f t="shared" si="66"/>
        <v>1.1592433628241409E-2</v>
      </c>
      <c r="Q77" s="12">
        <f t="shared" si="67"/>
        <v>2.0866380530834535E-3</v>
      </c>
      <c r="R77" s="8">
        <f t="shared" si="68"/>
        <v>1.9710000000000002E-2</v>
      </c>
      <c r="S77" s="13">
        <f t="shared" si="69"/>
        <v>0.10586697377389413</v>
      </c>
      <c r="T77" s="2">
        <f t="shared" si="70"/>
        <v>0.01</v>
      </c>
      <c r="U77" s="14">
        <f t="shared" si="71"/>
        <v>1.0586697377389413E-3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1.3658669737738941E-2</v>
      </c>
      <c r="AR77" s="8">
        <f t="shared" si="75"/>
        <v>10.950000000000001</v>
      </c>
      <c r="AS77" s="1">
        <f t="shared" si="76"/>
        <v>0.18</v>
      </c>
      <c r="AT77" s="1">
        <f t="shared" si="77"/>
        <v>6250</v>
      </c>
      <c r="AU77" s="1">
        <f t="shared" si="78"/>
        <v>1127326.8434728698</v>
      </c>
    </row>
    <row r="78" spans="1:48" x14ac:dyDescent="0.15">
      <c r="C78" s="7">
        <v>5</v>
      </c>
      <c r="D78" s="7">
        <v>16.560070152032299</v>
      </c>
      <c r="E78" s="9">
        <f t="shared" si="79"/>
        <v>13.1094350331333</v>
      </c>
      <c r="F78" s="7" t="s">
        <v>85</v>
      </c>
      <c r="G78" s="1">
        <v>6</v>
      </c>
      <c r="H78" s="8">
        <f t="shared" si="61"/>
        <v>16.560070152032299</v>
      </c>
      <c r="I78" s="8">
        <f t="shared" si="62"/>
        <v>289.7100701520323</v>
      </c>
      <c r="J78" s="8">
        <f t="shared" si="63"/>
        <v>0.13369454426238606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0.22792615276650233</v>
      </c>
      <c r="P78" s="8">
        <f t="shared" si="66"/>
        <v>3.0472483119596511E-2</v>
      </c>
      <c r="Q78" s="12">
        <f t="shared" si="67"/>
        <v>5.485046961527372E-3</v>
      </c>
      <c r="R78" s="8">
        <f t="shared" si="68"/>
        <v>1.9710000000000002E-2</v>
      </c>
      <c r="S78" s="13">
        <f t="shared" si="69"/>
        <v>0.27828751707394073</v>
      </c>
      <c r="T78" s="2">
        <f t="shared" si="70"/>
        <v>0.01</v>
      </c>
      <c r="U78" s="14">
        <f t="shared" si="71"/>
        <v>2.7828751707394072E-3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1.5382875170739408E-2</v>
      </c>
      <c r="AR78" s="8">
        <f t="shared" si="75"/>
        <v>10.950000000000001</v>
      </c>
      <c r="AS78" s="1">
        <f t="shared" si="76"/>
        <v>0.18</v>
      </c>
      <c r="AT78" s="1">
        <f t="shared" si="77"/>
        <v>6250</v>
      </c>
      <c r="AU78" s="1">
        <f t="shared" si="78"/>
        <v>1269635.216513959</v>
      </c>
    </row>
    <row r="79" spans="1:48" x14ac:dyDescent="0.15">
      <c r="C79" s="7">
        <v>6</v>
      </c>
      <c r="D79" s="7">
        <v>20.566202318666701</v>
      </c>
      <c r="E79" s="9">
        <f t="shared" si="79"/>
        <v>16.560070152032299</v>
      </c>
      <c r="F79" s="7" t="s">
        <v>83</v>
      </c>
      <c r="G79" s="1">
        <v>7</v>
      </c>
      <c r="H79" s="8">
        <f t="shared" si="61"/>
        <v>20.566202318666701</v>
      </c>
      <c r="I79" s="8">
        <f t="shared" si="62"/>
        <v>293.71620231866666</v>
      </c>
      <c r="J79" s="8">
        <f t="shared" si="63"/>
        <v>0.21144457013395132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0.30695366964690585</v>
      </c>
      <c r="P79" s="8">
        <f t="shared" si="66"/>
        <v>6.4903686729528912E-2</v>
      </c>
      <c r="Q79" s="12">
        <f t="shared" si="67"/>
        <v>1.1682663611315204E-2</v>
      </c>
      <c r="R79" s="8">
        <f t="shared" si="68"/>
        <v>1.9710000000000002E-2</v>
      </c>
      <c r="S79" s="13">
        <f t="shared" si="69"/>
        <v>0.59272773268976175</v>
      </c>
      <c r="T79" s="2">
        <f t="shared" si="70"/>
        <v>0.01</v>
      </c>
      <c r="U79" s="14">
        <f t="shared" si="71"/>
        <v>5.9272773268976174E-3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2.7527277326897619E-2</v>
      </c>
      <c r="AR79" s="8">
        <f t="shared" si="75"/>
        <v>10.950000000000001</v>
      </c>
      <c r="AS79" s="1">
        <f t="shared" si="76"/>
        <v>0.18</v>
      </c>
      <c r="AT79" s="1">
        <f t="shared" si="77"/>
        <v>6250</v>
      </c>
      <c r="AU79" s="1">
        <f t="shared" si="78"/>
        <v>2271981.0387238245</v>
      </c>
    </row>
    <row r="80" spans="1:48" x14ac:dyDescent="0.15">
      <c r="C80" s="7">
        <v>7</v>
      </c>
      <c r="D80" s="7">
        <v>20.858531243225801</v>
      </c>
      <c r="E80" s="9">
        <f t="shared" si="79"/>
        <v>20.566202318666701</v>
      </c>
      <c r="F80" s="7" t="s">
        <v>83</v>
      </c>
      <c r="G80" s="1">
        <v>8</v>
      </c>
      <c r="H80" s="8">
        <f t="shared" si="61"/>
        <v>20.858531243225801</v>
      </c>
      <c r="I80" s="8">
        <f t="shared" si="62"/>
        <v>294.00853124322578</v>
      </c>
      <c r="J80" s="8">
        <f t="shared" si="63"/>
        <v>0.21853011565112609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0.35154998291737699</v>
      </c>
      <c r="P80" s="8">
        <f t="shared" si="66"/>
        <v>7.6824258424085801E-2</v>
      </c>
      <c r="Q80" s="12">
        <f t="shared" si="67"/>
        <v>1.3828366516335443E-2</v>
      </c>
      <c r="R80" s="8">
        <f t="shared" si="68"/>
        <v>1.9710000000000002E-2</v>
      </c>
      <c r="S80" s="13">
        <f t="shared" si="69"/>
        <v>0.70159140113320351</v>
      </c>
      <c r="T80" s="2">
        <f t="shared" si="70"/>
        <v>0.01</v>
      </c>
      <c r="U80" s="14">
        <f t="shared" si="71"/>
        <v>7.015914011332035E-3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2.8615914011332035E-2</v>
      </c>
      <c r="AR80" s="8">
        <f t="shared" si="75"/>
        <v>10.950000000000001</v>
      </c>
      <c r="AS80" s="1">
        <f t="shared" si="76"/>
        <v>0.18</v>
      </c>
      <c r="AT80" s="1">
        <f t="shared" si="77"/>
        <v>6250</v>
      </c>
      <c r="AU80" s="1">
        <f t="shared" si="78"/>
        <v>2361832.3478715471</v>
      </c>
    </row>
    <row r="81" spans="1:48" x14ac:dyDescent="0.15">
      <c r="C81" s="7">
        <v>8</v>
      </c>
      <c r="D81" s="7">
        <v>22.200745436774199</v>
      </c>
      <c r="E81" s="9">
        <f t="shared" si="79"/>
        <v>20.858531243225801</v>
      </c>
      <c r="F81" s="7" t="s">
        <v>83</v>
      </c>
      <c r="G81" s="1">
        <v>9</v>
      </c>
      <c r="H81" s="8">
        <f t="shared" si="61"/>
        <v>22.200745436774199</v>
      </c>
      <c r="I81" s="8">
        <f t="shared" si="62"/>
        <v>295.35074543677416</v>
      </c>
      <c r="J81" s="8">
        <f t="shared" si="63"/>
        <v>0.25402302287882855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0.38422572449329118</v>
      </c>
      <c r="P81" s="8">
        <f t="shared" si="66"/>
        <v>9.7602180003593775E-2</v>
      </c>
      <c r="Q81" s="12">
        <f t="shared" si="67"/>
        <v>1.7568392400646879E-2</v>
      </c>
      <c r="R81" s="8">
        <f t="shared" si="68"/>
        <v>1.9710000000000002E-2</v>
      </c>
      <c r="S81" s="13">
        <f t="shared" si="69"/>
        <v>0.89134410962186084</v>
      </c>
      <c r="T81" s="2">
        <f t="shared" si="70"/>
        <v>0.01</v>
      </c>
      <c r="U81" s="14">
        <f t="shared" si="71"/>
        <v>8.9134410962186088E-3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3.0513441096218612E-2</v>
      </c>
      <c r="AR81" s="8">
        <f t="shared" si="75"/>
        <v>10.950000000000001</v>
      </c>
      <c r="AS81" s="1">
        <f t="shared" si="76"/>
        <v>0.18</v>
      </c>
      <c r="AT81" s="1">
        <f t="shared" si="77"/>
        <v>6250</v>
      </c>
      <c r="AU81" s="1">
        <f t="shared" si="78"/>
        <v>2518445.9317770889</v>
      </c>
    </row>
    <row r="82" spans="1:48" x14ac:dyDescent="0.15">
      <c r="C82" s="7">
        <v>9</v>
      </c>
      <c r="D82" s="7">
        <v>19.267200353333301</v>
      </c>
      <c r="E82" s="9">
        <f t="shared" si="79"/>
        <v>22.200745436774199</v>
      </c>
      <c r="F82" s="7" t="s">
        <v>83</v>
      </c>
      <c r="G82" s="1">
        <v>10</v>
      </c>
      <c r="H82" s="8">
        <f t="shared" si="61"/>
        <v>19.267200353333301</v>
      </c>
      <c r="I82" s="8">
        <f t="shared" si="62"/>
        <v>292.41720035333327</v>
      </c>
      <c r="J82" s="8">
        <f t="shared" si="63"/>
        <v>0.18249075386304756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0.39612354448969744</v>
      </c>
      <c r="P82" s="8">
        <f t="shared" si="66"/>
        <v>7.2288884256827349E-2</v>
      </c>
      <c r="Q82" s="12">
        <f t="shared" si="67"/>
        <v>1.3011999166228923E-2</v>
      </c>
      <c r="R82" s="8">
        <f t="shared" si="68"/>
        <v>1.9710000000000002E-2</v>
      </c>
      <c r="S82" s="13">
        <f t="shared" si="69"/>
        <v>0.66017245896645971</v>
      </c>
      <c r="T82" s="2">
        <f t="shared" si="70"/>
        <v>0.01</v>
      </c>
      <c r="U82" s="14">
        <f t="shared" si="71"/>
        <v>6.6017245896645973E-3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2.8201724589664599E-2</v>
      </c>
      <c r="AR82" s="8">
        <f t="shared" si="75"/>
        <v>10.950000000000001</v>
      </c>
      <c r="AS82" s="1">
        <f t="shared" si="76"/>
        <v>0.18</v>
      </c>
      <c r="AT82" s="1">
        <f t="shared" si="77"/>
        <v>6250</v>
      </c>
      <c r="AU82" s="1">
        <f t="shared" si="78"/>
        <v>2327646.9650858366</v>
      </c>
    </row>
    <row r="83" spans="1:48" x14ac:dyDescent="0.15">
      <c r="C83" s="7">
        <v>10</v>
      </c>
      <c r="D83" s="7">
        <v>10.3013148599355</v>
      </c>
      <c r="E83" s="9">
        <f t="shared" si="79"/>
        <v>19.267200353333301</v>
      </c>
      <c r="F83" s="7" t="s">
        <v>83</v>
      </c>
      <c r="G83" s="1">
        <v>11</v>
      </c>
      <c r="H83" s="8">
        <f t="shared" si="61"/>
        <v>10.3013148599355</v>
      </c>
      <c r="I83" s="8">
        <f t="shared" si="62"/>
        <v>283.45131485993545</v>
      </c>
      <c r="J83" s="8">
        <f t="shared" si="63"/>
        <v>6.3653797190880324E-2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0.3076429272212266</v>
      </c>
      <c r="O83" s="8">
        <f t="shared" si="80"/>
        <v>0.12569173301164355</v>
      </c>
      <c r="P83" s="8">
        <f t="shared" si="66"/>
        <v>8.0007560816934362E-3</v>
      </c>
      <c r="Q83" s="12">
        <f t="shared" si="67"/>
        <v>1.4401360947048185E-3</v>
      </c>
      <c r="R83" s="8">
        <f t="shared" si="68"/>
        <v>1.9710000000000002E-2</v>
      </c>
      <c r="S83" s="13">
        <f t="shared" si="69"/>
        <v>7.3066265586241422E-2</v>
      </c>
      <c r="T83" s="2">
        <f t="shared" si="70"/>
        <v>0.01</v>
      </c>
      <c r="U83" s="14">
        <f t="shared" si="71"/>
        <v>7.3066265586241427E-4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1.3330662655862415E-2</v>
      </c>
      <c r="AR83" s="8">
        <f t="shared" si="75"/>
        <v>10.950000000000001</v>
      </c>
      <c r="AS83" s="1">
        <f t="shared" si="76"/>
        <v>0.18</v>
      </c>
      <c r="AT83" s="1">
        <f t="shared" si="77"/>
        <v>6250</v>
      </c>
      <c r="AU83" s="1">
        <f t="shared" si="78"/>
        <v>1100254.5739657646</v>
      </c>
    </row>
    <row r="84" spans="1:48" x14ac:dyDescent="0.15">
      <c r="C84" s="7">
        <v>11</v>
      </c>
      <c r="D84" s="7">
        <v>2.3558726530333298</v>
      </c>
      <c r="E84" s="9">
        <f t="shared" si="79"/>
        <v>10.3013148599355</v>
      </c>
      <c r="F84" s="7" t="s">
        <v>85</v>
      </c>
      <c r="G84" s="1">
        <v>12</v>
      </c>
      <c r="H84" s="8">
        <f t="shared" si="61"/>
        <v>2.3558726530333298</v>
      </c>
      <c r="I84" s="8">
        <f t="shared" si="62"/>
        <v>275.50587265303329</v>
      </c>
      <c r="J84" s="8">
        <f t="shared" si="63"/>
        <v>2.3636668819425756E-2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0.22719097692995013</v>
      </c>
      <c r="P84" s="8">
        <f t="shared" si="66"/>
        <v>5.3700378804550286E-3</v>
      </c>
      <c r="Q84" s="12">
        <f t="shared" si="67"/>
        <v>9.6660681848190514E-4</v>
      </c>
      <c r="R84" s="8">
        <f t="shared" si="68"/>
        <v>1.9710000000000002E-2</v>
      </c>
      <c r="S84" s="13">
        <f t="shared" si="69"/>
        <v>4.9041441830639527E-2</v>
      </c>
      <c r="T84" s="2">
        <f t="shared" si="70"/>
        <v>0.01</v>
      </c>
      <c r="U84" s="14">
        <f t="shared" si="71"/>
        <v>4.9041441830639527E-4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1.3090414418306395E-2</v>
      </c>
      <c r="AR84" s="8">
        <f t="shared" si="75"/>
        <v>10.950000000000001</v>
      </c>
      <c r="AS84" s="1">
        <f t="shared" si="76"/>
        <v>0.18</v>
      </c>
      <c r="AT84" s="1">
        <f t="shared" si="77"/>
        <v>6250</v>
      </c>
      <c r="AU84" s="1">
        <f t="shared" si="78"/>
        <v>1080425.5355239299</v>
      </c>
      <c r="AV84" s="1">
        <f>SUM(AU73:AU84)</f>
        <v>18425592.053927213</v>
      </c>
    </row>
    <row r="85" spans="1:48" x14ac:dyDescent="0.3">
      <c r="C85" s="7">
        <v>12</v>
      </c>
      <c r="D85" s="10">
        <v>2.6996779897419398</v>
      </c>
      <c r="E85" s="9">
        <f t="shared" si="79"/>
        <v>2.3558726530333298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1</v>
      </c>
      <c r="E89" s="7"/>
      <c r="F89" s="7"/>
      <c r="G89" s="1">
        <v>1</v>
      </c>
      <c r="H89" s="8">
        <f t="shared" ref="H89:H100" si="81">E90</f>
        <v>1</v>
      </c>
      <c r="I89" s="8">
        <f t="shared" ref="I89:I100" si="82">H89+273.15</f>
        <v>274.14999999999998</v>
      </c>
      <c r="J89" s="8">
        <f t="shared" ref="J89:J100" si="83">EXP(($C$15*(I89-$C$13))/($C$16*I89*$C$13))</f>
        <v>1.9846143044148706E-2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0.10528924653854603</v>
      </c>
      <c r="Q89" s="12">
        <f t="shared" ref="Q89:Q100" si="87">P89*$B$91</f>
        <v>4.7380160942345713E-2</v>
      </c>
      <c r="R89" s="8">
        <f t="shared" ref="R89:R100" si="88">L89*$B$91</f>
        <v>2.3873737500000001</v>
      </c>
      <c r="S89" s="13">
        <f t="shared" ref="S89:S100" si="89">Q89/R89</f>
        <v>1.9846143044148706E-2</v>
      </c>
      <c r="T89" s="2">
        <f t="shared" ref="T89:T100" si="90">$B$90/100</f>
        <v>0.51</v>
      </c>
      <c r="U89" s="14">
        <f t="shared" ref="U89:U100" si="91">S89*T89</f>
        <v>1.012153295251584E-2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3.3388642185183524E-2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264083.33333333331</v>
      </c>
      <c r="AN89" s="1">
        <f t="shared" ref="AN89:AN100" si="96">AM89*10000*AK89*AJ89</f>
        <v>917228362.66676378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-4.4804409354838898E-2</v>
      </c>
      <c r="E90" s="9">
        <f t="shared" ref="E90:E101" si="97">D89</f>
        <v>1</v>
      </c>
      <c r="F90" s="7" t="s">
        <v>83</v>
      </c>
      <c r="G90" s="1">
        <v>2</v>
      </c>
      <c r="H90" s="8">
        <f t="shared" si="81"/>
        <v>-4.4804409354838898E-2</v>
      </c>
      <c r="I90" s="8">
        <f t="shared" si="82"/>
        <v>273.10519559064517</v>
      </c>
      <c r="J90" s="8">
        <f t="shared" si="83"/>
        <v>1.7324763181319269E-2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10.505260753461453</v>
      </c>
      <c r="P90" s="8">
        <f t="shared" si="86"/>
        <v>0.18200115471172729</v>
      </c>
      <c r="Q90" s="12">
        <f t="shared" si="87"/>
        <v>8.1900519620277279E-2</v>
      </c>
      <c r="R90" s="8">
        <f t="shared" si="88"/>
        <v>2.3873737500000001</v>
      </c>
      <c r="S90" s="13">
        <f t="shared" si="89"/>
        <v>3.4305696634336066E-2</v>
      </c>
      <c r="T90" s="2">
        <f t="shared" si="90"/>
        <v>0.51</v>
      </c>
      <c r="U90" s="14">
        <f t="shared" si="91"/>
        <v>1.7495905283511394E-2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3.5612015442978685E-2</v>
      </c>
      <c r="AK90" s="8">
        <f t="shared" si="93"/>
        <v>10.4025</v>
      </c>
      <c r="AL90" s="1">
        <f t="shared" si="94"/>
        <v>0.45</v>
      </c>
      <c r="AM90" s="17">
        <f t="shared" si="95"/>
        <v>264083.33333333331</v>
      </c>
      <c r="AN90" s="1">
        <f t="shared" si="96"/>
        <v>978307246.96321762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-0.454099548357143</v>
      </c>
      <c r="E91" s="9">
        <f t="shared" si="97"/>
        <v>-4.4804409354838898E-2</v>
      </c>
      <c r="F91" s="7" t="s">
        <v>83</v>
      </c>
      <c r="G91" s="1">
        <v>3</v>
      </c>
      <c r="H91" s="8">
        <f t="shared" si="81"/>
        <v>-0.454099548357143</v>
      </c>
      <c r="I91" s="8">
        <f t="shared" si="82"/>
        <v>272.69590045164284</v>
      </c>
      <c r="J91" s="8">
        <f t="shared" si="83"/>
        <v>1.6422063859797116E-2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15.628534598749726</v>
      </c>
      <c r="P91" s="8">
        <f t="shared" si="86"/>
        <v>0.25665279321571671</v>
      </c>
      <c r="Q91" s="12">
        <f t="shared" si="87"/>
        <v>0.11549375694707252</v>
      </c>
      <c r="R91" s="8">
        <f t="shared" si="88"/>
        <v>2.3873737500000001</v>
      </c>
      <c r="S91" s="13">
        <f t="shared" si="89"/>
        <v>4.8376906610065773E-2</v>
      </c>
      <c r="T91" s="2">
        <f t="shared" si="90"/>
        <v>0.51</v>
      </c>
      <c r="U91" s="14">
        <f t="shared" si="91"/>
        <v>2.4672222371133545E-2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3.7775675044896762E-2</v>
      </c>
      <c r="AK91" s="8">
        <f t="shared" si="93"/>
        <v>10.4025</v>
      </c>
      <c r="AL91" s="1">
        <f t="shared" si="94"/>
        <v>0.45</v>
      </c>
      <c r="AM91" s="17">
        <f t="shared" si="95"/>
        <v>264083.33333333331</v>
      </c>
      <c r="AN91" s="1">
        <f t="shared" si="96"/>
        <v>1037745721.3710271</v>
      </c>
    </row>
    <row r="92" spans="1:48" x14ac:dyDescent="0.15">
      <c r="C92" s="7">
        <v>3</v>
      </c>
      <c r="D92" s="7">
        <v>6.1978790607419398</v>
      </c>
      <c r="E92" s="9">
        <f t="shared" si="97"/>
        <v>-0.454099548357143</v>
      </c>
      <c r="F92" s="7" t="s">
        <v>83</v>
      </c>
      <c r="G92" s="1">
        <v>4</v>
      </c>
      <c r="H92" s="8">
        <f t="shared" si="81"/>
        <v>6.1978790607419398</v>
      </c>
      <c r="I92" s="8">
        <f t="shared" si="82"/>
        <v>279.34787906074189</v>
      </c>
      <c r="J92" s="8">
        <f t="shared" si="83"/>
        <v>3.8431134246403459E-2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20.677156805534008</v>
      </c>
      <c r="P92" s="8">
        <f t="shared" si="86"/>
        <v>0.79464658902741236</v>
      </c>
      <c r="Q92" s="12">
        <f t="shared" si="87"/>
        <v>0.35759096506233556</v>
      </c>
      <c r="R92" s="8">
        <f t="shared" si="88"/>
        <v>2.3873737500000001</v>
      </c>
      <c r="S92" s="13">
        <f t="shared" si="89"/>
        <v>0.14978424097288309</v>
      </c>
      <c r="T92" s="2">
        <f t="shared" si="90"/>
        <v>0.51</v>
      </c>
      <c r="U92" s="14">
        <f t="shared" si="91"/>
        <v>7.638996289617038E-2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5.3368573813195375E-2</v>
      </c>
      <c r="AK92" s="8">
        <f t="shared" si="93"/>
        <v>10.4025</v>
      </c>
      <c r="AL92" s="1">
        <f t="shared" si="94"/>
        <v>0.45</v>
      </c>
      <c r="AM92" s="17">
        <f t="shared" si="95"/>
        <v>264083.33333333331</v>
      </c>
      <c r="AN92" s="1">
        <f t="shared" si="96"/>
        <v>1466102434.0265021</v>
      </c>
    </row>
    <row r="93" spans="1:48" x14ac:dyDescent="0.15">
      <c r="C93" s="7">
        <v>4</v>
      </c>
      <c r="D93" s="7">
        <v>13.1094350331333</v>
      </c>
      <c r="E93" s="9">
        <f t="shared" si="97"/>
        <v>6.1978790607419398</v>
      </c>
      <c r="F93" s="7" t="s">
        <v>83</v>
      </c>
      <c r="G93" s="1">
        <v>5</v>
      </c>
      <c r="H93" s="8">
        <f t="shared" si="81"/>
        <v>13.1094350331333</v>
      </c>
      <c r="I93" s="8">
        <f t="shared" si="82"/>
        <v>286.25943503313329</v>
      </c>
      <c r="J93" s="8">
        <f t="shared" si="83"/>
        <v>8.9159818989618375E-2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18.888384705681268</v>
      </c>
      <c r="O93" s="8">
        <f t="shared" si="98"/>
        <v>6.2994005108253255</v>
      </c>
      <c r="P93" s="8">
        <f t="shared" si="86"/>
        <v>0.56165340928829555</v>
      </c>
      <c r="Q93" s="12">
        <f t="shared" si="87"/>
        <v>0.25274403417973301</v>
      </c>
      <c r="R93" s="8">
        <f t="shared" si="88"/>
        <v>2.3873737500000001</v>
      </c>
      <c r="S93" s="13">
        <f t="shared" si="89"/>
        <v>0.10586697377389401</v>
      </c>
      <c r="T93" s="2">
        <f t="shared" si="90"/>
        <v>0.51</v>
      </c>
      <c r="U93" s="14">
        <f t="shared" si="91"/>
        <v>5.3992156624685941E-2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3.9189635222342811E-2</v>
      </c>
      <c r="AK93" s="8">
        <f t="shared" si="93"/>
        <v>10.4025</v>
      </c>
      <c r="AL93" s="1">
        <f t="shared" si="94"/>
        <v>0.45</v>
      </c>
      <c r="AM93" s="17">
        <f t="shared" si="95"/>
        <v>264083.33333333331</v>
      </c>
      <c r="AN93" s="1">
        <f t="shared" si="96"/>
        <v>1076589001.4074452</v>
      </c>
    </row>
    <row r="94" spans="1:48" x14ac:dyDescent="0.15">
      <c r="C94" s="7">
        <v>5</v>
      </c>
      <c r="D94" s="7">
        <v>16.560070152032299</v>
      </c>
      <c r="E94" s="9">
        <f t="shared" si="97"/>
        <v>13.1094350331333</v>
      </c>
      <c r="F94" s="7" t="s">
        <v>85</v>
      </c>
      <c r="G94" s="1">
        <v>6</v>
      </c>
      <c r="H94" s="8">
        <f t="shared" si="81"/>
        <v>16.560070152032299</v>
      </c>
      <c r="I94" s="8">
        <f t="shared" si="82"/>
        <v>289.7100701520323</v>
      </c>
      <c r="J94" s="8">
        <f t="shared" si="83"/>
        <v>0.13369454426238606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11.04302210153703</v>
      </c>
      <c r="P94" s="8">
        <f t="shared" si="86"/>
        <v>1.47639180714445</v>
      </c>
      <c r="Q94" s="12">
        <f t="shared" si="87"/>
        <v>0.66437631321500246</v>
      </c>
      <c r="R94" s="8">
        <f t="shared" si="88"/>
        <v>2.3873737500000001</v>
      </c>
      <c r="S94" s="13">
        <f t="shared" si="89"/>
        <v>0.27828751707394056</v>
      </c>
      <c r="T94" s="2">
        <f t="shared" si="90"/>
        <v>0.51</v>
      </c>
      <c r="U94" s="14">
        <f t="shared" si="91"/>
        <v>0.14192663370770969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6.8919880062874486E-2</v>
      </c>
      <c r="AK94" s="8">
        <f t="shared" si="93"/>
        <v>10.4025</v>
      </c>
      <c r="AL94" s="1">
        <f t="shared" si="94"/>
        <v>0.45</v>
      </c>
      <c r="AM94" s="17">
        <f t="shared" si="95"/>
        <v>264083.33333333331</v>
      </c>
      <c r="AN94" s="1">
        <f t="shared" si="96"/>
        <v>1893316547.4249916</v>
      </c>
    </row>
    <row r="95" spans="1:48" x14ac:dyDescent="0.15">
      <c r="C95" s="7">
        <v>6</v>
      </c>
      <c r="D95" s="7">
        <v>20.566202318666701</v>
      </c>
      <c r="E95" s="9">
        <f t="shared" si="97"/>
        <v>16.560070152032299</v>
      </c>
      <c r="F95" s="7" t="s">
        <v>83</v>
      </c>
      <c r="G95" s="1">
        <v>7</v>
      </c>
      <c r="H95" s="8">
        <f t="shared" si="81"/>
        <v>20.566202318666701</v>
      </c>
      <c r="I95" s="8">
        <f t="shared" si="82"/>
        <v>293.71620231866666</v>
      </c>
      <c r="J95" s="8">
        <f t="shared" si="83"/>
        <v>0.21144457013395132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14.871905294392578</v>
      </c>
      <c r="P95" s="8">
        <f t="shared" si="86"/>
        <v>3.1445836220456735</v>
      </c>
      <c r="Q95" s="12">
        <f t="shared" si="87"/>
        <v>1.4150626299205531</v>
      </c>
      <c r="R95" s="8">
        <f t="shared" si="88"/>
        <v>2.3873737500000001</v>
      </c>
      <c r="S95" s="13">
        <f t="shared" si="89"/>
        <v>0.59272773268976131</v>
      </c>
      <c r="T95" s="2">
        <f t="shared" si="90"/>
        <v>0.51</v>
      </c>
      <c r="U95" s="14">
        <f t="shared" si="91"/>
        <v>0.30229114367177828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0.13759577981704116</v>
      </c>
      <c r="AK95" s="8">
        <f t="shared" si="93"/>
        <v>10.4025</v>
      </c>
      <c r="AL95" s="1">
        <f t="shared" si="94"/>
        <v>0.45</v>
      </c>
      <c r="AM95" s="17">
        <f t="shared" si="95"/>
        <v>264083.33333333331</v>
      </c>
      <c r="AN95" s="1">
        <f t="shared" si="96"/>
        <v>3779930646.2197628</v>
      </c>
    </row>
    <row r="96" spans="1:48" x14ac:dyDescent="0.15">
      <c r="C96" s="7">
        <v>7</v>
      </c>
      <c r="D96" s="7">
        <v>20.858531243225801</v>
      </c>
      <c r="E96" s="9">
        <f t="shared" si="97"/>
        <v>20.566202318666701</v>
      </c>
      <c r="F96" s="7" t="s">
        <v>83</v>
      </c>
      <c r="G96" s="1">
        <v>8</v>
      </c>
      <c r="H96" s="8">
        <f t="shared" si="81"/>
        <v>20.858531243225801</v>
      </c>
      <c r="I96" s="8">
        <f t="shared" si="82"/>
        <v>294.00853124322578</v>
      </c>
      <c r="J96" s="8">
        <f t="shared" si="83"/>
        <v>0.21853011565112609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17.032596672346905</v>
      </c>
      <c r="P96" s="8">
        <f t="shared" si="86"/>
        <v>3.7221353206469545</v>
      </c>
      <c r="Q96" s="12">
        <f t="shared" si="87"/>
        <v>1.6749608942911296</v>
      </c>
      <c r="R96" s="8">
        <f t="shared" si="88"/>
        <v>2.3873737500000001</v>
      </c>
      <c r="S96" s="13">
        <f t="shared" si="89"/>
        <v>0.70159140113320317</v>
      </c>
      <c r="T96" s="2">
        <f t="shared" si="90"/>
        <v>0.51</v>
      </c>
      <c r="U96" s="14">
        <f t="shared" si="91"/>
        <v>0.35781161457793365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0.15433520179524701</v>
      </c>
      <c r="AK96" s="8">
        <f t="shared" si="93"/>
        <v>10.4025</v>
      </c>
      <c r="AL96" s="1">
        <f t="shared" si="94"/>
        <v>0.45</v>
      </c>
      <c r="AM96" s="17">
        <f t="shared" si="95"/>
        <v>264083.33333333331</v>
      </c>
      <c r="AN96" s="1">
        <f t="shared" si="96"/>
        <v>4239783806.1027126</v>
      </c>
    </row>
    <row r="97" spans="1:50" x14ac:dyDescent="0.15">
      <c r="C97" s="7">
        <v>8</v>
      </c>
      <c r="D97" s="7">
        <v>22.200745436774199</v>
      </c>
      <c r="E97" s="9">
        <f t="shared" si="97"/>
        <v>20.858531243225801</v>
      </c>
      <c r="F97" s="7" t="s">
        <v>83</v>
      </c>
      <c r="G97" s="1">
        <v>9</v>
      </c>
      <c r="H97" s="8">
        <f t="shared" si="81"/>
        <v>22.200745436774199</v>
      </c>
      <c r="I97" s="8">
        <f t="shared" si="82"/>
        <v>295.35074543677416</v>
      </c>
      <c r="J97" s="8">
        <f t="shared" si="83"/>
        <v>0.25402302287882855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18.615736351699951</v>
      </c>
      <c r="P97" s="8">
        <f t="shared" si="86"/>
        <v>4.7288256211741171</v>
      </c>
      <c r="Q97" s="12">
        <f t="shared" si="87"/>
        <v>2.1279715295283528</v>
      </c>
      <c r="R97" s="8">
        <f t="shared" si="88"/>
        <v>2.3873737500000001</v>
      </c>
      <c r="S97" s="13">
        <f t="shared" si="89"/>
        <v>0.89134410962186073</v>
      </c>
      <c r="T97" s="2">
        <f t="shared" si="90"/>
        <v>0.51</v>
      </c>
      <c r="U97" s="14">
        <f t="shared" si="91"/>
        <v>0.45458549590714897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0.18351252701600543</v>
      </c>
      <c r="AK97" s="8">
        <f t="shared" si="93"/>
        <v>10.4025</v>
      </c>
      <c r="AL97" s="1">
        <f t="shared" si="94"/>
        <v>0.45</v>
      </c>
      <c r="AM97" s="17">
        <f t="shared" si="95"/>
        <v>264083.33333333331</v>
      </c>
      <c r="AN97" s="1">
        <f t="shared" si="96"/>
        <v>5041321948.6483202</v>
      </c>
    </row>
    <row r="98" spans="1:50" x14ac:dyDescent="0.15">
      <c r="C98" s="7">
        <v>9</v>
      </c>
      <c r="D98" s="7">
        <v>19.267200353333301</v>
      </c>
      <c r="E98" s="9">
        <f t="shared" si="97"/>
        <v>22.200745436774199</v>
      </c>
      <c r="F98" s="7" t="s">
        <v>83</v>
      </c>
      <c r="G98" s="1">
        <v>10</v>
      </c>
      <c r="H98" s="8">
        <f t="shared" si="81"/>
        <v>19.267200353333301</v>
      </c>
      <c r="I98" s="8">
        <f t="shared" si="82"/>
        <v>292.41720035333327</v>
      </c>
      <c r="J98" s="8">
        <f t="shared" si="83"/>
        <v>0.18249075386304756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19.192185730525836</v>
      </c>
      <c r="P98" s="8">
        <f t="shared" si="86"/>
        <v>3.5023964422432838</v>
      </c>
      <c r="Q98" s="12">
        <f t="shared" si="87"/>
        <v>1.5760783990094778</v>
      </c>
      <c r="R98" s="8">
        <f t="shared" si="88"/>
        <v>2.3873737500000001</v>
      </c>
      <c r="S98" s="13">
        <f t="shared" si="89"/>
        <v>0.6601724589664596</v>
      </c>
      <c r="T98" s="2">
        <f t="shared" si="90"/>
        <v>0.51</v>
      </c>
      <c r="U98" s="14">
        <f t="shared" si="91"/>
        <v>0.33668795407289442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0.14476041815297769</v>
      </c>
      <c r="AK98" s="8">
        <f t="shared" si="93"/>
        <v>10.4025</v>
      </c>
      <c r="AL98" s="1">
        <f t="shared" si="94"/>
        <v>0.45</v>
      </c>
      <c r="AM98" s="17">
        <f t="shared" si="95"/>
        <v>264083.33333333331</v>
      </c>
      <c r="AN98" s="1">
        <f t="shared" si="96"/>
        <v>3976752351.4428282</v>
      </c>
    </row>
    <row r="99" spans="1:50" x14ac:dyDescent="0.15">
      <c r="C99" s="7">
        <v>10</v>
      </c>
      <c r="D99" s="7">
        <v>10.3013148599355</v>
      </c>
      <c r="E99" s="9">
        <f t="shared" si="97"/>
        <v>19.267200353333301</v>
      </c>
      <c r="F99" s="7" t="s">
        <v>83</v>
      </c>
      <c r="G99" s="1">
        <v>11</v>
      </c>
      <c r="H99" s="8">
        <f t="shared" si="81"/>
        <v>10.3013148599355</v>
      </c>
      <c r="I99" s="8">
        <f t="shared" si="82"/>
        <v>283.45131485993545</v>
      </c>
      <c r="J99" s="8">
        <f t="shared" si="83"/>
        <v>6.3653797190880324E-2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14.905299823868425</v>
      </c>
      <c r="O99" s="8">
        <f t="shared" si="98"/>
        <v>6.0897644644141273</v>
      </c>
      <c r="P99" s="8">
        <f t="shared" si="86"/>
        <v>0.38763663215804678</v>
      </c>
      <c r="Q99" s="12">
        <f t="shared" si="87"/>
        <v>0.17443648447112106</v>
      </c>
      <c r="R99" s="8">
        <f t="shared" si="88"/>
        <v>2.3873737500000001</v>
      </c>
      <c r="S99" s="13">
        <f t="shared" si="89"/>
        <v>7.3066265586241394E-2</v>
      </c>
      <c r="T99" s="2">
        <f t="shared" si="90"/>
        <v>0.51</v>
      </c>
      <c r="U99" s="14">
        <f t="shared" si="91"/>
        <v>3.726379544898311E-2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4.1572034327868407E-2</v>
      </c>
      <c r="AK99" s="8">
        <f t="shared" si="93"/>
        <v>10.4025</v>
      </c>
      <c r="AL99" s="1">
        <f t="shared" si="94"/>
        <v>0.45</v>
      </c>
      <c r="AM99" s="17">
        <f t="shared" si="95"/>
        <v>264083.33333333331</v>
      </c>
      <c r="AN99" s="1">
        <f t="shared" si="96"/>
        <v>1142036527.5050983</v>
      </c>
    </row>
    <row r="100" spans="1:50" x14ac:dyDescent="0.15">
      <c r="C100" s="7">
        <v>11</v>
      </c>
      <c r="D100" s="7">
        <v>2.3558726530333298</v>
      </c>
      <c r="E100" s="9">
        <f t="shared" si="97"/>
        <v>10.3013148599355</v>
      </c>
      <c r="F100" s="7" t="s">
        <v>85</v>
      </c>
      <c r="G100" s="1">
        <v>12</v>
      </c>
      <c r="H100" s="8">
        <f t="shared" si="81"/>
        <v>2.3558726530333298</v>
      </c>
      <c r="I100" s="8">
        <f t="shared" si="82"/>
        <v>275.50587265303329</v>
      </c>
      <c r="J100" s="8">
        <f t="shared" si="83"/>
        <v>2.3636668819425756E-2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11.00740283225608</v>
      </c>
      <c r="P100" s="8">
        <f t="shared" si="86"/>
        <v>0.26017833530804602</v>
      </c>
      <c r="Q100" s="12">
        <f t="shared" si="87"/>
        <v>0.11708025088862072</v>
      </c>
      <c r="R100" s="8">
        <f t="shared" si="88"/>
        <v>2.3873737500000001</v>
      </c>
      <c r="S100" s="13">
        <f t="shared" si="89"/>
        <v>4.9041441830639507E-2</v>
      </c>
      <c r="T100" s="2">
        <f t="shared" si="90"/>
        <v>0.51</v>
      </c>
      <c r="U100" s="14">
        <f t="shared" si="91"/>
        <v>2.5011135333626148E-2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3.7877857303088285E-2</v>
      </c>
      <c r="AK100" s="8">
        <f t="shared" si="93"/>
        <v>10.4025</v>
      </c>
      <c r="AL100" s="1">
        <f t="shared" si="94"/>
        <v>0.45</v>
      </c>
      <c r="AM100" s="17">
        <f t="shared" si="95"/>
        <v>264083.33333333331</v>
      </c>
      <c r="AN100" s="1">
        <f t="shared" si="96"/>
        <v>1040552797.6472883</v>
      </c>
      <c r="AO100" s="1">
        <f>SUM(AN89:AN100)</f>
        <v>26589667391.425961</v>
      </c>
    </row>
    <row r="101" spans="1:50" x14ac:dyDescent="0.3">
      <c r="C101" s="7">
        <v>12</v>
      </c>
      <c r="D101" s="10">
        <v>2.6996779897419398</v>
      </c>
      <c r="E101" s="9">
        <f t="shared" si="97"/>
        <v>2.3558726530333298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1</v>
      </c>
      <c r="E105" s="7"/>
      <c r="F105" s="7"/>
      <c r="G105" s="1">
        <v>1</v>
      </c>
      <c r="H105" s="8">
        <f t="shared" ref="H105:H116" si="99">E106</f>
        <v>1</v>
      </c>
      <c r="I105" s="8">
        <f t="shared" ref="I105:I116" si="100">H105+273.15</f>
        <v>274.14999999999998</v>
      </c>
      <c r="J105" s="8">
        <f t="shared" ref="J105:J116" si="101">EXP(($C$15*(I105-$C$13))/($C$16*I105*$C$13))</f>
        <v>1.9846143044148706E-2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1.285812175148664E-2</v>
      </c>
      <c r="Q105" s="12">
        <f t="shared" ref="Q105:Q116" si="105">P105*$B$107</f>
        <v>3.8574365254459919E-3</v>
      </c>
      <c r="R105" s="8">
        <f t="shared" ref="R105:R116" si="106">L105*$B$107</f>
        <v>0.19436706250000002</v>
      </c>
      <c r="S105" s="13">
        <f t="shared" ref="S105:S116" si="107">Q105/R105</f>
        <v>1.9846143044148706E-2</v>
      </c>
      <c r="T105" s="2">
        <f t="shared" ref="T105:T116" si="108">$B$106/100</f>
        <v>0.01</v>
      </c>
      <c r="U105" s="14">
        <f t="shared" ref="U105:U116" si="109">S105*T105</f>
        <v>1.9846143044148707E-4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5.6884614304414868E-3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5416.666666666667</v>
      </c>
      <c r="AX105" s="1">
        <f t="shared" ref="AX105:AX116" si="116">AW105*10000*AV105*0.67*AU105*AT105</f>
        <v>4012586.4497021236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-4.4804409354838898E-2</v>
      </c>
      <c r="E106" s="9">
        <f t="shared" ref="E106:E117" si="117">D105</f>
        <v>1</v>
      </c>
      <c r="F106" s="7" t="s">
        <v>83</v>
      </c>
      <c r="G106" s="1">
        <v>2</v>
      </c>
      <c r="H106" s="8">
        <f t="shared" si="99"/>
        <v>-4.4804409354838898E-2</v>
      </c>
      <c r="I106" s="8">
        <f t="shared" si="100"/>
        <v>273.10519559064517</v>
      </c>
      <c r="J106" s="8">
        <f t="shared" si="101"/>
        <v>1.7324763181319269E-2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1.2829222949151802</v>
      </c>
      <c r="P106" s="8">
        <f t="shared" si="104"/>
        <v>2.2226324939440135E-2</v>
      </c>
      <c r="Q106" s="12">
        <f t="shared" si="105"/>
        <v>6.6678974818320403E-3</v>
      </c>
      <c r="R106" s="8">
        <f t="shared" si="106"/>
        <v>0.19436706250000002</v>
      </c>
      <c r="S106" s="13">
        <f t="shared" si="107"/>
        <v>3.4305696634336073E-2</v>
      </c>
      <c r="T106" s="2">
        <f t="shared" si="108"/>
        <v>0.01</v>
      </c>
      <c r="U106" s="14">
        <f t="shared" si="109"/>
        <v>3.4305696634336075E-4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5.8330569663433609E-3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5416.666666666667</v>
      </c>
      <c r="AX106" s="1">
        <f t="shared" si="116"/>
        <v>4114582.7619109675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-0.454099548357143</v>
      </c>
      <c r="E107" s="9">
        <f t="shared" si="117"/>
        <v>-4.4804409354838898E-2</v>
      </c>
      <c r="F107" s="7" t="s">
        <v>83</v>
      </c>
      <c r="G107" s="1">
        <v>3</v>
      </c>
      <c r="H107" s="8">
        <f t="shared" si="99"/>
        <v>-0.454099548357143</v>
      </c>
      <c r="I107" s="8">
        <f t="shared" si="100"/>
        <v>272.69590045164284</v>
      </c>
      <c r="J107" s="8">
        <f t="shared" si="101"/>
        <v>1.6422063859797116E-2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1.9085861783090734</v>
      </c>
      <c r="P107" s="8">
        <f t="shared" si="104"/>
        <v>3.1342924102117732E-2</v>
      </c>
      <c r="Q107" s="12">
        <f t="shared" si="105"/>
        <v>9.4028772306353186E-3</v>
      </c>
      <c r="R107" s="8">
        <f t="shared" si="106"/>
        <v>0.19436706250000002</v>
      </c>
      <c r="S107" s="13">
        <f t="shared" si="107"/>
        <v>4.8376906610065773E-2</v>
      </c>
      <c r="T107" s="2">
        <f t="shared" si="108"/>
        <v>0.01</v>
      </c>
      <c r="U107" s="14">
        <f t="shared" si="109"/>
        <v>4.8376906610065777E-4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5.9737690661006582E-3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5416.666666666667</v>
      </c>
      <c r="AX107" s="1">
        <f t="shared" si="116"/>
        <v>4213839.7352946205</v>
      </c>
    </row>
    <row r="108" spans="1:50" x14ac:dyDescent="0.15">
      <c r="C108" s="7">
        <v>3</v>
      </c>
      <c r="D108" s="7">
        <v>6.1978790607419398</v>
      </c>
      <c r="E108" s="9">
        <f t="shared" si="117"/>
        <v>-0.454099548357143</v>
      </c>
      <c r="F108" s="7" t="s">
        <v>83</v>
      </c>
      <c r="G108" s="1">
        <v>4</v>
      </c>
      <c r="H108" s="8">
        <f t="shared" si="99"/>
        <v>6.1978790607419398</v>
      </c>
      <c r="I108" s="8">
        <f t="shared" si="100"/>
        <v>279.34787906074189</v>
      </c>
      <c r="J108" s="8">
        <f t="shared" si="101"/>
        <v>3.8431134246403459E-2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2.525133462540289</v>
      </c>
      <c r="P108" s="8">
        <f t="shared" si="104"/>
        <v>9.7043743088971443E-2</v>
      </c>
      <c r="Q108" s="12">
        <f t="shared" si="105"/>
        <v>2.911312292669143E-2</v>
      </c>
      <c r="R108" s="8">
        <f t="shared" si="106"/>
        <v>0.19436706250000002</v>
      </c>
      <c r="S108" s="13">
        <f t="shared" si="107"/>
        <v>0.14978424097288309</v>
      </c>
      <c r="T108" s="2">
        <f t="shared" si="108"/>
        <v>0.01</v>
      </c>
      <c r="U108" s="14">
        <f t="shared" si="109"/>
        <v>1.497842409728831E-3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6.9878424097288309E-3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5416.666666666667</v>
      </c>
      <c r="AX108" s="1">
        <f t="shared" si="116"/>
        <v>4929157.4020139892</v>
      </c>
    </row>
    <row r="109" spans="1:50" x14ac:dyDescent="0.15">
      <c r="C109" s="7">
        <v>4</v>
      </c>
      <c r="D109" s="7">
        <v>13.1094350331333</v>
      </c>
      <c r="E109" s="9">
        <f t="shared" si="117"/>
        <v>6.1978790607419398</v>
      </c>
      <c r="F109" s="7" t="s">
        <v>83</v>
      </c>
      <c r="G109" s="1">
        <v>5</v>
      </c>
      <c r="H109" s="8">
        <f t="shared" si="99"/>
        <v>13.1094350331333</v>
      </c>
      <c r="I109" s="8">
        <f t="shared" si="100"/>
        <v>286.25943503313329</v>
      </c>
      <c r="J109" s="8">
        <f t="shared" si="101"/>
        <v>8.9159818989618375E-2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2.3066852334787518</v>
      </c>
      <c r="O109" s="8">
        <f t="shared" si="118"/>
        <v>0.76929469430589936</v>
      </c>
      <c r="P109" s="8">
        <f t="shared" si="104"/>
        <v>6.8590175693987787E-2</v>
      </c>
      <c r="Q109" s="12">
        <f t="shared" si="105"/>
        <v>2.0577052708196337E-2</v>
      </c>
      <c r="R109" s="8">
        <f t="shared" si="106"/>
        <v>0.19436706250000002</v>
      </c>
      <c r="S109" s="13">
        <f t="shared" si="107"/>
        <v>0.10586697377389409</v>
      </c>
      <c r="T109" s="2">
        <f t="shared" si="108"/>
        <v>0.01</v>
      </c>
      <c r="U109" s="14">
        <f t="shared" si="109"/>
        <v>1.0586697377389408E-3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6.5486697377389411E-3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5416.666666666667</v>
      </c>
      <c r="AX109" s="1">
        <f t="shared" si="116"/>
        <v>4619369.1870011054</v>
      </c>
    </row>
    <row r="110" spans="1:50" x14ac:dyDescent="0.15">
      <c r="C110" s="7">
        <v>5</v>
      </c>
      <c r="D110" s="7">
        <v>16.560070152032299</v>
      </c>
      <c r="E110" s="9">
        <f t="shared" si="117"/>
        <v>13.1094350331333</v>
      </c>
      <c r="F110" s="7" t="s">
        <v>85</v>
      </c>
      <c r="G110" s="1">
        <v>6</v>
      </c>
      <c r="H110" s="8">
        <f t="shared" si="99"/>
        <v>16.560070152032299</v>
      </c>
      <c r="I110" s="8">
        <f t="shared" si="100"/>
        <v>289.7100701520323</v>
      </c>
      <c r="J110" s="8">
        <f t="shared" si="101"/>
        <v>0.13369454426238606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1.3485947269452452</v>
      </c>
      <c r="P110" s="8">
        <f t="shared" si="104"/>
        <v>0.18029975741360152</v>
      </c>
      <c r="Q110" s="12">
        <f t="shared" si="105"/>
        <v>5.4089927224080452E-2</v>
      </c>
      <c r="R110" s="8">
        <f t="shared" si="106"/>
        <v>0.19436706250000002</v>
      </c>
      <c r="S110" s="13">
        <f t="shared" si="107"/>
        <v>0.27828751707394067</v>
      </c>
      <c r="T110" s="2">
        <f t="shared" si="108"/>
        <v>0.01</v>
      </c>
      <c r="U110" s="14">
        <f t="shared" si="109"/>
        <v>2.7828751707394067E-3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8.2728751707394077E-3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5416.666666666667</v>
      </c>
      <c r="AX110" s="1">
        <f t="shared" si="116"/>
        <v>5835607.2579733999</v>
      </c>
    </row>
    <row r="111" spans="1:50" x14ac:dyDescent="0.15">
      <c r="C111" s="7">
        <v>6</v>
      </c>
      <c r="D111" s="7">
        <v>20.566202318666701</v>
      </c>
      <c r="E111" s="9">
        <f t="shared" si="117"/>
        <v>16.560070152032299</v>
      </c>
      <c r="F111" s="7" t="s">
        <v>83</v>
      </c>
      <c r="G111" s="1">
        <v>7</v>
      </c>
      <c r="H111" s="8">
        <f t="shared" si="99"/>
        <v>20.566202318666701</v>
      </c>
      <c r="I111" s="8">
        <f t="shared" si="100"/>
        <v>293.71620231866666</v>
      </c>
      <c r="J111" s="8">
        <f t="shared" si="101"/>
        <v>0.21144457013395132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1.8161851778649771</v>
      </c>
      <c r="P111" s="8">
        <f t="shared" si="104"/>
        <v>0.38402249421731399</v>
      </c>
      <c r="Q111" s="12">
        <f t="shared" si="105"/>
        <v>0.1152067482651942</v>
      </c>
      <c r="R111" s="8">
        <f t="shared" si="106"/>
        <v>0.19436706250000002</v>
      </c>
      <c r="S111" s="13">
        <f t="shared" si="107"/>
        <v>0.59272773268976164</v>
      </c>
      <c r="T111" s="2">
        <f t="shared" si="108"/>
        <v>0.01</v>
      </c>
      <c r="U111" s="14">
        <f t="shared" si="109"/>
        <v>5.9272773268976165E-3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1.5877277326897615E-2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5416.666666666667</v>
      </c>
      <c r="AX111" s="1">
        <f t="shared" si="116"/>
        <v>11199680.025804028</v>
      </c>
    </row>
    <row r="112" spans="1:50" x14ac:dyDescent="0.15">
      <c r="C112" s="7">
        <v>7</v>
      </c>
      <c r="D112" s="7">
        <v>20.858531243225801</v>
      </c>
      <c r="E112" s="9">
        <f t="shared" si="117"/>
        <v>20.566202318666701</v>
      </c>
      <c r="F112" s="7" t="s">
        <v>83</v>
      </c>
      <c r="G112" s="1">
        <v>8</v>
      </c>
      <c r="H112" s="8">
        <f t="shared" si="99"/>
        <v>20.858531243225801</v>
      </c>
      <c r="I112" s="8">
        <f t="shared" si="100"/>
        <v>294.00853124322578</v>
      </c>
      <c r="J112" s="8">
        <f t="shared" si="101"/>
        <v>0.21853011565112609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2.0800528919809964</v>
      </c>
      <c r="P112" s="8">
        <f t="shared" si="104"/>
        <v>0.45455419904506644</v>
      </c>
      <c r="Q112" s="12">
        <f t="shared" si="105"/>
        <v>0.13636625971351993</v>
      </c>
      <c r="R112" s="8">
        <f t="shared" si="106"/>
        <v>0.19436706250000002</v>
      </c>
      <c r="S112" s="13">
        <f t="shared" si="107"/>
        <v>0.7015914011332034</v>
      </c>
      <c r="T112" s="2">
        <f t="shared" si="108"/>
        <v>0.01</v>
      </c>
      <c r="U112" s="14">
        <f t="shared" si="109"/>
        <v>7.0159140113320341E-3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1.6965914011332035E-2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5416.666666666667</v>
      </c>
      <c r="AX112" s="1">
        <f t="shared" si="116"/>
        <v>11967593.962116184</v>
      </c>
    </row>
    <row r="113" spans="1:53" x14ac:dyDescent="0.15">
      <c r="C113" s="7">
        <v>8</v>
      </c>
      <c r="D113" s="7">
        <v>22.200745436774199</v>
      </c>
      <c r="E113" s="9">
        <f t="shared" si="117"/>
        <v>20.858531243225801</v>
      </c>
      <c r="F113" s="7" t="s">
        <v>83</v>
      </c>
      <c r="G113" s="1">
        <v>9</v>
      </c>
      <c r="H113" s="8">
        <f t="shared" si="99"/>
        <v>22.200745436774199</v>
      </c>
      <c r="I113" s="8">
        <f t="shared" si="100"/>
        <v>295.35074543677416</v>
      </c>
      <c r="J113" s="8">
        <f t="shared" si="101"/>
        <v>0.25402302287882855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2.2733889012692634</v>
      </c>
      <c r="P113" s="8">
        <f t="shared" si="104"/>
        <v>0.57749312087959703</v>
      </c>
      <c r="Q113" s="12">
        <f t="shared" si="105"/>
        <v>0.1732479362638791</v>
      </c>
      <c r="R113" s="8">
        <f t="shared" si="106"/>
        <v>0.19436706250000002</v>
      </c>
      <c r="S113" s="13">
        <f t="shared" si="107"/>
        <v>0.89134410962186084</v>
      </c>
      <c r="T113" s="2">
        <f t="shared" si="108"/>
        <v>0.01</v>
      </c>
      <c r="U113" s="14">
        <f t="shared" si="109"/>
        <v>8.9134410962186088E-3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1.8863441096218611E-2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5416.666666666667</v>
      </c>
      <c r="AX113" s="1">
        <f t="shared" si="116"/>
        <v>13306091.473589636</v>
      </c>
    </row>
    <row r="114" spans="1:53" x14ac:dyDescent="0.15">
      <c r="C114" s="7">
        <v>9</v>
      </c>
      <c r="D114" s="7">
        <v>19.267200353333301</v>
      </c>
      <c r="E114" s="9">
        <f t="shared" si="117"/>
        <v>22.200745436774199</v>
      </c>
      <c r="F114" s="7" t="s">
        <v>83</v>
      </c>
      <c r="G114" s="1">
        <v>10</v>
      </c>
      <c r="H114" s="8">
        <f t="shared" si="99"/>
        <v>19.267200353333301</v>
      </c>
      <c r="I114" s="8">
        <f t="shared" si="100"/>
        <v>292.41720035333327</v>
      </c>
      <c r="J114" s="8">
        <f t="shared" si="101"/>
        <v>0.18249075386304756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2.3437859887229999</v>
      </c>
      <c r="P114" s="8">
        <f t="shared" si="104"/>
        <v>0.42771927197570853</v>
      </c>
      <c r="Q114" s="12">
        <f t="shared" si="105"/>
        <v>0.12831578159271256</v>
      </c>
      <c r="R114" s="8">
        <f t="shared" si="106"/>
        <v>0.19436706250000002</v>
      </c>
      <c r="S114" s="13">
        <f t="shared" si="107"/>
        <v>0.66017245896645971</v>
      </c>
      <c r="T114" s="2">
        <f t="shared" si="108"/>
        <v>0.01</v>
      </c>
      <c r="U114" s="14">
        <f t="shared" si="109"/>
        <v>6.6017245896645973E-3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1.6551724589664599E-2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5416.666666666667</v>
      </c>
      <c r="AX114" s="1">
        <f t="shared" si="116"/>
        <v>11675428.693648551</v>
      </c>
    </row>
    <row r="115" spans="1:53" x14ac:dyDescent="0.15">
      <c r="C115" s="7">
        <v>10</v>
      </c>
      <c r="D115" s="7">
        <v>10.3013148599355</v>
      </c>
      <c r="E115" s="9">
        <f t="shared" si="117"/>
        <v>19.267200353333301</v>
      </c>
      <c r="F115" s="7" t="s">
        <v>83</v>
      </c>
      <c r="G115" s="1">
        <v>11</v>
      </c>
      <c r="H115" s="8">
        <f t="shared" si="99"/>
        <v>10.3013148599355</v>
      </c>
      <c r="I115" s="8">
        <f t="shared" si="100"/>
        <v>283.45131485993545</v>
      </c>
      <c r="J115" s="8">
        <f t="shared" si="101"/>
        <v>6.3653797190880324E-2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1.8202633809099269</v>
      </c>
      <c r="O115" s="8">
        <f t="shared" si="118"/>
        <v>0.74369354417069822</v>
      </c>
      <c r="P115" s="8">
        <f t="shared" si="104"/>
        <v>4.7338918032808625E-2</v>
      </c>
      <c r="Q115" s="12">
        <f t="shared" si="105"/>
        <v>1.4201675409842587E-2</v>
      </c>
      <c r="R115" s="8">
        <f t="shared" si="106"/>
        <v>0.19436706250000002</v>
      </c>
      <c r="S115" s="13">
        <f t="shared" si="107"/>
        <v>7.3066265586241422E-2</v>
      </c>
      <c r="T115" s="2">
        <f t="shared" si="108"/>
        <v>0.01</v>
      </c>
      <c r="U115" s="14">
        <f t="shared" si="109"/>
        <v>7.3066265586241427E-4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6.2206626558624139E-3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5416.666666666667</v>
      </c>
      <c r="AX115" s="1">
        <f t="shared" si="116"/>
        <v>4387996.1192150163</v>
      </c>
    </row>
    <row r="116" spans="1:53" x14ac:dyDescent="0.15">
      <c r="C116" s="7">
        <v>11</v>
      </c>
      <c r="D116" s="7">
        <v>2.3558726530333298</v>
      </c>
      <c r="E116" s="9">
        <f t="shared" si="117"/>
        <v>10.3013148599355</v>
      </c>
      <c r="F116" s="7" t="s">
        <v>85</v>
      </c>
      <c r="G116" s="1">
        <v>12</v>
      </c>
      <c r="H116" s="8">
        <f t="shared" si="99"/>
        <v>2.3558726530333298</v>
      </c>
      <c r="I116" s="8">
        <f t="shared" si="100"/>
        <v>275.50587265303329</v>
      </c>
      <c r="J116" s="8">
        <f t="shared" si="101"/>
        <v>2.3636668819425756E-2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1.3442448344712232</v>
      </c>
      <c r="P116" s="8">
        <f t="shared" si="104"/>
        <v>3.1773469964620098E-2</v>
      </c>
      <c r="Q116" s="12">
        <f t="shared" si="105"/>
        <v>9.5320409893860283E-3</v>
      </c>
      <c r="R116" s="8">
        <f t="shared" si="106"/>
        <v>0.19436706250000002</v>
      </c>
      <c r="S116" s="13">
        <f t="shared" si="107"/>
        <v>4.9041441830639527E-2</v>
      </c>
      <c r="T116" s="2">
        <f t="shared" si="108"/>
        <v>0.01</v>
      </c>
      <c r="U116" s="14">
        <f t="shared" si="109"/>
        <v>4.9041441830639527E-4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5.9804144183063955E-3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5416.666666666667</v>
      </c>
      <c r="AX116" s="1">
        <f t="shared" si="116"/>
        <v>4218527.3033726141</v>
      </c>
      <c r="AY116" s="1">
        <f>SUM(AX105:AX116)</f>
        <v>84480460.371642232</v>
      </c>
    </row>
    <row r="117" spans="1:53" x14ac:dyDescent="0.3">
      <c r="C117" s="7">
        <v>12</v>
      </c>
      <c r="D117" s="10">
        <v>2.6996779897419398</v>
      </c>
      <c r="E117" s="9">
        <f t="shared" si="117"/>
        <v>2.3558726530333298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1</v>
      </c>
      <c r="E121" s="7"/>
      <c r="F121" s="7"/>
      <c r="G121" s="1">
        <v>1</v>
      </c>
      <c r="H121" s="8">
        <f t="shared" ref="H121:H132" si="119">E122</f>
        <v>1</v>
      </c>
      <c r="I121" s="8">
        <f t="shared" ref="I121:I132" si="120">H121+273.15</f>
        <v>274.14999999999998</v>
      </c>
      <c r="J121" s="8">
        <f t="shared" ref="J121:J132" si="121">EXP(($C$15*(I121-$C$13))/($C$16*I121*$C$13))</f>
        <v>1.9846143044148706E-2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5.650196924669137E-3</v>
      </c>
      <c r="Q121" s="12">
        <f t="shared" ref="Q121:Q132" si="125">P121*$B$123</f>
        <v>1.8645649851408153E-3</v>
      </c>
      <c r="R121" s="8">
        <f t="shared" ref="R121:R132" si="126">L121*$B$123</f>
        <v>9.3951000000000007E-2</v>
      </c>
      <c r="S121" s="13">
        <f t="shared" ref="S121:S132" si="127">Q121/R121</f>
        <v>1.9846143044148706E-2</v>
      </c>
      <c r="T121" s="2">
        <f t="shared" ref="T121:T132" si="128">$B$122/100</f>
        <v>0.01</v>
      </c>
      <c r="U121" s="14">
        <f t="shared" ref="U121:U132" si="129">S121*T121</f>
        <v>1.9846143044148707E-4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5.6884614304414868E-3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333.33333333333331</v>
      </c>
      <c r="AX121" s="1">
        <f t="shared" ref="AX121:AX132" si="136">AW121*10000*AV121*0.67*AU121*AT121</f>
        <v>119357.51623348115</v>
      </c>
      <c r="AZ121" s="1">
        <f t="shared" ref="AZ121:AZ132" si="137">$E$9/12</f>
        <v>15</v>
      </c>
      <c r="BA121" s="1">
        <f t="shared" ref="BA121:BA132" si="138">AZ121*10000*AV121*0.67*AU121*AT121</f>
        <v>5371.0882305066516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-4.4804409354838898E-2</v>
      </c>
      <c r="E122" s="9">
        <f t="shared" ref="E122:E133" si="139">D121</f>
        <v>1</v>
      </c>
      <c r="F122" s="7" t="s">
        <v>83</v>
      </c>
      <c r="G122" s="1">
        <v>2</v>
      </c>
      <c r="H122" s="8">
        <f t="shared" si="119"/>
        <v>-4.4804409354838898E-2</v>
      </c>
      <c r="I122" s="8">
        <f t="shared" si="120"/>
        <v>273.10519559064517</v>
      </c>
      <c r="J122" s="8">
        <f t="shared" si="121"/>
        <v>1.7324763181319269E-2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0.56374980307533085</v>
      </c>
      <c r="P122" s="8">
        <f t="shared" si="124"/>
        <v>9.7668318317954798E-3</v>
      </c>
      <c r="Q122" s="12">
        <f t="shared" si="125"/>
        <v>3.2230545044925085E-3</v>
      </c>
      <c r="R122" s="8">
        <f t="shared" si="126"/>
        <v>9.3951000000000007E-2</v>
      </c>
      <c r="S122" s="13">
        <f t="shared" si="127"/>
        <v>3.4305696634336073E-2</v>
      </c>
      <c r="T122" s="2">
        <f t="shared" si="128"/>
        <v>0.01</v>
      </c>
      <c r="U122" s="14">
        <f t="shared" si="129"/>
        <v>3.4305696634336075E-4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5.8330569663433609E-3</v>
      </c>
      <c r="AU122" s="8">
        <f t="shared" si="133"/>
        <v>28.47</v>
      </c>
      <c r="AV122" s="1">
        <f t="shared" si="134"/>
        <v>0.33</v>
      </c>
      <c r="AW122" s="1">
        <f t="shared" si="135"/>
        <v>333.33333333333331</v>
      </c>
      <c r="AX122" s="1">
        <f t="shared" si="136"/>
        <v>122391.47616003327</v>
      </c>
      <c r="AZ122" s="1">
        <f t="shared" si="137"/>
        <v>15</v>
      </c>
      <c r="BA122" s="1">
        <f t="shared" si="138"/>
        <v>5507.6164272014967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-0.454099548357143</v>
      </c>
      <c r="E123" s="9">
        <f t="shared" si="139"/>
        <v>-4.4804409354838898E-2</v>
      </c>
      <c r="F123" s="7" t="s">
        <v>83</v>
      </c>
      <c r="G123" s="1">
        <v>3</v>
      </c>
      <c r="H123" s="8">
        <f t="shared" si="119"/>
        <v>-0.454099548357143</v>
      </c>
      <c r="I123" s="8">
        <f t="shared" si="120"/>
        <v>272.69590045164284</v>
      </c>
      <c r="J123" s="8">
        <f t="shared" si="121"/>
        <v>1.6422063859797116E-2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0.83868297124353541</v>
      </c>
      <c r="P123" s="8">
        <f t="shared" si="124"/>
        <v>1.3772905311885728E-2</v>
      </c>
      <c r="Q123" s="12">
        <f t="shared" si="125"/>
        <v>4.5450587529222899E-3</v>
      </c>
      <c r="R123" s="8">
        <f t="shared" si="126"/>
        <v>9.3951000000000007E-2</v>
      </c>
      <c r="S123" s="13">
        <f t="shared" si="127"/>
        <v>4.8376906610065773E-2</v>
      </c>
      <c r="T123" s="2">
        <f t="shared" si="128"/>
        <v>0.01</v>
      </c>
      <c r="U123" s="14">
        <f t="shared" si="129"/>
        <v>4.8376906610065777E-4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5.9737690661006582E-3</v>
      </c>
      <c r="AU123" s="8">
        <f t="shared" si="133"/>
        <v>28.47</v>
      </c>
      <c r="AV123" s="1">
        <f t="shared" si="134"/>
        <v>0.33</v>
      </c>
      <c r="AW123" s="1">
        <f t="shared" si="135"/>
        <v>333.33333333333331</v>
      </c>
      <c r="AX123" s="1">
        <f t="shared" si="136"/>
        <v>125343.95231485979</v>
      </c>
      <c r="AZ123" s="1">
        <f t="shared" si="137"/>
        <v>15</v>
      </c>
      <c r="BA123" s="1">
        <f t="shared" si="138"/>
        <v>5640.4778541686901</v>
      </c>
    </row>
    <row r="124" spans="1:53" x14ac:dyDescent="0.15">
      <c r="C124" s="7">
        <v>3</v>
      </c>
      <c r="D124" s="7">
        <v>6.1978790607419398</v>
      </c>
      <c r="E124" s="9">
        <f t="shared" si="139"/>
        <v>-0.454099548357143</v>
      </c>
      <c r="F124" s="7" t="s">
        <v>83</v>
      </c>
      <c r="G124" s="1">
        <v>4</v>
      </c>
      <c r="H124" s="8">
        <f t="shared" si="119"/>
        <v>6.1978790607419398</v>
      </c>
      <c r="I124" s="8">
        <f t="shared" si="120"/>
        <v>279.34787906074189</v>
      </c>
      <c r="J124" s="8">
        <f t="shared" si="121"/>
        <v>3.8431134246403459E-2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1.1096100659316497</v>
      </c>
      <c r="P124" s="8">
        <f t="shared" si="124"/>
        <v>4.2643573404979825E-2</v>
      </c>
      <c r="Q124" s="12">
        <f t="shared" si="125"/>
        <v>1.4072379223643343E-2</v>
      </c>
      <c r="R124" s="8">
        <f t="shared" si="126"/>
        <v>9.3951000000000007E-2</v>
      </c>
      <c r="S124" s="13">
        <f t="shared" si="127"/>
        <v>0.14978424097288312</v>
      </c>
      <c r="T124" s="2">
        <f t="shared" si="128"/>
        <v>0.01</v>
      </c>
      <c r="U124" s="14">
        <f t="shared" si="129"/>
        <v>1.4978424097288313E-3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6.9878424097288309E-3</v>
      </c>
      <c r="AU124" s="8">
        <f t="shared" si="133"/>
        <v>28.47</v>
      </c>
      <c r="AV124" s="1">
        <f t="shared" si="134"/>
        <v>0.33</v>
      </c>
      <c r="AW124" s="1">
        <f t="shared" si="135"/>
        <v>333.33333333333331</v>
      </c>
      <c r="AX124" s="1">
        <f t="shared" si="136"/>
        <v>146621.63469947013</v>
      </c>
      <c r="AZ124" s="1">
        <f t="shared" si="137"/>
        <v>15</v>
      </c>
      <c r="BA124" s="1">
        <f t="shared" si="138"/>
        <v>6597.9735614761548</v>
      </c>
    </row>
    <row r="125" spans="1:53" x14ac:dyDescent="0.15">
      <c r="C125" s="7">
        <v>4</v>
      </c>
      <c r="D125" s="7">
        <v>13.1094350331333</v>
      </c>
      <c r="E125" s="9">
        <f t="shared" si="139"/>
        <v>6.1978790607419398</v>
      </c>
      <c r="F125" s="7" t="s">
        <v>83</v>
      </c>
      <c r="G125" s="1">
        <v>5</v>
      </c>
      <c r="H125" s="8">
        <f t="shared" si="119"/>
        <v>13.1094350331333</v>
      </c>
      <c r="I125" s="8">
        <f t="shared" si="120"/>
        <v>286.25943503313329</v>
      </c>
      <c r="J125" s="8">
        <f t="shared" si="121"/>
        <v>8.9159818989618375E-2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1.0136181679003362</v>
      </c>
      <c r="O125" s="8">
        <f t="shared" si="140"/>
        <v>0.3380483246263335</v>
      </c>
      <c r="P125" s="8">
        <f t="shared" si="124"/>
        <v>3.0140327433427646E-2</v>
      </c>
      <c r="Q125" s="12">
        <f t="shared" si="125"/>
        <v>9.9463080530311238E-3</v>
      </c>
      <c r="R125" s="8">
        <f t="shared" si="126"/>
        <v>9.3951000000000007E-2</v>
      </c>
      <c r="S125" s="13">
        <f t="shared" si="127"/>
        <v>0.10586697377389409</v>
      </c>
      <c r="T125" s="2">
        <f t="shared" si="128"/>
        <v>0.01</v>
      </c>
      <c r="U125" s="14">
        <f t="shared" si="129"/>
        <v>1.0586697377389408E-3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6.5486697377389411E-3</v>
      </c>
      <c r="AU125" s="8">
        <f t="shared" si="133"/>
        <v>28.47</v>
      </c>
      <c r="AV125" s="1">
        <f t="shared" si="134"/>
        <v>0.33</v>
      </c>
      <c r="AW125" s="1">
        <f t="shared" si="135"/>
        <v>333.33333333333331</v>
      </c>
      <c r="AX125" s="1">
        <f t="shared" si="136"/>
        <v>137406.74241843619</v>
      </c>
      <c r="AZ125" s="1">
        <f t="shared" si="137"/>
        <v>15</v>
      </c>
      <c r="BA125" s="1">
        <f t="shared" si="138"/>
        <v>6183.3034088296281</v>
      </c>
    </row>
    <row r="126" spans="1:53" x14ac:dyDescent="0.15">
      <c r="C126" s="7">
        <v>5</v>
      </c>
      <c r="D126" s="7">
        <v>16.560070152032299</v>
      </c>
      <c r="E126" s="9">
        <f t="shared" si="139"/>
        <v>13.1094350331333</v>
      </c>
      <c r="F126" s="7" t="s">
        <v>85</v>
      </c>
      <c r="G126" s="1">
        <v>6</v>
      </c>
      <c r="H126" s="8">
        <f t="shared" si="119"/>
        <v>16.560070152032299</v>
      </c>
      <c r="I126" s="8">
        <f t="shared" si="120"/>
        <v>289.7100701520323</v>
      </c>
      <c r="J126" s="8">
        <f t="shared" si="121"/>
        <v>0.13369454426238606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0.5926079971929058</v>
      </c>
      <c r="P126" s="8">
        <f t="shared" si="124"/>
        <v>7.922845611095089E-2</v>
      </c>
      <c r="Q126" s="12">
        <f t="shared" si="125"/>
        <v>2.6145390516613794E-2</v>
      </c>
      <c r="R126" s="8">
        <f t="shared" si="126"/>
        <v>9.3951000000000007E-2</v>
      </c>
      <c r="S126" s="13">
        <f t="shared" si="127"/>
        <v>0.27828751707394062</v>
      </c>
      <c r="T126" s="2">
        <f t="shared" si="128"/>
        <v>0.01</v>
      </c>
      <c r="U126" s="14">
        <f t="shared" si="129"/>
        <v>2.7828751707394063E-3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8.2728751707394077E-3</v>
      </c>
      <c r="AU126" s="8">
        <f t="shared" si="133"/>
        <v>28.47</v>
      </c>
      <c r="AV126" s="1">
        <f t="shared" si="134"/>
        <v>0.33</v>
      </c>
      <c r="AW126" s="1">
        <f t="shared" si="135"/>
        <v>333.33333333333331</v>
      </c>
      <c r="AX126" s="1">
        <f t="shared" si="136"/>
        <v>173584.69325377085</v>
      </c>
      <c r="AZ126" s="1">
        <f t="shared" si="137"/>
        <v>15</v>
      </c>
      <c r="BA126" s="1">
        <f t="shared" si="138"/>
        <v>7811.3111964196869</v>
      </c>
    </row>
    <row r="127" spans="1:53" x14ac:dyDescent="0.15">
      <c r="C127" s="7">
        <v>6</v>
      </c>
      <c r="D127" s="7">
        <v>20.566202318666701</v>
      </c>
      <c r="E127" s="9">
        <f t="shared" si="139"/>
        <v>16.560070152032299</v>
      </c>
      <c r="F127" s="7" t="s">
        <v>83</v>
      </c>
      <c r="G127" s="1">
        <v>7</v>
      </c>
      <c r="H127" s="8">
        <f t="shared" si="119"/>
        <v>20.566202318666701</v>
      </c>
      <c r="I127" s="8">
        <f t="shared" si="120"/>
        <v>293.71620231866666</v>
      </c>
      <c r="J127" s="8">
        <f t="shared" si="121"/>
        <v>0.21144457013395132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0.798079541081955</v>
      </c>
      <c r="P127" s="8">
        <f t="shared" si="124"/>
        <v>0.16874958549677513</v>
      </c>
      <c r="Q127" s="12">
        <f t="shared" si="125"/>
        <v>5.5687363213935796E-2</v>
      </c>
      <c r="R127" s="8">
        <f t="shared" si="126"/>
        <v>9.3951000000000007E-2</v>
      </c>
      <c r="S127" s="13">
        <f t="shared" si="127"/>
        <v>0.59272773268976164</v>
      </c>
      <c r="T127" s="2">
        <f t="shared" si="128"/>
        <v>0.01</v>
      </c>
      <c r="U127" s="14">
        <f t="shared" si="129"/>
        <v>5.9272773268976165E-3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1.5877277326897615E-2</v>
      </c>
      <c r="AU127" s="8">
        <f t="shared" si="133"/>
        <v>28.47</v>
      </c>
      <c r="AV127" s="1">
        <f t="shared" si="134"/>
        <v>0.33</v>
      </c>
      <c r="AW127" s="1">
        <f t="shared" si="135"/>
        <v>333.33333333333331</v>
      </c>
      <c r="AX127" s="1">
        <f t="shared" si="136"/>
        <v>333143.22501112323</v>
      </c>
      <c r="AZ127" s="1">
        <f t="shared" si="137"/>
        <v>15</v>
      </c>
      <c r="BA127" s="1">
        <f t="shared" si="138"/>
        <v>14991.445125500546</v>
      </c>
    </row>
    <row r="128" spans="1:53" x14ac:dyDescent="0.15">
      <c r="C128" s="7">
        <v>7</v>
      </c>
      <c r="D128" s="7">
        <v>20.858531243225801</v>
      </c>
      <c r="E128" s="9">
        <f t="shared" si="139"/>
        <v>20.566202318666701</v>
      </c>
      <c r="F128" s="7" t="s">
        <v>83</v>
      </c>
      <c r="G128" s="1">
        <v>8</v>
      </c>
      <c r="H128" s="8">
        <f t="shared" si="119"/>
        <v>20.858531243225801</v>
      </c>
      <c r="I128" s="8">
        <f t="shared" si="120"/>
        <v>294.00853124322578</v>
      </c>
      <c r="J128" s="8">
        <f t="shared" si="121"/>
        <v>0.21853011565112609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0.91402995558517985</v>
      </c>
      <c r="P128" s="8">
        <f t="shared" si="124"/>
        <v>0.199743071902623</v>
      </c>
      <c r="Q128" s="12">
        <f t="shared" si="125"/>
        <v>6.5915213727865588E-2</v>
      </c>
      <c r="R128" s="8">
        <f t="shared" si="126"/>
        <v>9.3951000000000007E-2</v>
      </c>
      <c r="S128" s="13">
        <f t="shared" si="127"/>
        <v>0.70159140113320329</v>
      </c>
      <c r="T128" s="2">
        <f t="shared" si="128"/>
        <v>0.01</v>
      </c>
      <c r="U128" s="14">
        <f t="shared" si="129"/>
        <v>7.0159140113320332E-3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1.6965914011332035E-2</v>
      </c>
      <c r="AU128" s="8">
        <f t="shared" si="133"/>
        <v>28.47</v>
      </c>
      <c r="AV128" s="1">
        <f t="shared" si="134"/>
        <v>0.33</v>
      </c>
      <c r="AW128" s="1">
        <f t="shared" si="135"/>
        <v>333.33333333333331</v>
      </c>
      <c r="AX128" s="1">
        <f t="shared" si="136"/>
        <v>355985.42449223314</v>
      </c>
      <c r="AZ128" s="1">
        <f t="shared" si="137"/>
        <v>15</v>
      </c>
      <c r="BA128" s="1">
        <f t="shared" si="138"/>
        <v>16019.344102150491</v>
      </c>
    </row>
    <row r="129" spans="1:54" x14ac:dyDescent="0.15">
      <c r="C129" s="7">
        <v>8</v>
      </c>
      <c r="D129" s="7">
        <v>22.200745436774199</v>
      </c>
      <c r="E129" s="9">
        <f t="shared" si="139"/>
        <v>20.858531243225801</v>
      </c>
      <c r="F129" s="7" t="s">
        <v>83</v>
      </c>
      <c r="G129" s="1">
        <v>9</v>
      </c>
      <c r="H129" s="8">
        <f t="shared" si="119"/>
        <v>22.200745436774199</v>
      </c>
      <c r="I129" s="8">
        <f t="shared" si="120"/>
        <v>295.35074543677416</v>
      </c>
      <c r="J129" s="8">
        <f t="shared" si="121"/>
        <v>0.25402302287882855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0.99898688368255684</v>
      </c>
      <c r="P129" s="8">
        <f t="shared" si="124"/>
        <v>0.25376566800934375</v>
      </c>
      <c r="Q129" s="12">
        <f t="shared" si="125"/>
        <v>8.3742670443083436E-2</v>
      </c>
      <c r="R129" s="8">
        <f t="shared" si="126"/>
        <v>9.3951000000000007E-2</v>
      </c>
      <c r="S129" s="13">
        <f t="shared" si="127"/>
        <v>0.89134410962186061</v>
      </c>
      <c r="T129" s="2">
        <f t="shared" si="128"/>
        <v>0.01</v>
      </c>
      <c r="U129" s="14">
        <f t="shared" si="129"/>
        <v>8.9134410962186071E-3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1.8863441096218608E-2</v>
      </c>
      <c r="AU129" s="8">
        <f t="shared" si="133"/>
        <v>28.47</v>
      </c>
      <c r="AV129" s="1">
        <f t="shared" si="134"/>
        <v>0.33</v>
      </c>
      <c r="AW129" s="1">
        <f t="shared" si="135"/>
        <v>333.33333333333331</v>
      </c>
      <c r="AX129" s="1">
        <f t="shared" si="136"/>
        <v>395800.07782288635</v>
      </c>
      <c r="AZ129" s="1">
        <f t="shared" si="137"/>
        <v>15</v>
      </c>
      <c r="BA129" s="1">
        <f t="shared" si="138"/>
        <v>17811.003502029886</v>
      </c>
    </row>
    <row r="130" spans="1:54" x14ac:dyDescent="0.15">
      <c r="C130" s="7">
        <v>9</v>
      </c>
      <c r="D130" s="7">
        <v>19.267200353333301</v>
      </c>
      <c r="E130" s="9">
        <f t="shared" si="139"/>
        <v>22.200745436774199</v>
      </c>
      <c r="F130" s="7" t="s">
        <v>83</v>
      </c>
      <c r="G130" s="1">
        <v>10</v>
      </c>
      <c r="H130" s="8">
        <f t="shared" si="119"/>
        <v>19.267200353333301</v>
      </c>
      <c r="I130" s="8">
        <f t="shared" si="120"/>
        <v>292.41720035333327</v>
      </c>
      <c r="J130" s="8">
        <f t="shared" si="121"/>
        <v>0.18249075386304756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1.0299212156732129</v>
      </c>
      <c r="P130" s="8">
        <f t="shared" si="124"/>
        <v>0.18795109906775101</v>
      </c>
      <c r="Q130" s="12">
        <f t="shared" si="125"/>
        <v>6.2023862692357837E-2</v>
      </c>
      <c r="R130" s="8">
        <f t="shared" si="126"/>
        <v>9.3951000000000007E-2</v>
      </c>
      <c r="S130" s="13">
        <f t="shared" si="127"/>
        <v>0.66017245896645949</v>
      </c>
      <c r="T130" s="2">
        <f t="shared" si="128"/>
        <v>0.01</v>
      </c>
      <c r="U130" s="14">
        <f t="shared" si="129"/>
        <v>6.6017245896645947E-3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1.6551724589664595E-2</v>
      </c>
      <c r="AU130" s="8">
        <f t="shared" si="133"/>
        <v>28.47</v>
      </c>
      <c r="AV130" s="1">
        <f t="shared" si="134"/>
        <v>0.33</v>
      </c>
      <c r="AW130" s="1">
        <f t="shared" si="135"/>
        <v>333.33333333333331</v>
      </c>
      <c r="AX130" s="1">
        <f t="shared" si="136"/>
        <v>347294.74051293253</v>
      </c>
      <c r="AZ130" s="1">
        <f t="shared" si="137"/>
        <v>15</v>
      </c>
      <c r="BA130" s="1">
        <f t="shared" si="138"/>
        <v>15628.263323081961</v>
      </c>
    </row>
    <row r="131" spans="1:54" x14ac:dyDescent="0.15">
      <c r="C131" s="7">
        <v>10</v>
      </c>
      <c r="D131" s="7">
        <v>10.3013148599355</v>
      </c>
      <c r="E131" s="9">
        <f t="shared" si="139"/>
        <v>19.267200353333301</v>
      </c>
      <c r="F131" s="7" t="s">
        <v>83</v>
      </c>
      <c r="G131" s="1">
        <v>11</v>
      </c>
      <c r="H131" s="8">
        <f t="shared" si="119"/>
        <v>10.3013148599355</v>
      </c>
      <c r="I131" s="8">
        <f t="shared" si="120"/>
        <v>283.45131485993545</v>
      </c>
      <c r="J131" s="8">
        <f t="shared" si="121"/>
        <v>6.3653797190880324E-2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0.79987161077518887</v>
      </c>
      <c r="O131" s="8">
        <f t="shared" si="140"/>
        <v>0.32679850583027292</v>
      </c>
      <c r="P131" s="8">
        <f t="shared" si="124"/>
        <v>2.0801965812402914E-2</v>
      </c>
      <c r="Q131" s="12">
        <f t="shared" si="125"/>
        <v>6.8646487180929619E-3</v>
      </c>
      <c r="R131" s="8">
        <f t="shared" si="126"/>
        <v>9.3951000000000007E-2</v>
      </c>
      <c r="S131" s="13">
        <f t="shared" si="127"/>
        <v>7.3066265586241352E-2</v>
      </c>
      <c r="T131" s="2">
        <f t="shared" si="128"/>
        <v>0.01</v>
      </c>
      <c r="U131" s="14">
        <f t="shared" si="129"/>
        <v>7.3066265586241351E-4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6.2206626558624139E-3</v>
      </c>
      <c r="AU131" s="8">
        <f t="shared" si="133"/>
        <v>28.47</v>
      </c>
      <c r="AV131" s="1">
        <f t="shared" si="134"/>
        <v>0.33</v>
      </c>
      <c r="AW131" s="1">
        <f t="shared" si="135"/>
        <v>333.33333333333331</v>
      </c>
      <c r="AX131" s="1">
        <f t="shared" si="136"/>
        <v>130524.36990374095</v>
      </c>
      <c r="AZ131" s="1">
        <f t="shared" si="137"/>
        <v>15</v>
      </c>
      <c r="BA131" s="1">
        <f t="shared" si="138"/>
        <v>5873.5966456683427</v>
      </c>
    </row>
    <row r="132" spans="1:54" x14ac:dyDescent="0.15">
      <c r="C132" s="7">
        <v>11</v>
      </c>
      <c r="D132" s="7">
        <v>2.3558726530333298</v>
      </c>
      <c r="E132" s="9">
        <f t="shared" si="139"/>
        <v>10.3013148599355</v>
      </c>
      <c r="F132" s="7" t="s">
        <v>85</v>
      </c>
      <c r="G132" s="1">
        <v>12</v>
      </c>
      <c r="H132" s="8">
        <f t="shared" si="119"/>
        <v>2.3558726530333298</v>
      </c>
      <c r="I132" s="8">
        <f t="shared" si="120"/>
        <v>275.50587265303329</v>
      </c>
      <c r="J132" s="8">
        <f t="shared" si="121"/>
        <v>2.3636668819425756E-2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0.59069654001786998</v>
      </c>
      <c r="P132" s="8">
        <f t="shared" si="124"/>
        <v>1.3962098489183065E-2</v>
      </c>
      <c r="Q132" s="12">
        <f t="shared" si="125"/>
        <v>4.6074925014304114E-3</v>
      </c>
      <c r="R132" s="8">
        <f t="shared" si="126"/>
        <v>9.3951000000000007E-2</v>
      </c>
      <c r="S132" s="13">
        <f t="shared" si="127"/>
        <v>4.9041441830639493E-2</v>
      </c>
      <c r="T132" s="2">
        <f t="shared" si="128"/>
        <v>0.01</v>
      </c>
      <c r="U132" s="14">
        <f t="shared" si="129"/>
        <v>4.9041441830639495E-4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5.9804144183063955E-3</v>
      </c>
      <c r="AU132" s="8">
        <f t="shared" si="133"/>
        <v>28.47</v>
      </c>
      <c r="AV132" s="1">
        <f t="shared" si="134"/>
        <v>0.33</v>
      </c>
      <c r="AW132" s="1">
        <f t="shared" si="135"/>
        <v>333.33333333333331</v>
      </c>
      <c r="AX132" s="1">
        <f t="shared" si="136"/>
        <v>125483.38768652793</v>
      </c>
      <c r="AY132" s="1">
        <f>SUM(AX121:AX132)</f>
        <v>2512937.2405094956</v>
      </c>
      <c r="AZ132" s="1">
        <f t="shared" si="137"/>
        <v>15</v>
      </c>
      <c r="BA132" s="1">
        <f t="shared" si="138"/>
        <v>5646.752445893756</v>
      </c>
      <c r="BB132" s="1">
        <f>SUM(BA121:BA132)</f>
        <v>113082.1758229273</v>
      </c>
    </row>
    <row r="133" spans="1:54" x14ac:dyDescent="0.3">
      <c r="C133" s="7">
        <v>12</v>
      </c>
      <c r="D133" s="10">
        <v>2.6996779897419398</v>
      </c>
      <c r="E133" s="9">
        <f t="shared" si="139"/>
        <v>2.3558726530333298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1</v>
      </c>
      <c r="E136" s="7"/>
      <c r="F136" s="7"/>
      <c r="G136" s="1">
        <v>1</v>
      </c>
      <c r="H136" s="8">
        <f t="shared" ref="H136:H147" si="141">E137</f>
        <v>1</v>
      </c>
      <c r="I136" s="8">
        <f t="shared" ref="I136:I147" si="142">H136+273.15</f>
        <v>274.14999999999998</v>
      </c>
      <c r="J136" s="8">
        <f t="shared" ref="J136:J147" si="143">EXP(($C$15*(I136-$C$13))/($C$16*I136*$C$13))</f>
        <v>1.9846143044148706E-2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1.5064173531529734E-2</v>
      </c>
      <c r="Q136" s="12">
        <f t="shared" ref="Q136:Q147" si="147">P136*$B$138</f>
        <v>3.9166851181977307E-3</v>
      </c>
      <c r="R136" s="8">
        <f t="shared" ref="R136:R147" si="148">L136*$B$138</f>
        <v>0.19735245833333334</v>
      </c>
      <c r="S136" s="13">
        <f t="shared" ref="S136:S147" si="149">Q136/R136</f>
        <v>1.9846143044148706E-2</v>
      </c>
      <c r="T136" s="2">
        <f t="shared" ref="T136:T147" si="150">$B$137/100</f>
        <v>0.01</v>
      </c>
      <c r="U136" s="14">
        <f t="shared" ref="U136:U147" si="151">S136*T136</f>
        <v>1.9846143044148707E-4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5.6884614304414868E-3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-4.4804409354838898E-2</v>
      </c>
      <c r="E137" s="9">
        <f t="shared" ref="E137:E148" si="159">D136</f>
        <v>1</v>
      </c>
      <c r="F137" s="7" t="s">
        <v>83</v>
      </c>
      <c r="G137" s="1">
        <v>2</v>
      </c>
      <c r="H137" s="8">
        <f t="shared" si="141"/>
        <v>-4.4804409354838898E-2</v>
      </c>
      <c r="I137" s="8">
        <f t="shared" si="142"/>
        <v>273.10519559064517</v>
      </c>
      <c r="J137" s="8">
        <f t="shared" si="143"/>
        <v>1.7324763181319269E-2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1.5030316598018036</v>
      </c>
      <c r="P137" s="8">
        <f t="shared" si="146"/>
        <v>2.6039667560091476E-2</v>
      </c>
      <c r="Q137" s="12">
        <f t="shared" si="147"/>
        <v>6.7703135656237839E-3</v>
      </c>
      <c r="R137" s="8">
        <f t="shared" si="148"/>
        <v>0.19735245833333334</v>
      </c>
      <c r="S137" s="13">
        <f t="shared" si="149"/>
        <v>3.4305696634336073E-2</v>
      </c>
      <c r="T137" s="2">
        <f t="shared" si="150"/>
        <v>0.01</v>
      </c>
      <c r="U137" s="14">
        <f t="shared" si="151"/>
        <v>3.4305696634336075E-4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5.8330569663433609E-3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-0.454099548357143</v>
      </c>
      <c r="E138" s="9">
        <f t="shared" si="159"/>
        <v>-4.4804409354838898E-2</v>
      </c>
      <c r="F138" s="7" t="s">
        <v>83</v>
      </c>
      <c r="G138" s="1">
        <v>3</v>
      </c>
      <c r="H138" s="8">
        <f t="shared" si="141"/>
        <v>-0.454099548357143</v>
      </c>
      <c r="I138" s="8">
        <f t="shared" si="142"/>
        <v>272.69590045164284</v>
      </c>
      <c r="J138" s="8">
        <f t="shared" si="143"/>
        <v>1.6422063859797116E-2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2.2360399089083787</v>
      </c>
      <c r="P138" s="8">
        <f t="shared" si="146"/>
        <v>3.6720390177148322E-2</v>
      </c>
      <c r="Q138" s="12">
        <f t="shared" si="147"/>
        <v>9.5473014460585644E-3</v>
      </c>
      <c r="R138" s="8">
        <f t="shared" si="148"/>
        <v>0.19735245833333334</v>
      </c>
      <c r="S138" s="13">
        <f t="shared" si="149"/>
        <v>4.8376906610065773E-2</v>
      </c>
      <c r="T138" s="2">
        <f t="shared" si="150"/>
        <v>0.01</v>
      </c>
      <c r="U138" s="14">
        <f t="shared" si="151"/>
        <v>4.8376906610065777E-4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5.9737690661006582E-3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6.1978790607419398</v>
      </c>
      <c r="E139" s="9">
        <f t="shared" si="159"/>
        <v>-0.454099548357143</v>
      </c>
      <c r="F139" s="7" t="s">
        <v>83</v>
      </c>
      <c r="G139" s="1">
        <v>4</v>
      </c>
      <c r="H139" s="8">
        <f t="shared" si="141"/>
        <v>6.1978790607419398</v>
      </c>
      <c r="I139" s="8">
        <f t="shared" si="142"/>
        <v>279.34787906074189</v>
      </c>
      <c r="J139" s="8">
        <f t="shared" si="143"/>
        <v>3.8431134246403459E-2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2.9583674353978973</v>
      </c>
      <c r="P139" s="8">
        <f t="shared" si="146"/>
        <v>0.1136934160599649</v>
      </c>
      <c r="Q139" s="12">
        <f t="shared" si="147"/>
        <v>2.9560288175590876E-2</v>
      </c>
      <c r="R139" s="8">
        <f t="shared" si="148"/>
        <v>0.19735245833333334</v>
      </c>
      <c r="S139" s="13">
        <f t="shared" si="149"/>
        <v>0.14978424097288312</v>
      </c>
      <c r="T139" s="2">
        <f t="shared" si="150"/>
        <v>0.01</v>
      </c>
      <c r="U139" s="14">
        <f t="shared" si="151"/>
        <v>1.4978424097288313E-3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6.9878424097288309E-3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13.1094350331333</v>
      </c>
      <c r="E140" s="9">
        <f t="shared" si="159"/>
        <v>6.1978790607419398</v>
      </c>
      <c r="F140" s="7" t="s">
        <v>83</v>
      </c>
      <c r="G140" s="1">
        <v>5</v>
      </c>
      <c r="H140" s="8">
        <f t="shared" si="141"/>
        <v>13.1094350331333</v>
      </c>
      <c r="I140" s="8">
        <f t="shared" si="142"/>
        <v>286.25943503313329</v>
      </c>
      <c r="J140" s="8">
        <f t="shared" si="143"/>
        <v>8.9159818989618375E-2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3.6037219360045993</v>
      </c>
      <c r="P140" s="8">
        <f t="shared" si="146"/>
        <v>0.32130719550308717</v>
      </c>
      <c r="Q140" s="12">
        <f t="shared" si="147"/>
        <v>8.3539870830802665E-2</v>
      </c>
      <c r="R140" s="8">
        <f t="shared" si="148"/>
        <v>0.19735245833333334</v>
      </c>
      <c r="S140" s="13">
        <f t="shared" si="149"/>
        <v>0.42330291467513259</v>
      </c>
      <c r="T140" s="2">
        <f t="shared" si="150"/>
        <v>0.01</v>
      </c>
      <c r="U140" s="14">
        <f t="shared" si="151"/>
        <v>4.2330291467513256E-3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9.7230291467513275E-3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16.560070152032299</v>
      </c>
      <c r="E141" s="9">
        <f t="shared" si="159"/>
        <v>13.1094350331333</v>
      </c>
      <c r="F141" s="7" t="s">
        <v>85</v>
      </c>
      <c r="G141" s="1">
        <v>6</v>
      </c>
      <c r="H141" s="8">
        <f t="shared" si="141"/>
        <v>16.560070152032299</v>
      </c>
      <c r="I141" s="8">
        <f t="shared" si="142"/>
        <v>289.7100701520323</v>
      </c>
      <c r="J141" s="8">
        <f t="shared" si="143"/>
        <v>0.13369454426238606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4.0414626571681787</v>
      </c>
      <c r="P141" s="8">
        <f t="shared" si="146"/>
        <v>0.5403215081035514</v>
      </c>
      <c r="Q141" s="12">
        <f t="shared" si="147"/>
        <v>0.14048359210692338</v>
      </c>
      <c r="R141" s="8">
        <f t="shared" si="148"/>
        <v>0.19735245833333334</v>
      </c>
      <c r="S141" s="13">
        <f t="shared" si="149"/>
        <v>0.71184110546848622</v>
      </c>
      <c r="T141" s="2">
        <f t="shared" si="150"/>
        <v>0.01</v>
      </c>
      <c r="U141" s="14">
        <f t="shared" si="151"/>
        <v>7.1184110546848624E-3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1.2608411054684864E-2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20.566202318666701</v>
      </c>
      <c r="E142" s="9">
        <f t="shared" si="159"/>
        <v>16.560070152032299</v>
      </c>
      <c r="F142" s="7" t="s">
        <v>83</v>
      </c>
      <c r="G142" s="1">
        <v>7</v>
      </c>
      <c r="H142" s="8">
        <f t="shared" si="141"/>
        <v>20.566202318666701</v>
      </c>
      <c r="I142" s="8">
        <f t="shared" si="142"/>
        <v>293.71620231866666</v>
      </c>
      <c r="J142" s="8">
        <f t="shared" si="143"/>
        <v>0.21144457013395132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4.2601890657312937</v>
      </c>
      <c r="P142" s="8">
        <f t="shared" si="146"/>
        <v>0.9007938456929131</v>
      </c>
      <c r="Q142" s="12">
        <f t="shared" si="147"/>
        <v>0.2342063998801574</v>
      </c>
      <c r="R142" s="8">
        <f t="shared" si="148"/>
        <v>0.19735245833333334</v>
      </c>
      <c r="S142" s="13">
        <f t="shared" si="149"/>
        <v>1.1867417404275593</v>
      </c>
      <c r="T142" s="2">
        <f t="shared" si="150"/>
        <v>0.01</v>
      </c>
      <c r="U142" s="14">
        <f t="shared" si="151"/>
        <v>1.1867417404275594E-2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2.1817417404275594E-2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20.858531243225801</v>
      </c>
      <c r="E143" s="9">
        <f t="shared" si="159"/>
        <v>20.566202318666701</v>
      </c>
      <c r="F143" s="7" t="s">
        <v>83</v>
      </c>
      <c r="G143" s="1">
        <v>8</v>
      </c>
      <c r="H143" s="8">
        <f t="shared" si="141"/>
        <v>20.858531243225801</v>
      </c>
      <c r="I143" s="8">
        <f t="shared" si="142"/>
        <v>294.00853124322578</v>
      </c>
      <c r="J143" s="8">
        <f t="shared" si="143"/>
        <v>0.21853011565112609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4.1184431367050474</v>
      </c>
      <c r="P143" s="8">
        <f t="shared" si="146"/>
        <v>0.90000385496674051</v>
      </c>
      <c r="Q143" s="12">
        <f t="shared" si="147"/>
        <v>0.23400100229135254</v>
      </c>
      <c r="R143" s="8">
        <f t="shared" si="148"/>
        <v>0.19735245833333334</v>
      </c>
      <c r="S143" s="13">
        <f t="shared" si="149"/>
        <v>1.185700975136164</v>
      </c>
      <c r="T143" s="2">
        <f t="shared" si="150"/>
        <v>0.01</v>
      </c>
      <c r="U143" s="14">
        <f t="shared" si="151"/>
        <v>1.1857009751361641E-2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2.1807009751361642E-2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22.200745436774199</v>
      </c>
      <c r="E144" s="9">
        <f t="shared" si="159"/>
        <v>20.858531243225801</v>
      </c>
      <c r="F144" s="7" t="s">
        <v>83</v>
      </c>
      <c r="G144" s="1">
        <v>9</v>
      </c>
      <c r="H144" s="8">
        <f t="shared" si="141"/>
        <v>22.200745436774199</v>
      </c>
      <c r="I144" s="8">
        <f t="shared" si="142"/>
        <v>295.35074543677416</v>
      </c>
      <c r="J144" s="8">
        <f t="shared" si="143"/>
        <v>0.25402302287882855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3.9774871984049738</v>
      </c>
      <c r="P144" s="8">
        <f t="shared" si="146"/>
        <v>1.0103733216006743</v>
      </c>
      <c r="Q144" s="12">
        <f t="shared" si="147"/>
        <v>0.26269706361617534</v>
      </c>
      <c r="R144" s="8">
        <f t="shared" si="148"/>
        <v>0.19735245833333334</v>
      </c>
      <c r="S144" s="13">
        <f t="shared" si="149"/>
        <v>1.3311061125596586</v>
      </c>
      <c r="T144" s="2">
        <f t="shared" si="150"/>
        <v>0.01</v>
      </c>
      <c r="U144" s="14">
        <f t="shared" si="151"/>
        <v>1.3311061125596586E-2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2.3261061125596588E-2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19.267200353333301</v>
      </c>
      <c r="E145" s="9">
        <f t="shared" si="159"/>
        <v>22.200745436774199</v>
      </c>
      <c r="F145" s="7" t="s">
        <v>83</v>
      </c>
      <c r="G145" s="1">
        <v>10</v>
      </c>
      <c r="H145" s="8">
        <f t="shared" si="141"/>
        <v>19.267200353333301</v>
      </c>
      <c r="I145" s="8">
        <f t="shared" si="142"/>
        <v>292.41720035333327</v>
      </c>
      <c r="J145" s="8">
        <f t="shared" si="143"/>
        <v>0.18249075386304756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3.7261617934709657</v>
      </c>
      <c r="P145" s="8">
        <f t="shared" si="146"/>
        <v>0.67999007470620187</v>
      </c>
      <c r="Q145" s="12">
        <f t="shared" si="147"/>
        <v>0.17679741942361249</v>
      </c>
      <c r="R145" s="8">
        <f t="shared" si="148"/>
        <v>0.19735245833333334</v>
      </c>
      <c r="S145" s="13">
        <f t="shared" si="149"/>
        <v>0.89584604578371729</v>
      </c>
      <c r="T145" s="2">
        <f t="shared" si="150"/>
        <v>0.01</v>
      </c>
      <c r="U145" s="14">
        <f t="shared" si="151"/>
        <v>8.9584604578371724E-3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1.8908460457837173E-2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10.3013148599355</v>
      </c>
      <c r="E146" s="9">
        <f t="shared" si="159"/>
        <v>19.267200353333301</v>
      </c>
      <c r="F146" s="7" t="s">
        <v>83</v>
      </c>
      <c r="G146" s="1">
        <v>11</v>
      </c>
      <c r="H146" s="8">
        <f t="shared" si="141"/>
        <v>10.3013148599355</v>
      </c>
      <c r="I146" s="8">
        <f t="shared" si="142"/>
        <v>283.45131485993545</v>
      </c>
      <c r="J146" s="8">
        <f t="shared" si="143"/>
        <v>6.3653797190880324E-2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3.8052196354314307</v>
      </c>
      <c r="P146" s="8">
        <f t="shared" si="146"/>
        <v>0.24221667894050786</v>
      </c>
      <c r="Q146" s="12">
        <f t="shared" si="147"/>
        <v>6.2976336524532051E-2</v>
      </c>
      <c r="R146" s="8">
        <f t="shared" si="148"/>
        <v>0.19735245833333334</v>
      </c>
      <c r="S146" s="13">
        <f t="shared" si="149"/>
        <v>0.31910591363479957</v>
      </c>
      <c r="T146" s="2">
        <f t="shared" si="150"/>
        <v>0.01</v>
      </c>
      <c r="U146" s="14">
        <f t="shared" si="151"/>
        <v>3.1910591363479958E-3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8.6810591363479968E-3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2.3558726530333298</v>
      </c>
      <c r="E147" s="9">
        <f t="shared" si="159"/>
        <v>10.3013148599355</v>
      </c>
      <c r="F147" s="7" t="s">
        <v>85</v>
      </c>
      <c r="G147" s="1">
        <v>12</v>
      </c>
      <c r="H147" s="8">
        <f t="shared" si="141"/>
        <v>2.3558726530333298</v>
      </c>
      <c r="I147" s="8">
        <f t="shared" si="142"/>
        <v>275.50587265303329</v>
      </c>
      <c r="J147" s="8">
        <f t="shared" si="143"/>
        <v>2.3636668819425756E-2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4.3220508731575888</v>
      </c>
      <c r="P147" s="8">
        <f t="shared" si="146"/>
        <v>0.10215888510953584</v>
      </c>
      <c r="Q147" s="12">
        <f t="shared" si="147"/>
        <v>2.6561310128479319E-2</v>
      </c>
      <c r="R147" s="8">
        <f t="shared" si="148"/>
        <v>0.19735245833333334</v>
      </c>
      <c r="S147" s="13">
        <f t="shared" si="149"/>
        <v>0.13458818984467164</v>
      </c>
      <c r="T147" s="2">
        <f t="shared" si="150"/>
        <v>0.01</v>
      </c>
      <c r="U147" s="14">
        <f t="shared" si="151"/>
        <v>1.3458818984467163E-3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6.8358818984467166E-3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2.6996779897419398</v>
      </c>
      <c r="E148" s="9">
        <f t="shared" si="159"/>
        <v>2.3558726530333298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B148"/>
  <sheetViews>
    <sheetView workbookViewId="0">
      <pane xSplit="4" topLeftCell="E1" activePane="topRight" state="frozen"/>
      <selection pane="topRight" activeCell="I13" sqref="I13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6493000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11400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4830000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1549000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106000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>
        <v>7700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>
        <v>1000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14222387.174648553</v>
      </c>
      <c r="J13" s="6" t="s">
        <v>37</v>
      </c>
      <c r="K13" s="6">
        <f>I13/(10000*1000)</f>
        <v>1.4222387174648554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5</v>
      </c>
      <c r="E26" s="7"/>
      <c r="F26" s="7"/>
      <c r="G26" s="1">
        <v>1</v>
      </c>
      <c r="H26" s="8">
        <f t="shared" ref="H26:H37" si="0">E27</f>
        <v>5</v>
      </c>
      <c r="I26" s="8">
        <f t="shared" ref="I26:I37" si="1">H26+273.15</f>
        <v>278.14999999999998</v>
      </c>
      <c r="J26" s="8">
        <f t="shared" ref="J26:J37" si="2">EXP(($C$15*(I26-$C$13))/($C$16*I26*$C$13))</f>
        <v>3.3074406338125473E-2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1.3405749522034984</v>
      </c>
      <c r="Q26" s="12">
        <f t="shared" ref="Q26:Q37" si="6">P26*$B$28</f>
        <v>0.13405749522034985</v>
      </c>
      <c r="R26" s="8">
        <f t="shared" ref="R26:R37" si="7">L26*$B$28</f>
        <v>4.0532094166666672</v>
      </c>
      <c r="S26" s="13">
        <f t="shared" ref="S26:S37" si="8">Q26/R26</f>
        <v>3.3074406338125466E-2</v>
      </c>
      <c r="T26" s="2">
        <f t="shared" ref="T26:T37" si="9">$B$27/100</f>
        <v>0.34</v>
      </c>
      <c r="U26" s="14">
        <f t="shared" ref="U26:U37" si="10">S26*T26</f>
        <v>1.124529815496266E-2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2.414529815496266E-2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3.8260373712903202</v>
      </c>
      <c r="E27" s="9">
        <f t="shared" ref="E27:E38" si="18">D26</f>
        <v>5</v>
      </c>
      <c r="F27" s="7" t="s">
        <v>83</v>
      </c>
      <c r="G27" s="1">
        <v>2</v>
      </c>
      <c r="H27" s="8">
        <f t="shared" si="0"/>
        <v>3.8260373712903202</v>
      </c>
      <c r="I27" s="8">
        <f t="shared" si="1"/>
        <v>276.97603737129032</v>
      </c>
      <c r="J27" s="8">
        <f t="shared" si="2"/>
        <v>2.8513818972334657E-2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79.723613381129837</v>
      </c>
      <c r="P27" s="8">
        <f t="shared" si="5"/>
        <v>2.2732246797699331</v>
      </c>
      <c r="Q27" s="12">
        <f t="shared" si="6"/>
        <v>0.22732246797699332</v>
      </c>
      <c r="R27" s="8">
        <f t="shared" si="7"/>
        <v>4.0532094166666672</v>
      </c>
      <c r="S27" s="13">
        <f t="shared" si="8"/>
        <v>5.6084560309726562E-2</v>
      </c>
      <c r="T27" s="2">
        <f t="shared" si="9"/>
        <v>0.34</v>
      </c>
      <c r="U27" s="14">
        <f t="shared" si="10"/>
        <v>1.9068750505307031E-2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3.1968750505307029E-2</v>
      </c>
      <c r="AR27" s="8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6.90272493325</v>
      </c>
      <c r="E28" s="9">
        <f t="shared" si="18"/>
        <v>3.8260373712903202</v>
      </c>
      <c r="F28" s="7" t="s">
        <v>83</v>
      </c>
      <c r="G28" s="1">
        <v>3</v>
      </c>
      <c r="H28" s="8">
        <f t="shared" si="0"/>
        <v>6.90272493325</v>
      </c>
      <c r="I28" s="8">
        <f t="shared" si="1"/>
        <v>280.05272493324998</v>
      </c>
      <c r="J28" s="8">
        <f t="shared" si="2"/>
        <v>4.1954814544722031E-2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117.98248286802657</v>
      </c>
      <c r="P28" s="8">
        <f t="shared" si="5"/>
        <v>4.9499331882538993</v>
      </c>
      <c r="Q28" s="12">
        <f t="shared" si="6"/>
        <v>0.49499331882538994</v>
      </c>
      <c r="R28" s="8">
        <f t="shared" si="7"/>
        <v>4.0532094166666672</v>
      </c>
      <c r="S28" s="13">
        <f t="shared" si="8"/>
        <v>0.1221237957234564</v>
      </c>
      <c r="T28" s="2">
        <f t="shared" si="9"/>
        <v>0.34</v>
      </c>
      <c r="U28" s="14">
        <f t="shared" si="10"/>
        <v>4.1522090545975179E-2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5.4422090545975181E-2</v>
      </c>
      <c r="AR28" s="8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7">
        <v>6.56852911832258</v>
      </c>
      <c r="E29" s="9">
        <f t="shared" si="18"/>
        <v>6.90272493325</v>
      </c>
      <c r="F29" s="7" t="s">
        <v>83</v>
      </c>
      <c r="G29" s="1">
        <v>4</v>
      </c>
      <c r="H29" s="8">
        <f t="shared" si="0"/>
        <v>6.56852911832258</v>
      </c>
      <c r="I29" s="8">
        <f t="shared" si="1"/>
        <v>279.71852911832258</v>
      </c>
      <c r="J29" s="8">
        <f t="shared" si="2"/>
        <v>4.0247754926202403E-2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153.56464384643931</v>
      </c>
      <c r="P29" s="8">
        <f t="shared" si="5"/>
        <v>6.1806321508610456</v>
      </c>
      <c r="Q29" s="12">
        <f t="shared" si="6"/>
        <v>0.61806321508610462</v>
      </c>
      <c r="R29" s="8">
        <f t="shared" si="7"/>
        <v>4.0532094166666672</v>
      </c>
      <c r="S29" s="13">
        <f t="shared" si="8"/>
        <v>0.15248736286475811</v>
      </c>
      <c r="T29" s="2">
        <f t="shared" si="9"/>
        <v>0.34</v>
      </c>
      <c r="U29" s="14">
        <f t="shared" si="10"/>
        <v>5.1845703374017761E-2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6.4745703374017763E-2</v>
      </c>
      <c r="AR29" s="8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7">
        <v>10.8305239474667</v>
      </c>
      <c r="E30" s="9">
        <f t="shared" si="18"/>
        <v>6.56852911832258</v>
      </c>
      <c r="F30" s="7" t="s">
        <v>83</v>
      </c>
      <c r="G30" s="1">
        <v>5</v>
      </c>
      <c r="H30" s="8">
        <f t="shared" si="0"/>
        <v>10.8305239474667</v>
      </c>
      <c r="I30" s="8">
        <f t="shared" si="1"/>
        <v>283.98052394746668</v>
      </c>
      <c r="J30" s="8">
        <f t="shared" si="2"/>
        <v>6.7861790000948413E-2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140.01481111079934</v>
      </c>
      <c r="O30" s="8">
        <f t="shared" si="19"/>
        <v>47.90129475144559</v>
      </c>
      <c r="P30" s="8">
        <f t="shared" si="5"/>
        <v>3.2506676051961332</v>
      </c>
      <c r="Q30" s="12">
        <f t="shared" si="6"/>
        <v>0.32506676051961336</v>
      </c>
      <c r="R30" s="8">
        <f t="shared" si="7"/>
        <v>4.0532094166666672</v>
      </c>
      <c r="S30" s="13">
        <f t="shared" si="8"/>
        <v>8.0199843408768678E-2</v>
      </c>
      <c r="T30" s="2">
        <f t="shared" si="9"/>
        <v>0.34</v>
      </c>
      <c r="U30" s="14">
        <f t="shared" si="10"/>
        <v>2.7267946758981351E-2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4.0167946758981353E-2</v>
      </c>
      <c r="AR30" s="8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7">
        <v>10.9047325958065</v>
      </c>
      <c r="E31" s="9">
        <f t="shared" si="18"/>
        <v>10.8305239474667</v>
      </c>
      <c r="F31" s="7" t="s">
        <v>85</v>
      </c>
      <c r="G31" s="1">
        <v>6</v>
      </c>
      <c r="H31" s="8">
        <f t="shared" si="0"/>
        <v>10.9047325958065</v>
      </c>
      <c r="I31" s="8">
        <f t="shared" si="1"/>
        <v>284.05473259580646</v>
      </c>
      <c r="J31" s="8">
        <f t="shared" si="2"/>
        <v>6.8472382588328023E-2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85.182721312916129</v>
      </c>
      <c r="P31" s="8">
        <f t="shared" si="5"/>
        <v>5.8326638836529172</v>
      </c>
      <c r="Q31" s="12">
        <f t="shared" si="6"/>
        <v>0.58326638836529177</v>
      </c>
      <c r="R31" s="8">
        <f t="shared" si="7"/>
        <v>4.0532094166666672</v>
      </c>
      <c r="S31" s="13">
        <f t="shared" si="8"/>
        <v>0.14390235697344408</v>
      </c>
      <c r="T31" s="2">
        <f t="shared" si="9"/>
        <v>0.34</v>
      </c>
      <c r="U31" s="14">
        <f t="shared" si="10"/>
        <v>4.8926801370970989E-2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6.1826801370970991E-2</v>
      </c>
      <c r="AR31" s="8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7">
        <v>11.824584859833299</v>
      </c>
      <c r="E32" s="9">
        <f t="shared" si="18"/>
        <v>10.9047325958065</v>
      </c>
      <c r="F32" s="7" t="s">
        <v>83</v>
      </c>
      <c r="G32" s="1">
        <v>7</v>
      </c>
      <c r="H32" s="8">
        <f t="shared" si="0"/>
        <v>11.824584859833299</v>
      </c>
      <c r="I32" s="8">
        <f t="shared" si="1"/>
        <v>284.97458485983327</v>
      </c>
      <c r="J32" s="8">
        <f t="shared" si="2"/>
        <v>7.6483416110435978E-2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119.88215159592988</v>
      </c>
      <c r="P32" s="8">
        <f t="shared" si="5"/>
        <v>9.1689964847258718</v>
      </c>
      <c r="Q32" s="12">
        <f t="shared" si="6"/>
        <v>0.9168996484725872</v>
      </c>
      <c r="R32" s="8">
        <f t="shared" si="7"/>
        <v>4.0532094166666672</v>
      </c>
      <c r="S32" s="13">
        <f t="shared" si="8"/>
        <v>0.22621571061744927</v>
      </c>
      <c r="T32" s="2">
        <f t="shared" si="9"/>
        <v>0.34</v>
      </c>
      <c r="U32" s="14">
        <f t="shared" si="10"/>
        <v>7.6913341609932753E-2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0.10256334160993275</v>
      </c>
      <c r="AR32" s="8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7">
        <v>13.9545895012903</v>
      </c>
      <c r="E33" s="9">
        <f t="shared" si="18"/>
        <v>11.824584859833299</v>
      </c>
      <c r="F33" s="7" t="s">
        <v>83</v>
      </c>
      <c r="G33" s="1">
        <v>8</v>
      </c>
      <c r="H33" s="8">
        <f t="shared" si="0"/>
        <v>13.9545895012903</v>
      </c>
      <c r="I33" s="8">
        <f t="shared" si="1"/>
        <v>287.10458950129026</v>
      </c>
      <c r="J33" s="8">
        <f t="shared" si="2"/>
        <v>9.8549370057808436E-2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151.24524927787067</v>
      </c>
      <c r="P33" s="8">
        <f t="shared" si="5"/>
        <v>14.90512404057036</v>
      </c>
      <c r="Q33" s="12">
        <f t="shared" si="6"/>
        <v>1.4905124040570361</v>
      </c>
      <c r="R33" s="8">
        <f t="shared" si="7"/>
        <v>4.0532094166666672</v>
      </c>
      <c r="S33" s="13">
        <f t="shared" si="8"/>
        <v>0.36773634195363725</v>
      </c>
      <c r="T33" s="2">
        <f t="shared" si="9"/>
        <v>0.34</v>
      </c>
      <c r="U33" s="14">
        <f t="shared" si="10"/>
        <v>0.12503035626423667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0.15068035626423668</v>
      </c>
      <c r="AR33" s="8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7">
        <v>13.3316576793548</v>
      </c>
      <c r="E34" s="9">
        <f t="shared" si="18"/>
        <v>13.9545895012903</v>
      </c>
      <c r="F34" s="7" t="s">
        <v>83</v>
      </c>
      <c r="G34" s="1">
        <v>9</v>
      </c>
      <c r="H34" s="8">
        <f t="shared" si="0"/>
        <v>13.3316576793548</v>
      </c>
      <c r="I34" s="8">
        <f t="shared" si="1"/>
        <v>286.48165767935478</v>
      </c>
      <c r="J34" s="8">
        <f t="shared" si="2"/>
        <v>9.154355702554505E-2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176.87221940396697</v>
      </c>
      <c r="P34" s="8">
        <f t="shared" si="5"/>
        <v>16.191512103241767</v>
      </c>
      <c r="Q34" s="12">
        <f t="shared" si="6"/>
        <v>1.6191512103241767</v>
      </c>
      <c r="R34" s="8">
        <f t="shared" si="7"/>
        <v>4.0532094166666672</v>
      </c>
      <c r="S34" s="13">
        <f t="shared" si="8"/>
        <v>0.39947385981742733</v>
      </c>
      <c r="T34" s="2">
        <f t="shared" si="9"/>
        <v>0.34</v>
      </c>
      <c r="U34" s="14">
        <f t="shared" si="10"/>
        <v>0.13582111233792529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0.1614711123379253</v>
      </c>
      <c r="AR34" s="8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7">
        <v>13.342958819</v>
      </c>
      <c r="E35" s="9">
        <f t="shared" si="18"/>
        <v>13.3316576793548</v>
      </c>
      <c r="F35" s="7" t="s">
        <v>83</v>
      </c>
      <c r="G35" s="1">
        <v>10</v>
      </c>
      <c r="H35" s="8">
        <f t="shared" si="0"/>
        <v>13.342958819</v>
      </c>
      <c r="I35" s="8">
        <f t="shared" si="1"/>
        <v>286.49295881899997</v>
      </c>
      <c r="J35" s="8">
        <f t="shared" si="2"/>
        <v>9.1666370544291526E-2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201.21280146739187</v>
      </c>
      <c r="P35" s="8">
        <f t="shared" si="5"/>
        <v>18.44444721756491</v>
      </c>
      <c r="Q35" s="12">
        <f t="shared" si="6"/>
        <v>1.8444447217564912</v>
      </c>
      <c r="R35" s="8">
        <f t="shared" si="7"/>
        <v>4.0532094166666672</v>
      </c>
      <c r="S35" s="13">
        <f t="shared" si="8"/>
        <v>0.45505783988663245</v>
      </c>
      <c r="T35" s="2">
        <f t="shared" si="9"/>
        <v>0.34</v>
      </c>
      <c r="U35" s="14">
        <f t="shared" si="10"/>
        <v>0.15471966556145506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0.18036966556145506</v>
      </c>
      <c r="AR35" s="8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7">
        <v>11.455314000645201</v>
      </c>
      <c r="E36" s="9">
        <f t="shared" si="18"/>
        <v>13.342958819</v>
      </c>
      <c r="F36" s="7" t="s">
        <v>83</v>
      </c>
      <c r="G36" s="1">
        <v>11</v>
      </c>
      <c r="H36" s="8">
        <f t="shared" si="0"/>
        <v>11.455314000645201</v>
      </c>
      <c r="I36" s="8">
        <f t="shared" si="1"/>
        <v>284.60531400064519</v>
      </c>
      <c r="J36" s="8">
        <f t="shared" si="2"/>
        <v>7.3166854567832548E-2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173.6299365373356</v>
      </c>
      <c r="O36" s="8">
        <f t="shared" si="19"/>
        <v>49.670511879158028</v>
      </c>
      <c r="P36" s="8">
        <f t="shared" si="5"/>
        <v>3.6342351189721542</v>
      </c>
      <c r="Q36" s="12">
        <f t="shared" si="6"/>
        <v>0.36342351189721545</v>
      </c>
      <c r="R36" s="8">
        <f t="shared" si="7"/>
        <v>4.0532094166666672</v>
      </c>
      <c r="S36" s="13">
        <f t="shared" si="8"/>
        <v>8.9663147036723442E-2</v>
      </c>
      <c r="T36" s="2">
        <f t="shared" si="9"/>
        <v>0.34</v>
      </c>
      <c r="U36" s="14">
        <f t="shared" si="10"/>
        <v>3.0485469992485973E-2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4.3385469992485971E-2</v>
      </c>
      <c r="AR36" s="8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7">
        <v>9.7930742691333297</v>
      </c>
      <c r="E37" s="9">
        <f t="shared" si="18"/>
        <v>11.455314000645201</v>
      </c>
      <c r="F37" s="7" t="s">
        <v>85</v>
      </c>
      <c r="G37" s="1">
        <v>12</v>
      </c>
      <c r="H37" s="8">
        <f t="shared" si="0"/>
        <v>9.7930742691333297</v>
      </c>
      <c r="I37" s="8">
        <f t="shared" si="1"/>
        <v>282.94307426913332</v>
      </c>
      <c r="J37" s="8">
        <f t="shared" si="2"/>
        <v>5.9844875000605778E-2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86.568370926852538</v>
      </c>
      <c r="P37" s="8">
        <f t="shared" si="5"/>
        <v>5.1806733371235651</v>
      </c>
      <c r="Q37" s="12">
        <f t="shared" si="6"/>
        <v>0.51806733371235658</v>
      </c>
      <c r="R37" s="8">
        <f t="shared" si="7"/>
        <v>4.0532094166666672</v>
      </c>
      <c r="S37" s="13">
        <f t="shared" si="8"/>
        <v>0.12781657211741398</v>
      </c>
      <c r="T37" s="2">
        <f t="shared" si="9"/>
        <v>0.34</v>
      </c>
      <c r="U37" s="14">
        <f t="shared" si="10"/>
        <v>4.3457634519920761E-2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5.6357634519920763E-2</v>
      </c>
      <c r="AR37" s="8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3">
      <c r="C38" s="7">
        <v>12</v>
      </c>
      <c r="D38" s="10">
        <v>6.3581223665161302</v>
      </c>
      <c r="E38" s="9">
        <f t="shared" si="18"/>
        <v>9.7930742691333297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5</v>
      </c>
      <c r="E42" s="7"/>
      <c r="F42" s="7"/>
      <c r="G42" s="1">
        <v>1</v>
      </c>
      <c r="H42" s="8">
        <f t="shared" ref="H42:H53" si="20">E43</f>
        <v>5</v>
      </c>
      <c r="I42" s="8">
        <f t="shared" ref="I42:I53" si="21">H42+273.15</f>
        <v>278.14999999999998</v>
      </c>
      <c r="J42" s="8">
        <f t="shared" ref="J42:J53" si="22">EXP(($C$15*(I42-$C$13))/($C$16*I42*$C$13))</f>
        <v>3.3074406338125473E-2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1.9466355280382974</v>
      </c>
      <c r="Q42" s="12">
        <f t="shared" ref="Q42:Q53" si="26">P42*$B$44</f>
        <v>0.46719252672919137</v>
      </c>
      <c r="R42" s="8">
        <f t="shared" ref="R42:R53" si="27">L42*$B$44</f>
        <v>14.125500000000001</v>
      </c>
      <c r="S42" s="13">
        <f t="shared" ref="S42:S53" si="28">Q42/R42</f>
        <v>3.3074406338125473E-2</v>
      </c>
      <c r="T42" s="2">
        <f t="shared" ref="T42:T53" si="29">$B$43/100</f>
        <v>0.43</v>
      </c>
      <c r="U42" s="14">
        <f t="shared" ref="U42:U53" si="30">S42*T42</f>
        <v>1.4221994725393953E-2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2.2641994725393952E-2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541083.33333333337</v>
      </c>
      <c r="AU42" s="1">
        <f t="shared" ref="AU42:AU53" si="38">AT42*10000*AS42*0.67*AR42*AQ42</f>
        <v>2696429180.0210571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3.8260373712903202</v>
      </c>
      <c r="E43" s="9">
        <f t="shared" ref="E43:E54" si="39">D42</f>
        <v>5</v>
      </c>
      <c r="F43" s="7" t="s">
        <v>83</v>
      </c>
      <c r="G43" s="1">
        <v>2</v>
      </c>
      <c r="H43" s="8">
        <f t="shared" si="20"/>
        <v>3.8260373712903202</v>
      </c>
      <c r="I43" s="8">
        <f t="shared" si="21"/>
        <v>276.97603737129032</v>
      </c>
      <c r="J43" s="8">
        <f t="shared" si="22"/>
        <v>2.8513818972334657E-2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115.76586447196171</v>
      </c>
      <c r="P43" s="8">
        <f t="shared" si="25"/>
        <v>3.3009269027293442</v>
      </c>
      <c r="Q43" s="12">
        <f t="shared" si="26"/>
        <v>0.79222245665504254</v>
      </c>
      <c r="R43" s="8">
        <f t="shared" si="27"/>
        <v>14.125500000000001</v>
      </c>
      <c r="S43" s="13">
        <f t="shared" si="28"/>
        <v>5.6084560309726555E-2</v>
      </c>
      <c r="T43" s="2">
        <f t="shared" si="29"/>
        <v>0.43</v>
      </c>
      <c r="U43" s="14">
        <f t="shared" si="30"/>
        <v>2.411636093318242E-2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3.2536360933182421E-2</v>
      </c>
      <c r="AR43" s="8">
        <f t="shared" si="35"/>
        <v>136.875</v>
      </c>
      <c r="AS43" s="1">
        <f t="shared" si="36"/>
        <v>0.24</v>
      </c>
      <c r="AT43" s="1">
        <f t="shared" si="37"/>
        <v>541083.33333333337</v>
      </c>
      <c r="AU43" s="1">
        <f t="shared" si="38"/>
        <v>3874746642.0674982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6.90272493325</v>
      </c>
      <c r="E44" s="9">
        <f t="shared" si="39"/>
        <v>3.8260373712903202</v>
      </c>
      <c r="F44" s="7" t="s">
        <v>83</v>
      </c>
      <c r="G44" s="1">
        <v>3</v>
      </c>
      <c r="H44" s="8">
        <f t="shared" si="20"/>
        <v>6.90272493325</v>
      </c>
      <c r="I44" s="8">
        <f t="shared" si="21"/>
        <v>280.05272493324998</v>
      </c>
      <c r="J44" s="8">
        <f t="shared" si="22"/>
        <v>4.1954814544722031E-2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171.32118756923236</v>
      </c>
      <c r="P44" s="8">
        <f t="shared" si="25"/>
        <v>7.1877486520486809</v>
      </c>
      <c r="Q44" s="12">
        <f t="shared" si="26"/>
        <v>1.7250596764916832</v>
      </c>
      <c r="R44" s="8">
        <f t="shared" si="27"/>
        <v>14.125500000000001</v>
      </c>
      <c r="S44" s="13">
        <f t="shared" si="28"/>
        <v>0.12212379572345639</v>
      </c>
      <c r="T44" s="2">
        <f t="shared" si="29"/>
        <v>0.43</v>
      </c>
      <c r="U44" s="14">
        <f t="shared" si="30"/>
        <v>5.2513232161086242E-2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6.0933232161086238E-2</v>
      </c>
      <c r="AR44" s="8">
        <f t="shared" si="35"/>
        <v>136.875</v>
      </c>
      <c r="AS44" s="1">
        <f t="shared" si="36"/>
        <v>0.24</v>
      </c>
      <c r="AT44" s="1">
        <f t="shared" si="37"/>
        <v>541083.33333333337</v>
      </c>
      <c r="AU44" s="1">
        <f t="shared" si="38"/>
        <v>7256522546.9237776</v>
      </c>
    </row>
    <row r="45" spans="1:48" x14ac:dyDescent="0.15">
      <c r="C45" s="7">
        <v>3</v>
      </c>
      <c r="D45" s="7">
        <v>6.56852911832258</v>
      </c>
      <c r="E45" s="9">
        <f t="shared" si="39"/>
        <v>6.90272493325</v>
      </c>
      <c r="F45" s="7" t="s">
        <v>83</v>
      </c>
      <c r="G45" s="1">
        <v>4</v>
      </c>
      <c r="H45" s="8">
        <f t="shared" si="20"/>
        <v>6.56852911832258</v>
      </c>
      <c r="I45" s="8">
        <f t="shared" si="21"/>
        <v>279.71852911832258</v>
      </c>
      <c r="J45" s="8">
        <f t="shared" si="22"/>
        <v>4.0247754926202403E-2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222.98968891718371</v>
      </c>
      <c r="P45" s="8">
        <f t="shared" si="25"/>
        <v>8.9748343506089228</v>
      </c>
      <c r="Q45" s="12">
        <f t="shared" si="26"/>
        <v>2.1539602441461412</v>
      </c>
      <c r="R45" s="8">
        <f t="shared" si="27"/>
        <v>14.125500000000001</v>
      </c>
      <c r="S45" s="13">
        <f t="shared" si="28"/>
        <v>0.15248736286475814</v>
      </c>
      <c r="T45" s="2">
        <f t="shared" si="29"/>
        <v>0.43</v>
      </c>
      <c r="U45" s="14">
        <f t="shared" si="30"/>
        <v>6.5569566031845994E-2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7.3989566031846005E-2</v>
      </c>
      <c r="AR45" s="8">
        <f t="shared" si="35"/>
        <v>136.875</v>
      </c>
      <c r="AS45" s="1">
        <f t="shared" si="36"/>
        <v>0.24</v>
      </c>
      <c r="AT45" s="1">
        <f t="shared" si="37"/>
        <v>541083.33333333337</v>
      </c>
      <c r="AU45" s="1">
        <f t="shared" si="38"/>
        <v>8811397903.984499</v>
      </c>
    </row>
    <row r="46" spans="1:48" x14ac:dyDescent="0.15">
      <c r="C46" s="7">
        <v>4</v>
      </c>
      <c r="D46" s="7">
        <v>10.8305239474667</v>
      </c>
      <c r="E46" s="9">
        <f t="shared" si="39"/>
        <v>6.56852911832258</v>
      </c>
      <c r="F46" s="7" t="s">
        <v>83</v>
      </c>
      <c r="G46" s="1">
        <v>5</v>
      </c>
      <c r="H46" s="8">
        <f t="shared" si="20"/>
        <v>10.8305239474667</v>
      </c>
      <c r="I46" s="8">
        <f t="shared" si="21"/>
        <v>283.98052394746668</v>
      </c>
      <c r="J46" s="8">
        <f t="shared" si="22"/>
        <v>6.7861790000948413E-2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203.31411183824605</v>
      </c>
      <c r="O46" s="8">
        <f t="shared" si="40"/>
        <v>69.556992728328737</v>
      </c>
      <c r="P46" s="8">
        <f t="shared" si="25"/>
        <v>4.7202620336273409</v>
      </c>
      <c r="Q46" s="12">
        <f t="shared" si="26"/>
        <v>1.1328628880705618</v>
      </c>
      <c r="R46" s="8">
        <f t="shared" si="27"/>
        <v>14.125500000000001</v>
      </c>
      <c r="S46" s="13">
        <f t="shared" si="28"/>
        <v>8.0199843408768665E-2</v>
      </c>
      <c r="T46" s="2">
        <f t="shared" si="29"/>
        <v>0.43</v>
      </c>
      <c r="U46" s="14">
        <f t="shared" si="30"/>
        <v>3.4485932665770526E-2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4.2905932665770523E-2</v>
      </c>
      <c r="AR46" s="8">
        <f t="shared" si="35"/>
        <v>136.875</v>
      </c>
      <c r="AS46" s="1">
        <f t="shared" si="36"/>
        <v>0.24</v>
      </c>
      <c r="AT46" s="1">
        <f t="shared" si="37"/>
        <v>541083.33333333337</v>
      </c>
      <c r="AU46" s="1">
        <f t="shared" si="38"/>
        <v>5109656204.7268705</v>
      </c>
    </row>
    <row r="47" spans="1:48" x14ac:dyDescent="0.15">
      <c r="C47" s="7">
        <v>5</v>
      </c>
      <c r="D47" s="7">
        <v>10.9047325958065</v>
      </c>
      <c r="E47" s="9">
        <f t="shared" si="39"/>
        <v>10.8305239474667</v>
      </c>
      <c r="F47" s="7" t="s">
        <v>85</v>
      </c>
      <c r="G47" s="1">
        <v>6</v>
      </c>
      <c r="H47" s="8">
        <f t="shared" si="20"/>
        <v>10.9047325958065</v>
      </c>
      <c r="I47" s="8">
        <f t="shared" si="21"/>
        <v>284.05473259580646</v>
      </c>
      <c r="J47" s="8">
        <f t="shared" si="22"/>
        <v>6.8472382588328023E-2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123.69298069470139</v>
      </c>
      <c r="P47" s="8">
        <f t="shared" si="25"/>
        <v>8.4695530976182667</v>
      </c>
      <c r="Q47" s="12">
        <f t="shared" si="26"/>
        <v>2.0326927434283841</v>
      </c>
      <c r="R47" s="8">
        <f t="shared" si="27"/>
        <v>14.125500000000001</v>
      </c>
      <c r="S47" s="13">
        <f t="shared" si="28"/>
        <v>0.14390235697344406</v>
      </c>
      <c r="T47" s="2">
        <f t="shared" si="29"/>
        <v>0.43</v>
      </c>
      <c r="U47" s="14">
        <f t="shared" si="30"/>
        <v>6.1878013498580943E-2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7.0298013498580947E-2</v>
      </c>
      <c r="AR47" s="8">
        <f t="shared" si="35"/>
        <v>136.875</v>
      </c>
      <c r="AS47" s="1">
        <f t="shared" si="36"/>
        <v>0.24</v>
      </c>
      <c r="AT47" s="1">
        <f t="shared" si="37"/>
        <v>541083.33333333337</v>
      </c>
      <c r="AU47" s="1">
        <f t="shared" si="38"/>
        <v>8371771886.4449444</v>
      </c>
    </row>
    <row r="48" spans="1:48" x14ac:dyDescent="0.15">
      <c r="C48" s="7">
        <v>6</v>
      </c>
      <c r="D48" s="7">
        <v>11.824584859833299</v>
      </c>
      <c r="E48" s="9">
        <f t="shared" si="39"/>
        <v>10.9047325958065</v>
      </c>
      <c r="F48" s="7" t="s">
        <v>83</v>
      </c>
      <c r="G48" s="1">
        <v>7</v>
      </c>
      <c r="H48" s="8">
        <f t="shared" si="20"/>
        <v>11.824584859833299</v>
      </c>
      <c r="I48" s="8">
        <f t="shared" si="21"/>
        <v>284.97458485983327</v>
      </c>
      <c r="J48" s="8">
        <f t="shared" si="22"/>
        <v>7.6483416110435978E-2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174.07967759708313</v>
      </c>
      <c r="P48" s="8">
        <f t="shared" si="25"/>
        <v>13.314208418028249</v>
      </c>
      <c r="Q48" s="12">
        <f t="shared" si="26"/>
        <v>3.1954100203267797</v>
      </c>
      <c r="R48" s="8">
        <f t="shared" si="27"/>
        <v>14.125500000000001</v>
      </c>
      <c r="S48" s="13">
        <f t="shared" si="28"/>
        <v>0.22621571061744927</v>
      </c>
      <c r="T48" s="2">
        <f t="shared" si="29"/>
        <v>0.43</v>
      </c>
      <c r="U48" s="14">
        <f t="shared" si="30"/>
        <v>9.7272755565503188E-2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0.11287275556550319</v>
      </c>
      <c r="AR48" s="8">
        <f t="shared" si="35"/>
        <v>136.875</v>
      </c>
      <c r="AS48" s="1">
        <f t="shared" si="36"/>
        <v>0.24</v>
      </c>
      <c r="AT48" s="1">
        <f t="shared" si="37"/>
        <v>541083.33333333337</v>
      </c>
      <c r="AU48" s="1">
        <f t="shared" si="38"/>
        <v>13441986690.106495</v>
      </c>
    </row>
    <row r="49" spans="1:48" x14ac:dyDescent="0.15">
      <c r="C49" s="7">
        <v>7</v>
      </c>
      <c r="D49" s="7">
        <v>13.9545895012903</v>
      </c>
      <c r="E49" s="9">
        <f t="shared" si="39"/>
        <v>11.824584859833299</v>
      </c>
      <c r="F49" s="7" t="s">
        <v>83</v>
      </c>
      <c r="G49" s="1">
        <v>8</v>
      </c>
      <c r="H49" s="8">
        <f t="shared" si="20"/>
        <v>13.9545895012903</v>
      </c>
      <c r="I49" s="8">
        <f t="shared" si="21"/>
        <v>287.10458950129026</v>
      </c>
      <c r="J49" s="8">
        <f t="shared" si="22"/>
        <v>9.8549370057808436E-2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219.62171917905491</v>
      </c>
      <c r="P49" s="8">
        <f t="shared" si="25"/>
        <v>21.643582076108768</v>
      </c>
      <c r="Q49" s="12">
        <f t="shared" si="26"/>
        <v>5.1944596982661038</v>
      </c>
      <c r="R49" s="8">
        <f t="shared" si="27"/>
        <v>14.125500000000001</v>
      </c>
      <c r="S49" s="13">
        <f t="shared" si="28"/>
        <v>0.3677363419536373</v>
      </c>
      <c r="T49" s="2">
        <f t="shared" si="29"/>
        <v>0.43</v>
      </c>
      <c r="U49" s="14">
        <f t="shared" si="30"/>
        <v>0.15812662704006403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0.17372662704006403</v>
      </c>
      <c r="AR49" s="8">
        <f t="shared" si="35"/>
        <v>136.875</v>
      </c>
      <c r="AS49" s="1">
        <f t="shared" si="36"/>
        <v>0.24</v>
      </c>
      <c r="AT49" s="1">
        <f t="shared" si="37"/>
        <v>541083.33333333337</v>
      </c>
      <c r="AU49" s="1">
        <f t="shared" si="38"/>
        <v>20689058193.803345</v>
      </c>
    </row>
    <row r="50" spans="1:48" x14ac:dyDescent="0.15">
      <c r="C50" s="7">
        <v>8</v>
      </c>
      <c r="D50" s="7">
        <v>13.3316576793548</v>
      </c>
      <c r="E50" s="9">
        <f t="shared" si="39"/>
        <v>13.9545895012903</v>
      </c>
      <c r="F50" s="7" t="s">
        <v>83</v>
      </c>
      <c r="G50" s="1">
        <v>9</v>
      </c>
      <c r="H50" s="8">
        <f t="shared" si="20"/>
        <v>13.3316576793548</v>
      </c>
      <c r="I50" s="8">
        <f t="shared" si="21"/>
        <v>286.48165767935478</v>
      </c>
      <c r="J50" s="8">
        <f t="shared" si="22"/>
        <v>9.154355702554505E-2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256.83438710294615</v>
      </c>
      <c r="P50" s="8">
        <f t="shared" si="25"/>
        <v>23.511533361879462</v>
      </c>
      <c r="Q50" s="12">
        <f t="shared" si="26"/>
        <v>5.6427680068510702</v>
      </c>
      <c r="R50" s="8">
        <f t="shared" si="27"/>
        <v>14.125500000000001</v>
      </c>
      <c r="S50" s="13">
        <f t="shared" si="28"/>
        <v>0.39947385981742733</v>
      </c>
      <c r="T50" s="2">
        <f t="shared" si="29"/>
        <v>0.43</v>
      </c>
      <c r="U50" s="14">
        <f t="shared" si="30"/>
        <v>0.17177375972149375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0.18737375972149373</v>
      </c>
      <c r="AR50" s="8">
        <f t="shared" si="35"/>
        <v>136.875</v>
      </c>
      <c r="AS50" s="1">
        <f t="shared" si="36"/>
        <v>0.24</v>
      </c>
      <c r="AT50" s="1">
        <f t="shared" si="37"/>
        <v>541083.33333333337</v>
      </c>
      <c r="AU50" s="1">
        <f t="shared" si="38"/>
        <v>22314291625.403561</v>
      </c>
    </row>
    <row r="51" spans="1:48" x14ac:dyDescent="0.15">
      <c r="C51" s="7">
        <v>9</v>
      </c>
      <c r="D51" s="7">
        <v>13.342958819</v>
      </c>
      <c r="E51" s="9">
        <f t="shared" si="39"/>
        <v>13.3316576793548</v>
      </c>
      <c r="F51" s="7" t="s">
        <v>83</v>
      </c>
      <c r="G51" s="1">
        <v>10</v>
      </c>
      <c r="H51" s="8">
        <f t="shared" si="20"/>
        <v>13.342958819</v>
      </c>
      <c r="I51" s="8">
        <f t="shared" si="21"/>
        <v>286.49295881899997</v>
      </c>
      <c r="J51" s="8">
        <f t="shared" si="22"/>
        <v>9.1666370544291526E-2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292.17910374106668</v>
      </c>
      <c r="P51" s="8">
        <f t="shared" si="25"/>
        <v>26.782997988827614</v>
      </c>
      <c r="Q51" s="12">
        <f t="shared" si="26"/>
        <v>6.4279195173186272</v>
      </c>
      <c r="R51" s="8">
        <f t="shared" si="27"/>
        <v>14.125500000000001</v>
      </c>
      <c r="S51" s="13">
        <f t="shared" si="28"/>
        <v>0.45505783988663245</v>
      </c>
      <c r="T51" s="2">
        <f t="shared" si="29"/>
        <v>0.43</v>
      </c>
      <c r="U51" s="14">
        <f t="shared" si="30"/>
        <v>0.19567487115125196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0.21127487115125193</v>
      </c>
      <c r="AR51" s="8">
        <f t="shared" si="35"/>
        <v>136.875</v>
      </c>
      <c r="AS51" s="1">
        <f t="shared" si="36"/>
        <v>0.24</v>
      </c>
      <c r="AT51" s="1">
        <f t="shared" si="37"/>
        <v>541083.33333333337</v>
      </c>
      <c r="AU51" s="1">
        <f t="shared" si="38"/>
        <v>25160668681.655327</v>
      </c>
    </row>
    <row r="52" spans="1:48" x14ac:dyDescent="0.15">
      <c r="C52" s="7">
        <v>10</v>
      </c>
      <c r="D52" s="7">
        <v>11.455314000645201</v>
      </c>
      <c r="E52" s="9">
        <f t="shared" si="39"/>
        <v>13.342958819</v>
      </c>
      <c r="F52" s="7" t="s">
        <v>83</v>
      </c>
      <c r="G52" s="1">
        <v>11</v>
      </c>
      <c r="H52" s="8">
        <f t="shared" si="20"/>
        <v>11.455314000645201</v>
      </c>
      <c r="I52" s="8">
        <f t="shared" si="21"/>
        <v>284.60531400064519</v>
      </c>
      <c r="J52" s="8">
        <f t="shared" si="22"/>
        <v>7.3166854567832548E-2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252.12630046462712</v>
      </c>
      <c r="O52" s="8">
        <f t="shared" si="40"/>
        <v>72.126055287611933</v>
      </c>
      <c r="P52" s="8">
        <f t="shared" si="25"/>
        <v>5.2772365977801519</v>
      </c>
      <c r="Q52" s="12">
        <f t="shared" si="26"/>
        <v>1.2665367834672363</v>
      </c>
      <c r="R52" s="8">
        <f t="shared" si="27"/>
        <v>14.125500000000001</v>
      </c>
      <c r="S52" s="13">
        <f t="shared" si="28"/>
        <v>8.9663147036723387E-2</v>
      </c>
      <c r="T52" s="2">
        <f t="shared" si="29"/>
        <v>0.43</v>
      </c>
      <c r="U52" s="14">
        <f t="shared" si="30"/>
        <v>3.8555153225791054E-2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4.6975153225791051E-2</v>
      </c>
      <c r="AR52" s="8">
        <f t="shared" si="35"/>
        <v>136.875</v>
      </c>
      <c r="AS52" s="1">
        <f t="shared" si="36"/>
        <v>0.24</v>
      </c>
      <c r="AT52" s="1">
        <f t="shared" si="37"/>
        <v>541083.33333333337</v>
      </c>
      <c r="AU52" s="1">
        <f t="shared" si="38"/>
        <v>5594258607.9627934</v>
      </c>
    </row>
    <row r="53" spans="1:48" x14ac:dyDescent="0.15">
      <c r="C53" s="7">
        <v>11</v>
      </c>
      <c r="D53" s="7">
        <v>9.7930742691333297</v>
      </c>
      <c r="E53" s="9">
        <f t="shared" si="39"/>
        <v>11.455314000645201</v>
      </c>
      <c r="F53" s="7" t="s">
        <v>85</v>
      </c>
      <c r="G53" s="1">
        <v>12</v>
      </c>
      <c r="H53" s="8">
        <f t="shared" si="20"/>
        <v>9.7930742691333297</v>
      </c>
      <c r="I53" s="8">
        <f t="shared" si="21"/>
        <v>282.94307426913332</v>
      </c>
      <c r="J53" s="8">
        <f t="shared" si="22"/>
        <v>5.9844875000605778E-2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125.7050686898318</v>
      </c>
      <c r="P53" s="8">
        <f t="shared" si="25"/>
        <v>7.5228041226855478</v>
      </c>
      <c r="Q53" s="12">
        <f t="shared" si="26"/>
        <v>1.8054729894445314</v>
      </c>
      <c r="R53" s="8">
        <f t="shared" si="27"/>
        <v>14.125500000000001</v>
      </c>
      <c r="S53" s="13">
        <f t="shared" si="28"/>
        <v>0.12781657211741398</v>
      </c>
      <c r="T53" s="2">
        <f t="shared" si="29"/>
        <v>0.43</v>
      </c>
      <c r="U53" s="14">
        <f t="shared" si="30"/>
        <v>5.4961126010488012E-2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6.3381126010488023E-2</v>
      </c>
      <c r="AR53" s="8">
        <f t="shared" si="35"/>
        <v>136.875</v>
      </c>
      <c r="AS53" s="1">
        <f t="shared" si="36"/>
        <v>0.24</v>
      </c>
      <c r="AT53" s="1">
        <f t="shared" si="37"/>
        <v>541083.33333333337</v>
      </c>
      <c r="AU53" s="1">
        <f t="shared" si="38"/>
        <v>7548041579.8170338</v>
      </c>
      <c r="AV53" s="1">
        <f>SUM(AU42:AU53)</f>
        <v>130868829742.91722</v>
      </c>
    </row>
    <row r="54" spans="1:48" x14ac:dyDescent="0.3">
      <c r="C54" s="7">
        <v>12</v>
      </c>
      <c r="D54" s="10">
        <v>6.3581223665161302</v>
      </c>
      <c r="E54" s="9">
        <f t="shared" si="39"/>
        <v>9.7930742691333297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5</v>
      </c>
      <c r="E58" s="7"/>
      <c r="F58" s="7"/>
      <c r="G58" s="1">
        <v>1</v>
      </c>
      <c r="H58" s="8">
        <f t="shared" ref="H58:H69" si="41">E59</f>
        <v>5</v>
      </c>
      <c r="I58" s="8">
        <f t="shared" ref="I58:I69" si="42">H58+273.15</f>
        <v>278.14999999999998</v>
      </c>
      <c r="J58" s="8">
        <f t="shared" ref="J58:J69" si="43">EXP(($C$15*(I58-$C$13))/($C$16*I58*$C$13))</f>
        <v>3.3074406338125473E-2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3.2997232723336514E-3</v>
      </c>
      <c r="Q58" s="12">
        <f t="shared" ref="Q58:Q69" si="47">P58*$B$60</f>
        <v>6.2694742174339377E-4</v>
      </c>
      <c r="R58" s="8">
        <f t="shared" ref="R58:R69" si="48">L58*$B$60</f>
        <v>1.8955666666666669E-2</v>
      </c>
      <c r="S58" s="13">
        <f t="shared" ref="S58:S69" si="49">Q58/R58</f>
        <v>3.3074406338125473E-2</v>
      </c>
      <c r="T58" s="2">
        <f t="shared" ref="T58:T69" si="50">$B$59/100</f>
        <v>0.01</v>
      </c>
      <c r="U58" s="14">
        <f t="shared" ref="U58:U69" si="51">S58*T58</f>
        <v>3.3074406338125473E-4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1.2330744063381254E-2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402500</v>
      </c>
      <c r="AU58" s="1">
        <f t="shared" ref="AU58:AU69" si="58">AT58*10000*AS58*0.67*AR58*AQ58</f>
        <v>63033153.359586507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3.8260373712903202</v>
      </c>
      <c r="E59" s="9">
        <f t="shared" ref="E59:E70" si="59">D58</f>
        <v>5</v>
      </c>
      <c r="F59" s="7" t="s">
        <v>83</v>
      </c>
      <c r="G59" s="1">
        <v>2</v>
      </c>
      <c r="H59" s="8">
        <f t="shared" si="41"/>
        <v>3.8260373712903202</v>
      </c>
      <c r="I59" s="8">
        <f t="shared" si="42"/>
        <v>276.97603737129032</v>
      </c>
      <c r="J59" s="8">
        <f t="shared" si="43"/>
        <v>2.8513818972334657E-2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0.19623361006099968</v>
      </c>
      <c r="P59" s="8">
        <f t="shared" si="46"/>
        <v>5.5953696335670541E-3</v>
      </c>
      <c r="Q59" s="12">
        <f t="shared" si="47"/>
        <v>1.0631202303777402E-3</v>
      </c>
      <c r="R59" s="8">
        <f t="shared" si="48"/>
        <v>1.8955666666666669E-2</v>
      </c>
      <c r="S59" s="13">
        <f t="shared" si="49"/>
        <v>5.6084560309726555E-2</v>
      </c>
      <c r="T59" s="2">
        <f t="shared" si="50"/>
        <v>0.01</v>
      </c>
      <c r="U59" s="14">
        <f t="shared" si="51"/>
        <v>5.6084560309726552E-4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1.2560845603097266E-2</v>
      </c>
      <c r="AR59" s="8">
        <f t="shared" si="55"/>
        <v>9.9766666666666666</v>
      </c>
      <c r="AS59" s="1">
        <f t="shared" si="56"/>
        <v>0.19</v>
      </c>
      <c r="AT59" s="1">
        <f t="shared" si="57"/>
        <v>402500</v>
      </c>
      <c r="AU59" s="1">
        <f t="shared" si="58"/>
        <v>64209402.381271183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6.90272493325</v>
      </c>
      <c r="E60" s="9">
        <f t="shared" si="59"/>
        <v>3.8260373712903202</v>
      </c>
      <c r="F60" s="7" t="s">
        <v>83</v>
      </c>
      <c r="G60" s="1">
        <v>3</v>
      </c>
      <c r="H60" s="8">
        <f t="shared" si="41"/>
        <v>6.90272493325</v>
      </c>
      <c r="I60" s="8">
        <f t="shared" si="42"/>
        <v>280.05272493324998</v>
      </c>
      <c r="J60" s="8">
        <f t="shared" si="43"/>
        <v>4.1954814544722031E-2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0.29040490709409933</v>
      </c>
      <c r="P60" s="8">
        <f t="shared" si="46"/>
        <v>1.218388402001017E-2</v>
      </c>
      <c r="Q60" s="12">
        <f t="shared" si="47"/>
        <v>2.3149379638019323E-3</v>
      </c>
      <c r="R60" s="8">
        <f t="shared" si="48"/>
        <v>1.8955666666666669E-2</v>
      </c>
      <c r="S60" s="13">
        <f t="shared" si="49"/>
        <v>0.12212379572345641</v>
      </c>
      <c r="T60" s="2">
        <f t="shared" si="50"/>
        <v>0.01</v>
      </c>
      <c r="U60" s="14">
        <f t="shared" si="51"/>
        <v>1.2212379572345642E-3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1.3221237957234564E-2</v>
      </c>
      <c r="AR60" s="8">
        <f t="shared" si="55"/>
        <v>9.9766666666666666</v>
      </c>
      <c r="AS60" s="1">
        <f t="shared" si="56"/>
        <v>0.19</v>
      </c>
      <c r="AT60" s="1">
        <f t="shared" si="57"/>
        <v>402500</v>
      </c>
      <c r="AU60" s="1">
        <f t="shared" si="58"/>
        <v>67585241.853882864</v>
      </c>
    </row>
    <row r="61" spans="1:48" x14ac:dyDescent="0.15">
      <c r="C61" s="7">
        <v>3</v>
      </c>
      <c r="D61" s="7">
        <v>6.56852911832258</v>
      </c>
      <c r="E61" s="9">
        <f t="shared" si="59"/>
        <v>6.90272493325</v>
      </c>
      <c r="F61" s="7" t="s">
        <v>83</v>
      </c>
      <c r="G61" s="1">
        <v>4</v>
      </c>
      <c r="H61" s="8">
        <f t="shared" si="41"/>
        <v>6.56852911832258</v>
      </c>
      <c r="I61" s="8">
        <f t="shared" si="42"/>
        <v>279.71852911832258</v>
      </c>
      <c r="J61" s="8">
        <f t="shared" si="43"/>
        <v>4.0247754926202403E-2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0.37798768974075581</v>
      </c>
      <c r="P61" s="8">
        <f t="shared" si="46"/>
        <v>1.5213155901807371E-2</v>
      </c>
      <c r="Q61" s="12">
        <f t="shared" si="47"/>
        <v>2.8904996213434007E-3</v>
      </c>
      <c r="R61" s="8">
        <f t="shared" si="48"/>
        <v>1.8955666666666669E-2</v>
      </c>
      <c r="S61" s="13">
        <f t="shared" si="49"/>
        <v>0.15248736286475814</v>
      </c>
      <c r="T61" s="2">
        <f t="shared" si="50"/>
        <v>0.01</v>
      </c>
      <c r="U61" s="14">
        <f t="shared" si="51"/>
        <v>1.5248736286475814E-3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1.3524873628647582E-2</v>
      </c>
      <c r="AR61" s="8">
        <f t="shared" si="55"/>
        <v>9.9766666666666666</v>
      </c>
      <c r="AS61" s="1">
        <f t="shared" si="56"/>
        <v>0.19</v>
      </c>
      <c r="AT61" s="1">
        <f t="shared" si="57"/>
        <v>402500</v>
      </c>
      <c r="AU61" s="1">
        <f t="shared" si="58"/>
        <v>69137387.753857821</v>
      </c>
    </row>
    <row r="62" spans="1:48" x14ac:dyDescent="0.15">
      <c r="C62" s="7">
        <v>4</v>
      </c>
      <c r="D62" s="7">
        <v>10.8305239474667</v>
      </c>
      <c r="E62" s="9">
        <f t="shared" si="59"/>
        <v>6.56852911832258</v>
      </c>
      <c r="F62" s="7" t="s">
        <v>83</v>
      </c>
      <c r="G62" s="1">
        <v>5</v>
      </c>
      <c r="H62" s="8">
        <f t="shared" si="41"/>
        <v>10.8305239474667</v>
      </c>
      <c r="I62" s="8">
        <f t="shared" si="42"/>
        <v>283.98052394746668</v>
      </c>
      <c r="J62" s="8">
        <f t="shared" si="43"/>
        <v>6.7861790000948413E-2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0.34463580714700098</v>
      </c>
      <c r="O62" s="8">
        <f t="shared" si="60"/>
        <v>0.11790539335861411</v>
      </c>
      <c r="P62" s="8">
        <f t="shared" si="46"/>
        <v>8.0012710440814875E-3</v>
      </c>
      <c r="Q62" s="12">
        <f t="shared" si="47"/>
        <v>1.5202414983754827E-3</v>
      </c>
      <c r="R62" s="8">
        <f t="shared" si="48"/>
        <v>1.8955666666666669E-2</v>
      </c>
      <c r="S62" s="13">
        <f t="shared" si="49"/>
        <v>8.0199843408768665E-2</v>
      </c>
      <c r="T62" s="2">
        <f t="shared" si="50"/>
        <v>0.01</v>
      </c>
      <c r="U62" s="14">
        <f t="shared" si="51"/>
        <v>8.0199843408768664E-4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1.2801998434087686E-2</v>
      </c>
      <c r="AR62" s="8">
        <f t="shared" si="55"/>
        <v>9.9766666666666666</v>
      </c>
      <c r="AS62" s="1">
        <f t="shared" si="56"/>
        <v>0.19</v>
      </c>
      <c r="AT62" s="1">
        <f t="shared" si="57"/>
        <v>402500</v>
      </c>
      <c r="AU62" s="1">
        <f t="shared" si="58"/>
        <v>65442144.160744086</v>
      </c>
    </row>
    <row r="63" spans="1:48" x14ac:dyDescent="0.15">
      <c r="C63" s="7">
        <v>5</v>
      </c>
      <c r="D63" s="7">
        <v>10.9047325958065</v>
      </c>
      <c r="E63" s="9">
        <f t="shared" si="59"/>
        <v>10.8305239474667</v>
      </c>
      <c r="F63" s="7" t="s">
        <v>85</v>
      </c>
      <c r="G63" s="1">
        <v>6</v>
      </c>
      <c r="H63" s="8">
        <f t="shared" si="41"/>
        <v>10.9047325958065</v>
      </c>
      <c r="I63" s="8">
        <f t="shared" si="42"/>
        <v>284.05473259580646</v>
      </c>
      <c r="J63" s="8">
        <f t="shared" si="43"/>
        <v>6.8472382588328023E-2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0.20967078898119929</v>
      </c>
      <c r="P63" s="8">
        <f t="shared" si="46"/>
        <v>1.4356658480717269E-2</v>
      </c>
      <c r="Q63" s="12">
        <f t="shared" si="47"/>
        <v>2.7277651113362814E-3</v>
      </c>
      <c r="R63" s="8">
        <f t="shared" si="48"/>
        <v>1.8955666666666669E-2</v>
      </c>
      <c r="S63" s="13">
        <f t="shared" si="49"/>
        <v>0.14390235697344406</v>
      </c>
      <c r="T63" s="2">
        <f t="shared" si="50"/>
        <v>0.01</v>
      </c>
      <c r="U63" s="14">
        <f t="shared" si="51"/>
        <v>1.4390235697344406E-3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1.3439023569734442E-2</v>
      </c>
      <c r="AR63" s="8">
        <f t="shared" si="55"/>
        <v>9.9766666666666666</v>
      </c>
      <c r="AS63" s="1">
        <f t="shared" si="56"/>
        <v>0.19</v>
      </c>
      <c r="AT63" s="1">
        <f t="shared" si="57"/>
        <v>402500</v>
      </c>
      <c r="AU63" s="1">
        <f t="shared" si="58"/>
        <v>68698533.463996127</v>
      </c>
    </row>
    <row r="64" spans="1:48" x14ac:dyDescent="0.15">
      <c r="C64" s="7">
        <v>6</v>
      </c>
      <c r="D64" s="7">
        <v>11.824584859833299</v>
      </c>
      <c r="E64" s="9">
        <f t="shared" si="59"/>
        <v>10.9047325958065</v>
      </c>
      <c r="F64" s="7" t="s">
        <v>83</v>
      </c>
      <c r="G64" s="1">
        <v>7</v>
      </c>
      <c r="H64" s="8">
        <f t="shared" si="41"/>
        <v>11.824584859833299</v>
      </c>
      <c r="I64" s="8">
        <f t="shared" si="42"/>
        <v>284.97458485983327</v>
      </c>
      <c r="J64" s="8">
        <f t="shared" si="43"/>
        <v>7.6483416110435978E-2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0.29508079716714869</v>
      </c>
      <c r="P64" s="8">
        <f t="shared" si="46"/>
        <v>2.2568787395934192E-2</v>
      </c>
      <c r="Q64" s="12">
        <f t="shared" si="47"/>
        <v>4.2880696052274968E-3</v>
      </c>
      <c r="R64" s="8">
        <f t="shared" si="48"/>
        <v>1.8955666666666669E-2</v>
      </c>
      <c r="S64" s="13">
        <f t="shared" si="49"/>
        <v>0.2262157106174493</v>
      </c>
      <c r="T64" s="2">
        <f t="shared" si="50"/>
        <v>0.01</v>
      </c>
      <c r="U64" s="14">
        <f t="shared" si="51"/>
        <v>2.2621571061744931E-3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2.2362157106174493E-2</v>
      </c>
      <c r="AR64" s="8">
        <f t="shared" si="55"/>
        <v>9.9766666666666666</v>
      </c>
      <c r="AS64" s="1">
        <f t="shared" si="56"/>
        <v>0.19</v>
      </c>
      <c r="AT64" s="1">
        <f t="shared" si="57"/>
        <v>402500</v>
      </c>
      <c r="AU64" s="1">
        <f t="shared" si="58"/>
        <v>114312426.81539726</v>
      </c>
    </row>
    <row r="65" spans="1:48" x14ac:dyDescent="0.15">
      <c r="C65" s="7">
        <v>7</v>
      </c>
      <c r="D65" s="7">
        <v>13.9545895012903</v>
      </c>
      <c r="E65" s="9">
        <f t="shared" si="59"/>
        <v>11.824584859833299</v>
      </c>
      <c r="F65" s="7" t="s">
        <v>83</v>
      </c>
      <c r="G65" s="1">
        <v>8</v>
      </c>
      <c r="H65" s="8">
        <f t="shared" si="41"/>
        <v>13.9545895012903</v>
      </c>
      <c r="I65" s="8">
        <f t="shared" si="42"/>
        <v>287.10458950129026</v>
      </c>
      <c r="J65" s="8">
        <f t="shared" si="43"/>
        <v>9.8549370057808436E-2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0.37227867643788115</v>
      </c>
      <c r="P65" s="8">
        <f t="shared" si="46"/>
        <v>3.6687829048907883E-2</v>
      </c>
      <c r="Q65" s="12">
        <f t="shared" si="47"/>
        <v>6.9706875192924976E-3</v>
      </c>
      <c r="R65" s="8">
        <f t="shared" si="48"/>
        <v>1.8955666666666669E-2</v>
      </c>
      <c r="S65" s="13">
        <f t="shared" si="49"/>
        <v>0.36773634195363725</v>
      </c>
      <c r="T65" s="2">
        <f t="shared" si="50"/>
        <v>0.01</v>
      </c>
      <c r="U65" s="14">
        <f t="shared" si="51"/>
        <v>3.6773634195363726E-3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2.3777363419536374E-2</v>
      </c>
      <c r="AR65" s="8">
        <f t="shared" si="55"/>
        <v>9.9766666666666666</v>
      </c>
      <c r="AS65" s="1">
        <f t="shared" si="56"/>
        <v>0.19</v>
      </c>
      <c r="AT65" s="1">
        <f t="shared" si="57"/>
        <v>402500</v>
      </c>
      <c r="AU65" s="1">
        <f t="shared" si="58"/>
        <v>121546776.67515206</v>
      </c>
    </row>
    <row r="66" spans="1:48" x14ac:dyDescent="0.15">
      <c r="C66" s="7">
        <v>8</v>
      </c>
      <c r="D66" s="7">
        <v>13.3316576793548</v>
      </c>
      <c r="E66" s="9">
        <f t="shared" si="59"/>
        <v>13.9545895012903</v>
      </c>
      <c r="F66" s="7" t="s">
        <v>83</v>
      </c>
      <c r="G66" s="1">
        <v>9</v>
      </c>
      <c r="H66" s="8">
        <f t="shared" si="41"/>
        <v>13.3316576793548</v>
      </c>
      <c r="I66" s="8">
        <f t="shared" si="42"/>
        <v>286.48165767935478</v>
      </c>
      <c r="J66" s="8">
        <f t="shared" si="43"/>
        <v>9.154355702554505E-2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0.43535751405563994</v>
      </c>
      <c r="P66" s="8">
        <f t="shared" si="46"/>
        <v>3.9854175414452006E-2</v>
      </c>
      <c r="Q66" s="12">
        <f t="shared" si="47"/>
        <v>7.5722933287458811E-3</v>
      </c>
      <c r="R66" s="8">
        <f t="shared" si="48"/>
        <v>1.8955666666666669E-2</v>
      </c>
      <c r="S66" s="13">
        <f t="shared" si="49"/>
        <v>0.39947385981742733</v>
      </c>
      <c r="T66" s="2">
        <f t="shared" si="50"/>
        <v>0.01</v>
      </c>
      <c r="U66" s="14">
        <f t="shared" si="51"/>
        <v>3.9947385981742734E-3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2.4094738598174271E-2</v>
      </c>
      <c r="AR66" s="8">
        <f t="shared" si="55"/>
        <v>9.9766666666666666</v>
      </c>
      <c r="AS66" s="1">
        <f t="shared" si="56"/>
        <v>0.19</v>
      </c>
      <c r="AT66" s="1">
        <f t="shared" si="57"/>
        <v>402500</v>
      </c>
      <c r="AU66" s="1">
        <f t="shared" si="58"/>
        <v>123169157.14179546</v>
      </c>
    </row>
    <row r="67" spans="1:48" x14ac:dyDescent="0.15">
      <c r="C67" s="7">
        <v>9</v>
      </c>
      <c r="D67" s="7">
        <v>13.342958819</v>
      </c>
      <c r="E67" s="9">
        <f t="shared" si="59"/>
        <v>13.3316576793548</v>
      </c>
      <c r="F67" s="7" t="s">
        <v>83</v>
      </c>
      <c r="G67" s="1">
        <v>10</v>
      </c>
      <c r="H67" s="8">
        <f t="shared" si="41"/>
        <v>13.342958819</v>
      </c>
      <c r="I67" s="8">
        <f t="shared" si="42"/>
        <v>286.49295881899997</v>
      </c>
      <c r="J67" s="8">
        <f t="shared" si="43"/>
        <v>9.1666370544291526E-2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0.49527000530785459</v>
      </c>
      <c r="P67" s="8">
        <f t="shared" si="46"/>
        <v>4.5399603826023031E-2</v>
      </c>
      <c r="Q67" s="12">
        <f t="shared" si="47"/>
        <v>8.6259247269443763E-3</v>
      </c>
      <c r="R67" s="8">
        <f t="shared" si="48"/>
        <v>1.8955666666666669E-2</v>
      </c>
      <c r="S67" s="13">
        <f t="shared" si="49"/>
        <v>0.4550578398866324</v>
      </c>
      <c r="T67" s="2">
        <f t="shared" si="50"/>
        <v>0.01</v>
      </c>
      <c r="U67" s="14">
        <f t="shared" si="51"/>
        <v>4.5505783988663241E-3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2.4650578398866325E-2</v>
      </c>
      <c r="AR67" s="8">
        <f t="shared" si="55"/>
        <v>9.9766666666666666</v>
      </c>
      <c r="AS67" s="1">
        <f t="shared" si="56"/>
        <v>0.19</v>
      </c>
      <c r="AT67" s="1">
        <f t="shared" si="57"/>
        <v>402500</v>
      </c>
      <c r="AU67" s="1">
        <f t="shared" si="58"/>
        <v>126010537.61488727</v>
      </c>
    </row>
    <row r="68" spans="1:48" x14ac:dyDescent="0.15">
      <c r="C68" s="7">
        <v>10</v>
      </c>
      <c r="D68" s="7">
        <v>11.455314000645201</v>
      </c>
      <c r="E68" s="9">
        <f t="shared" si="59"/>
        <v>13.342958819</v>
      </c>
      <c r="F68" s="7" t="s">
        <v>83</v>
      </c>
      <c r="G68" s="1">
        <v>11</v>
      </c>
      <c r="H68" s="8">
        <f t="shared" si="41"/>
        <v>11.455314000645201</v>
      </c>
      <c r="I68" s="8">
        <f t="shared" si="42"/>
        <v>284.60531400064519</v>
      </c>
      <c r="J68" s="8">
        <f t="shared" si="43"/>
        <v>7.3166854567832548E-2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0.42737688140773999</v>
      </c>
      <c r="O68" s="8">
        <f t="shared" si="60"/>
        <v>0.12226018674075823</v>
      </c>
      <c r="P68" s="8">
        <f t="shared" si="46"/>
        <v>8.9453933026971064E-3</v>
      </c>
      <c r="Q68" s="12">
        <f t="shared" si="47"/>
        <v>1.6996247275124503E-3</v>
      </c>
      <c r="R68" s="8">
        <f t="shared" si="48"/>
        <v>1.8955666666666669E-2</v>
      </c>
      <c r="S68" s="13">
        <f t="shared" si="49"/>
        <v>8.9663147036723415E-2</v>
      </c>
      <c r="T68" s="2">
        <f t="shared" si="50"/>
        <v>0.01</v>
      </c>
      <c r="U68" s="14">
        <f t="shared" si="51"/>
        <v>8.9663147036723415E-4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1.2896631470367235E-2</v>
      </c>
      <c r="AR68" s="8">
        <f t="shared" si="55"/>
        <v>9.9766666666666666</v>
      </c>
      <c r="AS68" s="1">
        <f t="shared" si="56"/>
        <v>0.19</v>
      </c>
      <c r="AT68" s="1">
        <f t="shared" si="57"/>
        <v>402500</v>
      </c>
      <c r="AU68" s="1">
        <f t="shared" si="58"/>
        <v>65925895.883919217</v>
      </c>
    </row>
    <row r="69" spans="1:48" x14ac:dyDescent="0.15">
      <c r="C69" s="7">
        <v>11</v>
      </c>
      <c r="D69" s="7">
        <v>9.7930742691333297</v>
      </c>
      <c r="E69" s="9">
        <f t="shared" si="59"/>
        <v>11.455314000645201</v>
      </c>
      <c r="F69" s="7" t="s">
        <v>85</v>
      </c>
      <c r="G69" s="1">
        <v>12</v>
      </c>
      <c r="H69" s="8">
        <f t="shared" si="41"/>
        <v>9.7930742691333297</v>
      </c>
      <c r="I69" s="8">
        <f t="shared" si="42"/>
        <v>282.94307426913332</v>
      </c>
      <c r="J69" s="8">
        <f t="shared" si="43"/>
        <v>5.9844875000605778E-2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0.21308146010472778</v>
      </c>
      <c r="P69" s="8">
        <f t="shared" si="46"/>
        <v>1.2751833344914001E-2</v>
      </c>
      <c r="Q69" s="12">
        <f t="shared" si="47"/>
        <v>2.4228483355336603E-3</v>
      </c>
      <c r="R69" s="8">
        <f t="shared" si="48"/>
        <v>1.8955666666666669E-2</v>
      </c>
      <c r="S69" s="13">
        <f t="shared" si="49"/>
        <v>0.12781657211741396</v>
      </c>
      <c r="T69" s="2">
        <f t="shared" si="50"/>
        <v>0.01</v>
      </c>
      <c r="U69" s="14">
        <f t="shared" si="51"/>
        <v>1.2781657211741397E-3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1.3278165721174139E-2</v>
      </c>
      <c r="AR69" s="8">
        <f t="shared" si="55"/>
        <v>9.9766666666666666</v>
      </c>
      <c r="AS69" s="1">
        <f t="shared" si="56"/>
        <v>0.19</v>
      </c>
      <c r="AT69" s="1">
        <f t="shared" si="57"/>
        <v>402500</v>
      </c>
      <c r="AU69" s="1">
        <f t="shared" si="58"/>
        <v>67876249.148850411</v>
      </c>
      <c r="AV69" s="1">
        <f>SUM(AU58:AU69)</f>
        <v>1016946906.2533402</v>
      </c>
    </row>
    <row r="70" spans="1:48" x14ac:dyDescent="0.3">
      <c r="C70" s="7">
        <v>12</v>
      </c>
      <c r="D70" s="10">
        <v>6.3581223665161302</v>
      </c>
      <c r="E70" s="9">
        <f t="shared" si="59"/>
        <v>9.7930742691333297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5</v>
      </c>
      <c r="E73" s="7"/>
      <c r="F73" s="7"/>
      <c r="G73" s="1">
        <v>1</v>
      </c>
      <c r="H73" s="8">
        <f t="shared" ref="H73:H84" si="61">E74</f>
        <v>5</v>
      </c>
      <c r="I73" s="8">
        <f t="shared" ref="I73:I84" si="62">H73+273.15</f>
        <v>278.14999999999998</v>
      </c>
      <c r="J73" s="8">
        <f t="shared" ref="J73:J84" si="63">EXP(($C$15*(I73-$C$13))/($C$16*I73*$C$13))</f>
        <v>3.3074406338125473E-2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3.6216474940247399E-3</v>
      </c>
      <c r="Q73" s="12">
        <f t="shared" ref="Q73:Q84" si="67">P73*$B$75</f>
        <v>6.5189654892445321E-4</v>
      </c>
      <c r="R73" s="8">
        <f t="shared" ref="R73:R84" si="68">L73*$B$75</f>
        <v>1.9710000000000002E-2</v>
      </c>
      <c r="S73" s="13">
        <f t="shared" ref="S73:S84" si="69">Q73/R73</f>
        <v>3.307440633812548E-2</v>
      </c>
      <c r="T73" s="2">
        <f t="shared" ref="T73:T84" si="70">$B$74/100</f>
        <v>0.01</v>
      </c>
      <c r="U73" s="14">
        <f t="shared" ref="U73:U84" si="71">S73*T73</f>
        <v>3.3074406338125478E-4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1.2930744063381254E-2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950</v>
      </c>
      <c r="AU73" s="1">
        <f t="shared" ref="AU73:AU84" si="78">AT73*10000*AS73*0.67*AR73*AQ73</f>
        <v>162221.55053390417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3.8260373712903202</v>
      </c>
      <c r="E74" s="9">
        <f t="shared" ref="E74:E85" si="79">D73</f>
        <v>5</v>
      </c>
      <c r="F74" s="7" t="s">
        <v>83</v>
      </c>
      <c r="G74" s="1">
        <v>2</v>
      </c>
      <c r="H74" s="8">
        <f t="shared" si="61"/>
        <v>3.8260373712903202</v>
      </c>
      <c r="I74" s="8">
        <f t="shared" si="62"/>
        <v>276.97603737129032</v>
      </c>
      <c r="J74" s="8">
        <f t="shared" si="63"/>
        <v>2.8513818972334657E-2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0.21537835250597528</v>
      </c>
      <c r="P74" s="8">
        <f t="shared" si="66"/>
        <v>6.1412593539150601E-3</v>
      </c>
      <c r="Q74" s="12">
        <f t="shared" si="67"/>
        <v>1.1054266837047108E-3</v>
      </c>
      <c r="R74" s="8">
        <f t="shared" si="68"/>
        <v>1.9710000000000002E-2</v>
      </c>
      <c r="S74" s="13">
        <f t="shared" si="69"/>
        <v>5.6084560309726569E-2</v>
      </c>
      <c r="T74" s="2">
        <f t="shared" si="70"/>
        <v>0.01</v>
      </c>
      <c r="U74" s="14">
        <f t="shared" si="71"/>
        <v>5.6084560309726573E-4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1.3160845603097266E-2</v>
      </c>
      <c r="AR74" s="8">
        <f t="shared" si="75"/>
        <v>10.950000000000001</v>
      </c>
      <c r="AS74" s="1">
        <f t="shared" si="76"/>
        <v>0.18</v>
      </c>
      <c r="AT74" s="1">
        <f t="shared" si="77"/>
        <v>950</v>
      </c>
      <c r="AU74" s="1">
        <f t="shared" si="78"/>
        <v>165108.26984178051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6.90272493325</v>
      </c>
      <c r="E75" s="9">
        <f t="shared" si="79"/>
        <v>3.8260373712903202</v>
      </c>
      <c r="F75" s="7" t="s">
        <v>83</v>
      </c>
      <c r="G75" s="1">
        <v>3</v>
      </c>
      <c r="H75" s="8">
        <f t="shared" si="61"/>
        <v>6.90272493325</v>
      </c>
      <c r="I75" s="8">
        <f t="shared" si="62"/>
        <v>280.05272493324998</v>
      </c>
      <c r="J75" s="8">
        <f t="shared" si="63"/>
        <v>4.1954814544722031E-2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0.31873709315206022</v>
      </c>
      <c r="P75" s="8">
        <f t="shared" si="66"/>
        <v>1.3372555631718477E-2</v>
      </c>
      <c r="Q75" s="12">
        <f t="shared" si="67"/>
        <v>2.4070600137093257E-3</v>
      </c>
      <c r="R75" s="8">
        <f t="shared" si="68"/>
        <v>1.9710000000000002E-2</v>
      </c>
      <c r="S75" s="13">
        <f t="shared" si="69"/>
        <v>0.12212379572345639</v>
      </c>
      <c r="T75" s="2">
        <f t="shared" si="70"/>
        <v>0.01</v>
      </c>
      <c r="U75" s="14">
        <f t="shared" si="71"/>
        <v>1.221237957234564E-3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1.3821237957234564E-2</v>
      </c>
      <c r="AR75" s="8">
        <f t="shared" si="75"/>
        <v>10.950000000000001</v>
      </c>
      <c r="AS75" s="1">
        <f t="shared" si="76"/>
        <v>0.18</v>
      </c>
      <c r="AT75" s="1">
        <f t="shared" si="77"/>
        <v>950</v>
      </c>
      <c r="AU75" s="1">
        <f t="shared" si="78"/>
        <v>173393.16598725988</v>
      </c>
    </row>
    <row r="76" spans="1:48" x14ac:dyDescent="0.15">
      <c r="C76" s="7">
        <v>3</v>
      </c>
      <c r="D76" s="7">
        <v>6.56852911832258</v>
      </c>
      <c r="E76" s="9">
        <f t="shared" si="79"/>
        <v>6.90272493325</v>
      </c>
      <c r="F76" s="7" t="s">
        <v>83</v>
      </c>
      <c r="G76" s="1">
        <v>4</v>
      </c>
      <c r="H76" s="8">
        <f t="shared" si="61"/>
        <v>6.56852911832258</v>
      </c>
      <c r="I76" s="8">
        <f t="shared" si="62"/>
        <v>279.71852911832258</v>
      </c>
      <c r="J76" s="8">
        <f t="shared" si="63"/>
        <v>4.0247754926202403E-2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0.4148645375203418</v>
      </c>
      <c r="P76" s="8">
        <f t="shared" si="66"/>
        <v>1.669736623369102E-2</v>
      </c>
      <c r="Q76" s="12">
        <f t="shared" si="67"/>
        <v>3.0055259220643834E-3</v>
      </c>
      <c r="R76" s="8">
        <f t="shared" si="68"/>
        <v>1.9710000000000002E-2</v>
      </c>
      <c r="S76" s="13">
        <f t="shared" si="69"/>
        <v>0.15248736286475814</v>
      </c>
      <c r="T76" s="2">
        <f t="shared" si="70"/>
        <v>0.01</v>
      </c>
      <c r="U76" s="14">
        <f t="shared" si="71"/>
        <v>1.5248736286475814E-3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1.4124873628647582E-2</v>
      </c>
      <c r="AR76" s="8">
        <f t="shared" si="75"/>
        <v>10.950000000000001</v>
      </c>
      <c r="AS76" s="1">
        <f t="shared" si="76"/>
        <v>0.18</v>
      </c>
      <c r="AT76" s="1">
        <f t="shared" si="77"/>
        <v>950</v>
      </c>
      <c r="AU76" s="1">
        <f t="shared" si="78"/>
        <v>177202.40149393983</v>
      </c>
    </row>
    <row r="77" spans="1:48" x14ac:dyDescent="0.15">
      <c r="C77" s="7">
        <v>4</v>
      </c>
      <c r="D77" s="7">
        <v>10.8305239474667</v>
      </c>
      <c r="E77" s="9">
        <f t="shared" si="79"/>
        <v>6.56852911832258</v>
      </c>
      <c r="F77" s="7" t="s">
        <v>83</v>
      </c>
      <c r="G77" s="1">
        <v>5</v>
      </c>
      <c r="H77" s="8">
        <f t="shared" si="61"/>
        <v>10.8305239474667</v>
      </c>
      <c r="I77" s="8">
        <f t="shared" si="62"/>
        <v>283.98052394746668</v>
      </c>
      <c r="J77" s="8">
        <f t="shared" si="63"/>
        <v>6.7861790000948413E-2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0.37825881272231826</v>
      </c>
      <c r="O77" s="8">
        <f t="shared" si="80"/>
        <v>0.12940835856433258</v>
      </c>
      <c r="P77" s="8">
        <f t="shared" si="66"/>
        <v>8.7818828532601721E-3</v>
      </c>
      <c r="Q77" s="12">
        <f t="shared" si="67"/>
        <v>1.5807389135868309E-3</v>
      </c>
      <c r="R77" s="8">
        <f t="shared" si="68"/>
        <v>1.9710000000000002E-2</v>
      </c>
      <c r="S77" s="13">
        <f t="shared" si="69"/>
        <v>8.0199843408768678E-2</v>
      </c>
      <c r="T77" s="2">
        <f t="shared" si="70"/>
        <v>0.01</v>
      </c>
      <c r="U77" s="14">
        <f t="shared" si="71"/>
        <v>8.0199843408768675E-4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1.3401998434087688E-2</v>
      </c>
      <c r="AR77" s="8">
        <f t="shared" si="75"/>
        <v>10.950000000000001</v>
      </c>
      <c r="AS77" s="1">
        <f t="shared" si="76"/>
        <v>0.18</v>
      </c>
      <c r="AT77" s="1">
        <f t="shared" si="77"/>
        <v>950</v>
      </c>
      <c r="AU77" s="1">
        <f t="shared" si="78"/>
        <v>168133.6321849802</v>
      </c>
    </row>
    <row r="78" spans="1:48" x14ac:dyDescent="0.15">
      <c r="C78" s="7">
        <v>5</v>
      </c>
      <c r="D78" s="7">
        <v>10.9047325958065</v>
      </c>
      <c r="E78" s="9">
        <f t="shared" si="79"/>
        <v>10.8305239474667</v>
      </c>
      <c r="F78" s="7" t="s">
        <v>85</v>
      </c>
      <c r="G78" s="1">
        <v>6</v>
      </c>
      <c r="H78" s="8">
        <f t="shared" si="61"/>
        <v>10.9047325958065</v>
      </c>
      <c r="I78" s="8">
        <f t="shared" si="62"/>
        <v>284.05473259580646</v>
      </c>
      <c r="J78" s="8">
        <f t="shared" si="63"/>
        <v>6.8472382588328023E-2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0.23012647571107242</v>
      </c>
      <c r="P78" s="8">
        <f t="shared" si="66"/>
        <v>1.5757308088592128E-2</v>
      </c>
      <c r="Q78" s="12">
        <f t="shared" si="67"/>
        <v>2.8363154559465828E-3</v>
      </c>
      <c r="R78" s="8">
        <f t="shared" si="68"/>
        <v>1.9710000000000002E-2</v>
      </c>
      <c r="S78" s="13">
        <f t="shared" si="69"/>
        <v>0.14390235697344406</v>
      </c>
      <c r="T78" s="2">
        <f t="shared" si="70"/>
        <v>0.01</v>
      </c>
      <c r="U78" s="14">
        <f t="shared" si="71"/>
        <v>1.4390235697344406E-3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1.4039023569734441E-2</v>
      </c>
      <c r="AR78" s="8">
        <f t="shared" si="75"/>
        <v>10.950000000000001</v>
      </c>
      <c r="AS78" s="1">
        <f t="shared" si="76"/>
        <v>0.18</v>
      </c>
      <c r="AT78" s="1">
        <f t="shared" si="77"/>
        <v>950</v>
      </c>
      <c r="AU78" s="1">
        <f t="shared" si="78"/>
        <v>176125.37687710003</v>
      </c>
    </row>
    <row r="79" spans="1:48" x14ac:dyDescent="0.15">
      <c r="C79" s="7">
        <v>6</v>
      </c>
      <c r="D79" s="7">
        <v>11.824584859833299</v>
      </c>
      <c r="E79" s="9">
        <f t="shared" si="79"/>
        <v>10.9047325958065</v>
      </c>
      <c r="F79" s="7" t="s">
        <v>83</v>
      </c>
      <c r="G79" s="1">
        <v>7</v>
      </c>
      <c r="H79" s="8">
        <f t="shared" si="61"/>
        <v>11.824584859833299</v>
      </c>
      <c r="I79" s="8">
        <f t="shared" si="62"/>
        <v>284.97458485983327</v>
      </c>
      <c r="J79" s="8">
        <f t="shared" si="63"/>
        <v>7.6483416110435978E-2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0.3238691676224803</v>
      </c>
      <c r="P79" s="8">
        <f t="shared" si="66"/>
        <v>2.4770620312610701E-2</v>
      </c>
      <c r="Q79" s="12">
        <f t="shared" si="67"/>
        <v>4.4587116562699262E-3</v>
      </c>
      <c r="R79" s="8">
        <f t="shared" si="68"/>
        <v>1.9710000000000002E-2</v>
      </c>
      <c r="S79" s="13">
        <f t="shared" si="69"/>
        <v>0.2262157106174493</v>
      </c>
      <c r="T79" s="2">
        <f t="shared" si="70"/>
        <v>0.01</v>
      </c>
      <c r="U79" s="14">
        <f t="shared" si="71"/>
        <v>2.2621571061744931E-3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2.3862157106174495E-2</v>
      </c>
      <c r="AR79" s="8">
        <f t="shared" si="75"/>
        <v>10.950000000000001</v>
      </c>
      <c r="AS79" s="1">
        <f t="shared" si="76"/>
        <v>0.18</v>
      </c>
      <c r="AT79" s="1">
        <f t="shared" si="77"/>
        <v>950</v>
      </c>
      <c r="AU79" s="1">
        <f t="shared" si="78"/>
        <v>299360.66369215812</v>
      </c>
    </row>
    <row r="80" spans="1:48" x14ac:dyDescent="0.15">
      <c r="C80" s="7">
        <v>7</v>
      </c>
      <c r="D80" s="7">
        <v>13.9545895012903</v>
      </c>
      <c r="E80" s="9">
        <f t="shared" si="79"/>
        <v>11.824584859833299</v>
      </c>
      <c r="F80" s="7" t="s">
        <v>83</v>
      </c>
      <c r="G80" s="1">
        <v>8</v>
      </c>
      <c r="H80" s="8">
        <f t="shared" si="61"/>
        <v>13.9545895012903</v>
      </c>
      <c r="I80" s="8">
        <f t="shared" si="62"/>
        <v>287.10458950129026</v>
      </c>
      <c r="J80" s="8">
        <f t="shared" si="63"/>
        <v>9.8549370057808436E-2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0.40859854730986966</v>
      </c>
      <c r="P80" s="8">
        <f t="shared" si="66"/>
        <v>4.0267129443923293E-2</v>
      </c>
      <c r="Q80" s="12">
        <f t="shared" si="67"/>
        <v>7.2480832999061925E-3</v>
      </c>
      <c r="R80" s="8">
        <f t="shared" si="68"/>
        <v>1.9710000000000002E-2</v>
      </c>
      <c r="S80" s="13">
        <f t="shared" si="69"/>
        <v>0.36773634195363736</v>
      </c>
      <c r="T80" s="2">
        <f t="shared" si="70"/>
        <v>0.01</v>
      </c>
      <c r="U80" s="14">
        <f t="shared" si="71"/>
        <v>3.6773634195363739E-3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2.5277363419536375E-2</v>
      </c>
      <c r="AR80" s="8">
        <f t="shared" si="75"/>
        <v>10.950000000000001</v>
      </c>
      <c r="AS80" s="1">
        <f t="shared" si="76"/>
        <v>0.18</v>
      </c>
      <c r="AT80" s="1">
        <f t="shared" si="77"/>
        <v>950</v>
      </c>
      <c r="AU80" s="1">
        <f t="shared" si="78"/>
        <v>317115.01420390297</v>
      </c>
    </row>
    <row r="81" spans="1:48" x14ac:dyDescent="0.15">
      <c r="C81" s="7">
        <v>8</v>
      </c>
      <c r="D81" s="7">
        <v>13.3316576793548</v>
      </c>
      <c r="E81" s="9">
        <f t="shared" si="79"/>
        <v>13.9545895012903</v>
      </c>
      <c r="F81" s="7" t="s">
        <v>83</v>
      </c>
      <c r="G81" s="1">
        <v>9</v>
      </c>
      <c r="H81" s="8">
        <f t="shared" si="61"/>
        <v>13.3316576793548</v>
      </c>
      <c r="I81" s="8">
        <f t="shared" si="62"/>
        <v>286.48165767935478</v>
      </c>
      <c r="J81" s="8">
        <f t="shared" si="63"/>
        <v>9.154355702554505E-2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0.47783141786594641</v>
      </c>
      <c r="P81" s="8">
        <f t="shared" si="66"/>
        <v>4.3742387650008312E-2</v>
      </c>
      <c r="Q81" s="12">
        <f t="shared" si="67"/>
        <v>7.8736297770014962E-3</v>
      </c>
      <c r="R81" s="8">
        <f t="shared" si="68"/>
        <v>1.9710000000000002E-2</v>
      </c>
      <c r="S81" s="13">
        <f t="shared" si="69"/>
        <v>0.39947385981742745</v>
      </c>
      <c r="T81" s="2">
        <f t="shared" si="70"/>
        <v>0.01</v>
      </c>
      <c r="U81" s="14">
        <f t="shared" si="71"/>
        <v>3.9947385981742743E-3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2.5594738598174276E-2</v>
      </c>
      <c r="AR81" s="8">
        <f t="shared" si="75"/>
        <v>10.950000000000001</v>
      </c>
      <c r="AS81" s="1">
        <f t="shared" si="76"/>
        <v>0.18</v>
      </c>
      <c r="AT81" s="1">
        <f t="shared" si="77"/>
        <v>950</v>
      </c>
      <c r="AU81" s="1">
        <f t="shared" si="78"/>
        <v>321096.6175306146</v>
      </c>
    </row>
    <row r="82" spans="1:48" x14ac:dyDescent="0.15">
      <c r="C82" s="7">
        <v>9</v>
      </c>
      <c r="D82" s="7">
        <v>13.342958819</v>
      </c>
      <c r="E82" s="9">
        <f t="shared" si="79"/>
        <v>13.3316576793548</v>
      </c>
      <c r="F82" s="7" t="s">
        <v>83</v>
      </c>
      <c r="G82" s="1">
        <v>10</v>
      </c>
      <c r="H82" s="8">
        <f t="shared" si="61"/>
        <v>13.342958819</v>
      </c>
      <c r="I82" s="8">
        <f t="shared" si="62"/>
        <v>286.49295881899997</v>
      </c>
      <c r="J82" s="8">
        <f t="shared" si="63"/>
        <v>9.1666370544291526E-2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0.54358903021593818</v>
      </c>
      <c r="P82" s="8">
        <f t="shared" si="66"/>
        <v>4.9828833467586271E-2</v>
      </c>
      <c r="Q82" s="12">
        <f t="shared" si="67"/>
        <v>8.9691900241655291E-3</v>
      </c>
      <c r="R82" s="8">
        <f t="shared" si="68"/>
        <v>1.9710000000000002E-2</v>
      </c>
      <c r="S82" s="13">
        <f t="shared" si="69"/>
        <v>0.45505783988663256</v>
      </c>
      <c r="T82" s="2">
        <f t="shared" si="70"/>
        <v>0.01</v>
      </c>
      <c r="U82" s="14">
        <f t="shared" si="71"/>
        <v>4.5505783988663258E-3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2.6150578398866326E-2</v>
      </c>
      <c r="AR82" s="8">
        <f t="shared" si="75"/>
        <v>10.950000000000001</v>
      </c>
      <c r="AS82" s="1">
        <f t="shared" si="76"/>
        <v>0.18</v>
      </c>
      <c r="AT82" s="1">
        <f t="shared" si="77"/>
        <v>950</v>
      </c>
      <c r="AU82" s="1">
        <f t="shared" si="78"/>
        <v>328069.85850381362</v>
      </c>
    </row>
    <row r="83" spans="1:48" x14ac:dyDescent="0.15">
      <c r="C83" s="7">
        <v>10</v>
      </c>
      <c r="D83" s="7">
        <v>11.455314000645201</v>
      </c>
      <c r="E83" s="9">
        <f t="shared" si="79"/>
        <v>13.342958819</v>
      </c>
      <c r="F83" s="7" t="s">
        <v>83</v>
      </c>
      <c r="G83" s="1">
        <v>11</v>
      </c>
      <c r="H83" s="8">
        <f t="shared" si="61"/>
        <v>11.455314000645201</v>
      </c>
      <c r="I83" s="8">
        <f t="shared" si="62"/>
        <v>284.60531400064519</v>
      </c>
      <c r="J83" s="8">
        <f t="shared" si="63"/>
        <v>7.3166854567832548E-2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0.46907218691093433</v>
      </c>
      <c r="O83" s="8">
        <f t="shared" si="80"/>
        <v>0.13418800983741763</v>
      </c>
      <c r="P83" s="8">
        <f t="shared" si="66"/>
        <v>9.8181146005212189E-3</v>
      </c>
      <c r="Q83" s="12">
        <f t="shared" si="67"/>
        <v>1.7672606280938192E-3</v>
      </c>
      <c r="R83" s="8">
        <f t="shared" si="68"/>
        <v>1.9710000000000002E-2</v>
      </c>
      <c r="S83" s="13">
        <f t="shared" si="69"/>
        <v>8.9663147036723442E-2</v>
      </c>
      <c r="T83" s="2">
        <f t="shared" si="70"/>
        <v>0.01</v>
      </c>
      <c r="U83" s="14">
        <f t="shared" si="71"/>
        <v>8.9663147036723448E-4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1.3496631470367235E-2</v>
      </c>
      <c r="AR83" s="8">
        <f t="shared" si="75"/>
        <v>10.950000000000001</v>
      </c>
      <c r="AS83" s="1">
        <f t="shared" si="76"/>
        <v>0.18</v>
      </c>
      <c r="AT83" s="1">
        <f t="shared" si="77"/>
        <v>950</v>
      </c>
      <c r="AU83" s="1">
        <f t="shared" si="78"/>
        <v>169320.8428978172</v>
      </c>
    </row>
    <row r="84" spans="1:48" x14ac:dyDescent="0.15">
      <c r="C84" s="7">
        <v>11</v>
      </c>
      <c r="D84" s="7">
        <v>9.7930742691333297</v>
      </c>
      <c r="E84" s="9">
        <f t="shared" si="79"/>
        <v>11.455314000645201</v>
      </c>
      <c r="F84" s="7" t="s">
        <v>85</v>
      </c>
      <c r="G84" s="1">
        <v>12</v>
      </c>
      <c r="H84" s="8">
        <f t="shared" si="61"/>
        <v>9.7930742691333297</v>
      </c>
      <c r="I84" s="8">
        <f t="shared" si="62"/>
        <v>282.94307426913332</v>
      </c>
      <c r="J84" s="8">
        <f t="shared" si="63"/>
        <v>5.9844875000605778E-2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0.23386989523689644</v>
      </c>
      <c r="P84" s="8">
        <f t="shared" si="66"/>
        <v>1.3995914646856835E-2</v>
      </c>
      <c r="Q84" s="12">
        <f t="shared" si="67"/>
        <v>2.5192646364342302E-3</v>
      </c>
      <c r="R84" s="8">
        <f t="shared" si="68"/>
        <v>1.9710000000000002E-2</v>
      </c>
      <c r="S84" s="13">
        <f t="shared" si="69"/>
        <v>0.12781657211741401</v>
      </c>
      <c r="T84" s="2">
        <f t="shared" si="70"/>
        <v>0.01</v>
      </c>
      <c r="U84" s="14">
        <f t="shared" si="71"/>
        <v>1.2781657211741401E-3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1.3878165721174141E-2</v>
      </c>
      <c r="AR84" s="8">
        <f t="shared" si="75"/>
        <v>10.950000000000001</v>
      </c>
      <c r="AS84" s="1">
        <f t="shared" si="76"/>
        <v>0.18</v>
      </c>
      <c r="AT84" s="1">
        <f t="shared" si="77"/>
        <v>950</v>
      </c>
      <c r="AU84" s="1">
        <f t="shared" si="78"/>
        <v>174107.34841090391</v>
      </c>
      <c r="AV84" s="1">
        <f>SUM(AU73:AU84)</f>
        <v>2631254.742158175</v>
      </c>
    </row>
    <row r="85" spans="1:48" x14ac:dyDescent="0.3">
      <c r="C85" s="7">
        <v>12</v>
      </c>
      <c r="D85" s="10">
        <v>6.3581223665161302</v>
      </c>
      <c r="E85" s="9">
        <f t="shared" si="79"/>
        <v>9.7930742691333297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5</v>
      </c>
      <c r="E89" s="7"/>
      <c r="F89" s="7"/>
      <c r="G89" s="1">
        <v>1</v>
      </c>
      <c r="H89" s="8">
        <f t="shared" ref="H89:H100" si="81">E90</f>
        <v>5</v>
      </c>
      <c r="I89" s="8">
        <f t="shared" ref="I89:I100" si="82">H89+273.15</f>
        <v>278.14999999999998</v>
      </c>
      <c r="J89" s="8">
        <f t="shared" ref="J89:J100" si="83">EXP(($C$15*(I89-$C$13))/($C$16*I89*$C$13))</f>
        <v>3.3074406338125473E-2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0.17546882108549861</v>
      </c>
      <c r="Q89" s="12">
        <f t="shared" ref="Q89:Q100" si="87">P89*$B$91</f>
        <v>7.8960969488474378E-2</v>
      </c>
      <c r="R89" s="8">
        <f t="shared" ref="R89:R100" si="88">L89*$B$91</f>
        <v>2.3873737500000001</v>
      </c>
      <c r="S89" s="13">
        <f t="shared" ref="S89:S100" si="89">Q89/R89</f>
        <v>3.3074406338125473E-2</v>
      </c>
      <c r="T89" s="2">
        <f t="shared" ref="T89:T100" si="90">$B$90/100</f>
        <v>0.51</v>
      </c>
      <c r="U89" s="14">
        <f t="shared" ref="U89:U100" si="91">S89*T89</f>
        <v>1.6867947232443992E-2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3.5422686090581863E-2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129083.33333333333</v>
      </c>
      <c r="AN89" s="1">
        <f t="shared" ref="AN89:AN100" si="96">AM89*10000*AK89*AJ89</f>
        <v>475652065.16393608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3.8260373712903202</v>
      </c>
      <c r="E90" s="9">
        <f t="shared" ref="E90:E101" si="97">D89</f>
        <v>5</v>
      </c>
      <c r="F90" s="7" t="s">
        <v>83</v>
      </c>
      <c r="G90" s="1">
        <v>2</v>
      </c>
      <c r="H90" s="8">
        <f t="shared" si="81"/>
        <v>3.8260373712903202</v>
      </c>
      <c r="I90" s="8">
        <f t="shared" si="82"/>
        <v>276.97603737129032</v>
      </c>
      <c r="J90" s="8">
        <f t="shared" si="83"/>
        <v>2.8513818972334657E-2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10.435081178914501</v>
      </c>
      <c r="P90" s="8">
        <f t="shared" si="86"/>
        <v>0.29754401569718458</v>
      </c>
      <c r="Q90" s="12">
        <f t="shared" si="87"/>
        <v>0.13389480706373308</v>
      </c>
      <c r="R90" s="8">
        <f t="shared" si="88"/>
        <v>2.3873737500000001</v>
      </c>
      <c r="S90" s="13">
        <f t="shared" si="89"/>
        <v>5.6084560309726569E-2</v>
      </c>
      <c r="T90" s="2">
        <f t="shared" si="90"/>
        <v>0.51</v>
      </c>
      <c r="U90" s="14">
        <f t="shared" si="91"/>
        <v>2.8603125757960552E-2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3.8960842416025106E-2</v>
      </c>
      <c r="AK90" s="8">
        <f t="shared" si="93"/>
        <v>10.4025</v>
      </c>
      <c r="AL90" s="1">
        <f t="shared" si="94"/>
        <v>0.45</v>
      </c>
      <c r="AM90" s="17">
        <f t="shared" si="95"/>
        <v>129083.33333333333</v>
      </c>
      <c r="AN90" s="1">
        <f t="shared" si="96"/>
        <v>523162052.37287831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6.90272493325</v>
      </c>
      <c r="E91" s="9">
        <f t="shared" si="97"/>
        <v>3.8260373712903202</v>
      </c>
      <c r="F91" s="7" t="s">
        <v>83</v>
      </c>
      <c r="G91" s="1">
        <v>3</v>
      </c>
      <c r="H91" s="8">
        <f t="shared" si="81"/>
        <v>6.90272493325</v>
      </c>
      <c r="I91" s="8">
        <f t="shared" si="82"/>
        <v>280.05272493324998</v>
      </c>
      <c r="J91" s="8">
        <f t="shared" si="83"/>
        <v>4.1954814544722031E-2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15.442812163217317</v>
      </c>
      <c r="P91" s="8">
        <f t="shared" si="86"/>
        <v>0.64790032035676015</v>
      </c>
      <c r="Q91" s="12">
        <f t="shared" si="87"/>
        <v>0.29155514416054207</v>
      </c>
      <c r="R91" s="8">
        <f t="shared" si="88"/>
        <v>2.3873737500000001</v>
      </c>
      <c r="S91" s="13">
        <f t="shared" si="89"/>
        <v>0.1221237957234564</v>
      </c>
      <c r="T91" s="2">
        <f t="shared" si="90"/>
        <v>0.51</v>
      </c>
      <c r="U91" s="14">
        <f t="shared" si="91"/>
        <v>6.2283135818962762E-2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4.9115365449417275E-2</v>
      </c>
      <c r="AK91" s="8">
        <f t="shared" si="93"/>
        <v>10.4025</v>
      </c>
      <c r="AL91" s="1">
        <f t="shared" si="94"/>
        <v>0.45</v>
      </c>
      <c r="AM91" s="17">
        <f t="shared" si="95"/>
        <v>129083.33333333333</v>
      </c>
      <c r="AN91" s="1">
        <f t="shared" si="96"/>
        <v>659515908.74719608</v>
      </c>
    </row>
    <row r="92" spans="1:48" x14ac:dyDescent="0.15">
      <c r="C92" s="7">
        <v>3</v>
      </c>
      <c r="D92" s="7">
        <v>6.56852911832258</v>
      </c>
      <c r="E92" s="9">
        <f t="shared" si="97"/>
        <v>6.90272493325</v>
      </c>
      <c r="F92" s="7" t="s">
        <v>83</v>
      </c>
      <c r="G92" s="1">
        <v>4</v>
      </c>
      <c r="H92" s="8">
        <f t="shared" si="81"/>
        <v>6.56852911832258</v>
      </c>
      <c r="I92" s="8">
        <f t="shared" si="82"/>
        <v>279.71852911832258</v>
      </c>
      <c r="J92" s="8">
        <f t="shared" si="83"/>
        <v>4.0247754926202403E-2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20.100186842860555</v>
      </c>
      <c r="P92" s="8">
        <f t="shared" si="86"/>
        <v>0.80898739402232966</v>
      </c>
      <c r="Q92" s="12">
        <f t="shared" si="87"/>
        <v>0.36404432731004838</v>
      </c>
      <c r="R92" s="8">
        <f t="shared" si="88"/>
        <v>2.3873737500000001</v>
      </c>
      <c r="S92" s="13">
        <f t="shared" si="89"/>
        <v>0.15248736286475814</v>
      </c>
      <c r="T92" s="2">
        <f t="shared" si="90"/>
        <v>0.51</v>
      </c>
      <c r="U92" s="14">
        <f t="shared" si="91"/>
        <v>7.7768555061026659E-2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5.378421935089954E-2</v>
      </c>
      <c r="AK92" s="8">
        <f t="shared" si="93"/>
        <v>10.4025</v>
      </c>
      <c r="AL92" s="1">
        <f t="shared" si="94"/>
        <v>0.45</v>
      </c>
      <c r="AM92" s="17">
        <f t="shared" si="95"/>
        <v>129083.33333333333</v>
      </c>
      <c r="AN92" s="1">
        <f t="shared" si="96"/>
        <v>722208782.87057292</v>
      </c>
    </row>
    <row r="93" spans="1:48" x14ac:dyDescent="0.15">
      <c r="C93" s="7">
        <v>4</v>
      </c>
      <c r="D93" s="7">
        <v>10.8305239474667</v>
      </c>
      <c r="E93" s="9">
        <f t="shared" si="97"/>
        <v>6.56852911832258</v>
      </c>
      <c r="F93" s="7" t="s">
        <v>83</v>
      </c>
      <c r="G93" s="1">
        <v>5</v>
      </c>
      <c r="H93" s="8">
        <f t="shared" si="81"/>
        <v>10.8305239474667</v>
      </c>
      <c r="I93" s="8">
        <f t="shared" si="82"/>
        <v>283.98052394746668</v>
      </c>
      <c r="J93" s="8">
        <f t="shared" si="83"/>
        <v>6.7861790000948413E-2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18.326639476396313</v>
      </c>
      <c r="O93" s="8">
        <f t="shared" si="98"/>
        <v>6.2698349724419096</v>
      </c>
      <c r="P93" s="8">
        <f t="shared" si="86"/>
        <v>0.42548222424045506</v>
      </c>
      <c r="Q93" s="12">
        <f t="shared" si="87"/>
        <v>0.19146700090820479</v>
      </c>
      <c r="R93" s="8">
        <f t="shared" si="88"/>
        <v>2.3873737500000001</v>
      </c>
      <c r="S93" s="13">
        <f t="shared" si="89"/>
        <v>8.0199843408768651E-2</v>
      </c>
      <c r="T93" s="2">
        <f t="shared" si="90"/>
        <v>0.51</v>
      </c>
      <c r="U93" s="14">
        <f t="shared" si="91"/>
        <v>4.0901920138472013E-2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3.5242928921749316E-2</v>
      </c>
      <c r="AK93" s="8">
        <f t="shared" si="93"/>
        <v>10.4025</v>
      </c>
      <c r="AL93" s="1">
        <f t="shared" si="94"/>
        <v>0.45</v>
      </c>
      <c r="AM93" s="17">
        <f t="shared" si="95"/>
        <v>129083.33333333333</v>
      </c>
      <c r="AN93" s="1">
        <f t="shared" si="96"/>
        <v>473238305.0000518</v>
      </c>
    </row>
    <row r="94" spans="1:48" x14ac:dyDescent="0.15">
      <c r="C94" s="7">
        <v>5</v>
      </c>
      <c r="D94" s="7">
        <v>10.9047325958065</v>
      </c>
      <c r="E94" s="9">
        <f t="shared" si="97"/>
        <v>10.8305239474667</v>
      </c>
      <c r="F94" s="7" t="s">
        <v>85</v>
      </c>
      <c r="G94" s="1">
        <v>6</v>
      </c>
      <c r="H94" s="8">
        <f t="shared" si="81"/>
        <v>10.9047325958065</v>
      </c>
      <c r="I94" s="8">
        <f t="shared" si="82"/>
        <v>284.05473259580646</v>
      </c>
      <c r="J94" s="8">
        <f t="shared" si="83"/>
        <v>6.8472382588328023E-2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11.149627748201455</v>
      </c>
      <c r="P94" s="8">
        <f t="shared" si="86"/>
        <v>0.76344157689228831</v>
      </c>
      <c r="Q94" s="12">
        <f t="shared" si="87"/>
        <v>0.34354870960152972</v>
      </c>
      <c r="R94" s="8">
        <f t="shared" si="88"/>
        <v>2.3873737500000001</v>
      </c>
      <c r="S94" s="13">
        <f t="shared" si="89"/>
        <v>0.14390235697344403</v>
      </c>
      <c r="T94" s="2">
        <f t="shared" si="90"/>
        <v>0.51</v>
      </c>
      <c r="U94" s="14">
        <f t="shared" si="91"/>
        <v>7.3390202056456452E-2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4.8256145920021629E-2</v>
      </c>
      <c r="AK94" s="8">
        <f t="shared" si="93"/>
        <v>10.4025</v>
      </c>
      <c r="AL94" s="1">
        <f t="shared" si="94"/>
        <v>0.45</v>
      </c>
      <c r="AM94" s="17">
        <f t="shared" si="95"/>
        <v>129083.33333333333</v>
      </c>
      <c r="AN94" s="1">
        <f t="shared" si="96"/>
        <v>647978400.19854629</v>
      </c>
    </row>
    <row r="95" spans="1:48" x14ac:dyDescent="0.15">
      <c r="C95" s="7">
        <v>6</v>
      </c>
      <c r="D95" s="7">
        <v>11.824584859833299</v>
      </c>
      <c r="E95" s="9">
        <f t="shared" si="97"/>
        <v>10.9047325958065</v>
      </c>
      <c r="F95" s="7" t="s">
        <v>83</v>
      </c>
      <c r="G95" s="1">
        <v>7</v>
      </c>
      <c r="H95" s="8">
        <f t="shared" si="81"/>
        <v>11.824584859833299</v>
      </c>
      <c r="I95" s="8">
        <f t="shared" si="82"/>
        <v>284.97458485983327</v>
      </c>
      <c r="J95" s="8">
        <f t="shared" si="83"/>
        <v>7.6483416110435978E-2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15.691461171309166</v>
      </c>
      <c r="P95" s="8">
        <f t="shared" si="86"/>
        <v>1.2001365541459881</v>
      </c>
      <c r="Q95" s="12">
        <f t="shared" si="87"/>
        <v>0.54006144936569467</v>
      </c>
      <c r="R95" s="8">
        <f t="shared" si="88"/>
        <v>2.3873737500000001</v>
      </c>
      <c r="S95" s="13">
        <f t="shared" si="89"/>
        <v>0.22621571061744924</v>
      </c>
      <c r="T95" s="2">
        <f t="shared" si="90"/>
        <v>0.51</v>
      </c>
      <c r="U95" s="14">
        <f t="shared" si="91"/>
        <v>0.11537001241489912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8.1239058743092091E-2</v>
      </c>
      <c r="AK95" s="8">
        <f t="shared" si="93"/>
        <v>10.4025</v>
      </c>
      <c r="AL95" s="1">
        <f t="shared" si="94"/>
        <v>0.45</v>
      </c>
      <c r="AM95" s="17">
        <f t="shared" si="95"/>
        <v>129083.33333333333</v>
      </c>
      <c r="AN95" s="1">
        <f t="shared" si="96"/>
        <v>1090869449.1522491</v>
      </c>
    </row>
    <row r="96" spans="1:48" x14ac:dyDescent="0.15">
      <c r="C96" s="7">
        <v>7</v>
      </c>
      <c r="D96" s="7">
        <v>13.9545895012903</v>
      </c>
      <c r="E96" s="9">
        <f t="shared" si="97"/>
        <v>11.824584859833299</v>
      </c>
      <c r="F96" s="7" t="s">
        <v>83</v>
      </c>
      <c r="G96" s="1">
        <v>8</v>
      </c>
      <c r="H96" s="8">
        <f t="shared" si="81"/>
        <v>13.9545895012903</v>
      </c>
      <c r="I96" s="8">
        <f t="shared" si="82"/>
        <v>287.10458950129026</v>
      </c>
      <c r="J96" s="8">
        <f t="shared" si="83"/>
        <v>9.8549370057808436E-2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19.796599617163178</v>
      </c>
      <c r="P96" s="8">
        <f t="shared" si="86"/>
        <v>1.9509424215580828</v>
      </c>
      <c r="Q96" s="12">
        <f t="shared" si="87"/>
        <v>0.87792408970113733</v>
      </c>
      <c r="R96" s="8">
        <f t="shared" si="88"/>
        <v>2.3873737500000001</v>
      </c>
      <c r="S96" s="13">
        <f t="shared" si="89"/>
        <v>0.36773634195363725</v>
      </c>
      <c r="T96" s="2">
        <f t="shared" si="90"/>
        <v>0.51</v>
      </c>
      <c r="U96" s="14">
        <f t="shared" si="91"/>
        <v>0.18754553439635499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0.10299997862050103</v>
      </c>
      <c r="AK96" s="8">
        <f t="shared" si="93"/>
        <v>10.4025</v>
      </c>
      <c r="AL96" s="1">
        <f t="shared" si="94"/>
        <v>0.45</v>
      </c>
      <c r="AM96" s="17">
        <f t="shared" si="95"/>
        <v>129083.33333333333</v>
      </c>
      <c r="AN96" s="1">
        <f t="shared" si="96"/>
        <v>1383072769.1683593</v>
      </c>
    </row>
    <row r="97" spans="1:50" x14ac:dyDescent="0.15">
      <c r="C97" s="7">
        <v>8</v>
      </c>
      <c r="D97" s="7">
        <v>13.3316576793548</v>
      </c>
      <c r="E97" s="9">
        <f t="shared" si="97"/>
        <v>13.9545895012903</v>
      </c>
      <c r="F97" s="7" t="s">
        <v>83</v>
      </c>
      <c r="G97" s="1">
        <v>9</v>
      </c>
      <c r="H97" s="8">
        <f t="shared" si="81"/>
        <v>13.3316576793548</v>
      </c>
      <c r="I97" s="8">
        <f t="shared" si="82"/>
        <v>286.48165767935478</v>
      </c>
      <c r="J97" s="8">
        <f t="shared" si="83"/>
        <v>9.154355702554505E-2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23.150932195605094</v>
      </c>
      <c r="P97" s="8">
        <f t="shared" si="86"/>
        <v>2.1193186816429019</v>
      </c>
      <c r="Q97" s="12">
        <f t="shared" si="87"/>
        <v>0.95369340673930592</v>
      </c>
      <c r="R97" s="8">
        <f t="shared" si="88"/>
        <v>2.3873737500000001</v>
      </c>
      <c r="S97" s="13">
        <f t="shared" si="89"/>
        <v>0.39947385981742739</v>
      </c>
      <c r="T97" s="2">
        <f t="shared" si="90"/>
        <v>0.51</v>
      </c>
      <c r="U97" s="14">
        <f t="shared" si="91"/>
        <v>0.20373166850688798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0.10788009805482672</v>
      </c>
      <c r="AK97" s="8">
        <f t="shared" si="93"/>
        <v>10.4025</v>
      </c>
      <c r="AL97" s="1">
        <f t="shared" si="94"/>
        <v>0.45</v>
      </c>
      <c r="AM97" s="17">
        <f t="shared" si="95"/>
        <v>129083.33333333333</v>
      </c>
      <c r="AN97" s="1">
        <f t="shared" si="96"/>
        <v>1448602494.4197946</v>
      </c>
    </row>
    <row r="98" spans="1:50" x14ac:dyDescent="0.15">
      <c r="C98" s="7">
        <v>9</v>
      </c>
      <c r="D98" s="7">
        <v>13.342958819</v>
      </c>
      <c r="E98" s="9">
        <f t="shared" si="97"/>
        <v>13.3316576793548</v>
      </c>
      <c r="F98" s="7" t="s">
        <v>83</v>
      </c>
      <c r="G98" s="1">
        <v>10</v>
      </c>
      <c r="H98" s="8">
        <f t="shared" si="81"/>
        <v>13.342958819</v>
      </c>
      <c r="I98" s="8">
        <f t="shared" si="82"/>
        <v>286.49295881899997</v>
      </c>
      <c r="J98" s="8">
        <f t="shared" si="83"/>
        <v>9.1666370544291526E-2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26.336888513962194</v>
      </c>
      <c r="P98" s="8">
        <f t="shared" si="86"/>
        <v>2.4142069815045537</v>
      </c>
      <c r="Q98" s="12">
        <f t="shared" si="87"/>
        <v>1.0863931416770491</v>
      </c>
      <c r="R98" s="8">
        <f t="shared" si="88"/>
        <v>2.3873737500000001</v>
      </c>
      <c r="S98" s="13">
        <f t="shared" si="89"/>
        <v>0.4550578398866324</v>
      </c>
      <c r="T98" s="2">
        <f t="shared" si="90"/>
        <v>0.51</v>
      </c>
      <c r="U98" s="14">
        <f t="shared" si="91"/>
        <v>0.23207949834218253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0.11322096875016803</v>
      </c>
      <c r="AK98" s="8">
        <f t="shared" si="93"/>
        <v>10.4025</v>
      </c>
      <c r="AL98" s="1">
        <f t="shared" si="94"/>
        <v>0.45</v>
      </c>
      <c r="AM98" s="17">
        <f t="shared" si="95"/>
        <v>129083.33333333333</v>
      </c>
      <c r="AN98" s="1">
        <f t="shared" si="96"/>
        <v>1520319138.6493263</v>
      </c>
    </row>
    <row r="99" spans="1:50" x14ac:dyDescent="0.15">
      <c r="C99" s="7">
        <v>10</v>
      </c>
      <c r="D99" s="7">
        <v>11.455314000645201</v>
      </c>
      <c r="E99" s="9">
        <f t="shared" si="97"/>
        <v>13.342958819</v>
      </c>
      <c r="F99" s="7" t="s">
        <v>83</v>
      </c>
      <c r="G99" s="1">
        <v>11</v>
      </c>
      <c r="H99" s="8">
        <f t="shared" si="81"/>
        <v>11.455314000645201</v>
      </c>
      <c r="I99" s="8">
        <f t="shared" si="82"/>
        <v>284.60531400064519</v>
      </c>
      <c r="J99" s="8">
        <f t="shared" si="83"/>
        <v>7.3166854567832548E-2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22.726547455834762</v>
      </c>
      <c r="O99" s="8">
        <f t="shared" si="98"/>
        <v>6.5014090766228811</v>
      </c>
      <c r="P99" s="8">
        <f t="shared" si="86"/>
        <v>0.47568765239525285</v>
      </c>
      <c r="Q99" s="12">
        <f t="shared" si="87"/>
        <v>0.21405944357786377</v>
      </c>
      <c r="R99" s="8">
        <f t="shared" si="88"/>
        <v>2.3873737500000001</v>
      </c>
      <c r="S99" s="13">
        <f t="shared" si="89"/>
        <v>8.9663147036723415E-2</v>
      </c>
      <c r="T99" s="2">
        <f t="shared" si="90"/>
        <v>0.51</v>
      </c>
      <c r="U99" s="14">
        <f t="shared" si="91"/>
        <v>4.572820498872894E-2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4.4124053804101775E-2</v>
      </c>
      <c r="AK99" s="8">
        <f t="shared" si="93"/>
        <v>10.4025</v>
      </c>
      <c r="AL99" s="1">
        <f t="shared" si="94"/>
        <v>0.45</v>
      </c>
      <c r="AM99" s="17">
        <f t="shared" si="95"/>
        <v>129083.33333333333</v>
      </c>
      <c r="AN99" s="1">
        <f t="shared" si="96"/>
        <v>592493106.30076182</v>
      </c>
    </row>
    <row r="100" spans="1:50" x14ac:dyDescent="0.15">
      <c r="C100" s="7">
        <v>11</v>
      </c>
      <c r="D100" s="7">
        <v>9.7930742691333297</v>
      </c>
      <c r="E100" s="9">
        <f t="shared" si="97"/>
        <v>11.455314000645201</v>
      </c>
      <c r="F100" s="7" t="s">
        <v>85</v>
      </c>
      <c r="G100" s="1">
        <v>12</v>
      </c>
      <c r="H100" s="8">
        <f t="shared" si="81"/>
        <v>9.7930742691333297</v>
      </c>
      <c r="I100" s="8">
        <f t="shared" si="82"/>
        <v>282.94307426913332</v>
      </c>
      <c r="J100" s="8">
        <f t="shared" si="83"/>
        <v>5.9844875000605778E-2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11.330996424227628</v>
      </c>
      <c r="P100" s="8">
        <f t="shared" si="86"/>
        <v>0.67810206464021339</v>
      </c>
      <c r="Q100" s="12">
        <f t="shared" si="87"/>
        <v>0.30514592908809601</v>
      </c>
      <c r="R100" s="8">
        <f t="shared" si="88"/>
        <v>2.3873737500000001</v>
      </c>
      <c r="S100" s="13">
        <f t="shared" si="89"/>
        <v>0.12781657211741396</v>
      </c>
      <c r="T100" s="2">
        <f t="shared" si="90"/>
        <v>0.51</v>
      </c>
      <c r="U100" s="14">
        <f t="shared" si="91"/>
        <v>6.5186451779881124E-2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4.999071521163416E-2</v>
      </c>
      <c r="AK100" s="8">
        <f t="shared" si="93"/>
        <v>10.4025</v>
      </c>
      <c r="AL100" s="1">
        <f t="shared" si="94"/>
        <v>0.45</v>
      </c>
      <c r="AM100" s="17">
        <f t="shared" si="95"/>
        <v>129083.33333333333</v>
      </c>
      <c r="AN100" s="1">
        <f t="shared" si="96"/>
        <v>671270012.34833217</v>
      </c>
      <c r="AO100" s="1">
        <f>SUM(AN89:AN100)</f>
        <v>10208382484.392004</v>
      </c>
    </row>
    <row r="101" spans="1:50" x14ac:dyDescent="0.3">
      <c r="C101" s="7">
        <v>12</v>
      </c>
      <c r="D101" s="10">
        <v>6.3581223665161302</v>
      </c>
      <c r="E101" s="9">
        <f t="shared" si="97"/>
        <v>9.7930742691333297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5</v>
      </c>
      <c r="E105" s="7"/>
      <c r="F105" s="7"/>
      <c r="G105" s="1">
        <v>1</v>
      </c>
      <c r="H105" s="8">
        <f t="shared" ref="H105:H116" si="99">E106</f>
        <v>5</v>
      </c>
      <c r="I105" s="8">
        <f t="shared" ref="I105:I116" si="100">H105+273.15</f>
        <v>278.14999999999998</v>
      </c>
      <c r="J105" s="8">
        <f t="shared" ref="J105:J116" si="101">EXP(($C$15*(I105-$C$13))/($C$16*I105*$C$13))</f>
        <v>3.3074406338125473E-2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2.1428584012909438E-2</v>
      </c>
      <c r="Q105" s="12">
        <f t="shared" ref="Q105:Q116" si="105">P105*$B$107</f>
        <v>6.4285752038728316E-3</v>
      </c>
      <c r="R105" s="8">
        <f t="shared" ref="R105:R116" si="106">L105*$B$107</f>
        <v>0.19436706250000002</v>
      </c>
      <c r="S105" s="13">
        <f t="shared" ref="S105:S116" si="107">Q105/R105</f>
        <v>3.307440633812548E-2</v>
      </c>
      <c r="T105" s="2">
        <f t="shared" ref="T105:T116" si="108">$B$106/100</f>
        <v>0.01</v>
      </c>
      <c r="U105" s="14">
        <f t="shared" ref="U105:U116" si="109">S105*T105</f>
        <v>3.3074406338125478E-4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5.8207440633812552E-3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8833.3333333333339</v>
      </c>
      <c r="AX105" s="1">
        <f t="shared" ref="AX105:AX116" si="116">AW105*10000*AV105*0.67*AU105*AT105</f>
        <v>6695771.0754273348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3.8260373712903202</v>
      </c>
      <c r="E106" s="9">
        <f t="shared" ref="E106:E117" si="117">D105</f>
        <v>5</v>
      </c>
      <c r="F106" s="7" t="s">
        <v>83</v>
      </c>
      <c r="G106" s="1">
        <v>2</v>
      </c>
      <c r="H106" s="8">
        <f t="shared" si="99"/>
        <v>3.8260373712903202</v>
      </c>
      <c r="I106" s="8">
        <f t="shared" si="100"/>
        <v>276.97603737129032</v>
      </c>
      <c r="J106" s="8">
        <f t="shared" si="101"/>
        <v>2.8513818972334657E-2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1.2743518326537575</v>
      </c>
      <c r="P106" s="8">
        <f t="shared" si="104"/>
        <v>3.6336637463352153E-2</v>
      </c>
      <c r="Q106" s="12">
        <f t="shared" si="105"/>
        <v>1.0900991239005646E-2</v>
      </c>
      <c r="R106" s="8">
        <f t="shared" si="106"/>
        <v>0.19436706250000002</v>
      </c>
      <c r="S106" s="13">
        <f t="shared" si="107"/>
        <v>5.6084560309726576E-2</v>
      </c>
      <c r="T106" s="2">
        <f t="shared" si="108"/>
        <v>0.01</v>
      </c>
      <c r="U106" s="14">
        <f t="shared" si="109"/>
        <v>5.6084560309726573E-4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6.0508456030972657E-3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8833.3333333333339</v>
      </c>
      <c r="AX106" s="1">
        <f t="shared" si="116"/>
        <v>6960463.5644399449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6.90272493325</v>
      </c>
      <c r="E107" s="9">
        <f t="shared" si="117"/>
        <v>3.8260373712903202</v>
      </c>
      <c r="F107" s="7" t="s">
        <v>83</v>
      </c>
      <c r="G107" s="1">
        <v>3</v>
      </c>
      <c r="H107" s="8">
        <f t="shared" si="99"/>
        <v>6.90272493325</v>
      </c>
      <c r="I107" s="8">
        <f t="shared" si="100"/>
        <v>280.05272493324998</v>
      </c>
      <c r="J107" s="8">
        <f t="shared" si="101"/>
        <v>4.1954814544722031E-2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1.8859054035237386</v>
      </c>
      <c r="P107" s="8">
        <f t="shared" si="104"/>
        <v>7.9122811453727626E-2</v>
      </c>
      <c r="Q107" s="12">
        <f t="shared" si="105"/>
        <v>2.3736843436118288E-2</v>
      </c>
      <c r="R107" s="8">
        <f t="shared" si="106"/>
        <v>0.19436706250000002</v>
      </c>
      <c r="S107" s="13">
        <f t="shared" si="107"/>
        <v>0.12212379572345641</v>
      </c>
      <c r="T107" s="2">
        <f t="shared" si="108"/>
        <v>0.01</v>
      </c>
      <c r="U107" s="14">
        <f t="shared" si="109"/>
        <v>1.2212379572345642E-3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6.7112379572345643E-3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8833.3333333333339</v>
      </c>
      <c r="AX107" s="1">
        <f t="shared" si="116"/>
        <v>7720132.083639062</v>
      </c>
    </row>
    <row r="108" spans="1:50" x14ac:dyDescent="0.15">
      <c r="C108" s="7">
        <v>3</v>
      </c>
      <c r="D108" s="7">
        <v>6.56852911832258</v>
      </c>
      <c r="E108" s="9">
        <f t="shared" si="117"/>
        <v>6.90272493325</v>
      </c>
      <c r="F108" s="7" t="s">
        <v>83</v>
      </c>
      <c r="G108" s="1">
        <v>4</v>
      </c>
      <c r="H108" s="8">
        <f t="shared" si="99"/>
        <v>6.56852911832258</v>
      </c>
      <c r="I108" s="8">
        <f t="shared" si="100"/>
        <v>279.71852911832258</v>
      </c>
      <c r="J108" s="8">
        <f t="shared" si="101"/>
        <v>4.0247754926202403E-2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2.4546728004033445</v>
      </c>
      <c r="P108" s="8">
        <f t="shared" si="104"/>
        <v>9.8795069294648749E-2</v>
      </c>
      <c r="Q108" s="12">
        <f t="shared" si="105"/>
        <v>2.9638520788394622E-2</v>
      </c>
      <c r="R108" s="8">
        <f t="shared" si="106"/>
        <v>0.19436706250000002</v>
      </c>
      <c r="S108" s="13">
        <f t="shared" si="107"/>
        <v>0.15248736286475811</v>
      </c>
      <c r="T108" s="2">
        <f t="shared" si="108"/>
        <v>0.01</v>
      </c>
      <c r="U108" s="14">
        <f t="shared" si="109"/>
        <v>1.5248736286475812E-3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7.0148736286475815E-3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8833.3333333333339</v>
      </c>
      <c r="AX108" s="1">
        <f t="shared" si="116"/>
        <v>8069413.0216046162</v>
      </c>
    </row>
    <row r="109" spans="1:50" x14ac:dyDescent="0.15">
      <c r="C109" s="7">
        <v>4</v>
      </c>
      <c r="D109" s="7">
        <v>10.8305239474667</v>
      </c>
      <c r="E109" s="9">
        <f t="shared" si="117"/>
        <v>6.56852911832258</v>
      </c>
      <c r="F109" s="7" t="s">
        <v>83</v>
      </c>
      <c r="G109" s="1">
        <v>5</v>
      </c>
      <c r="H109" s="8">
        <f t="shared" si="99"/>
        <v>10.8305239474667</v>
      </c>
      <c r="I109" s="8">
        <f t="shared" si="100"/>
        <v>283.98052394746668</v>
      </c>
      <c r="J109" s="8">
        <f t="shared" si="101"/>
        <v>6.7861790000948413E-2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2.2380838445532607</v>
      </c>
      <c r="O109" s="8">
        <f t="shared" si="118"/>
        <v>0.76568409488876865</v>
      </c>
      <c r="P109" s="8">
        <f t="shared" si="104"/>
        <v>5.1960693254407879E-2</v>
      </c>
      <c r="Q109" s="12">
        <f t="shared" si="105"/>
        <v>1.5588207976322363E-2</v>
      </c>
      <c r="R109" s="8">
        <f t="shared" si="106"/>
        <v>0.19436706250000002</v>
      </c>
      <c r="S109" s="13">
        <f t="shared" si="107"/>
        <v>8.0199843408768706E-2</v>
      </c>
      <c r="T109" s="2">
        <f t="shared" si="108"/>
        <v>0.01</v>
      </c>
      <c r="U109" s="14">
        <f t="shared" si="109"/>
        <v>8.0199843408768708E-4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6.2919984340876868E-3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8833.3333333333339</v>
      </c>
      <c r="AX109" s="1">
        <f t="shared" si="116"/>
        <v>7237868.6750101391</v>
      </c>
    </row>
    <row r="110" spans="1:50" x14ac:dyDescent="0.15">
      <c r="C110" s="7">
        <v>5</v>
      </c>
      <c r="D110" s="7">
        <v>10.9047325958065</v>
      </c>
      <c r="E110" s="9">
        <f t="shared" si="117"/>
        <v>10.8305239474667</v>
      </c>
      <c r="F110" s="7" t="s">
        <v>85</v>
      </c>
      <c r="G110" s="1">
        <v>6</v>
      </c>
      <c r="H110" s="8">
        <f t="shared" si="99"/>
        <v>10.9047325958065</v>
      </c>
      <c r="I110" s="8">
        <f t="shared" si="100"/>
        <v>284.05473259580646</v>
      </c>
      <c r="J110" s="8">
        <f t="shared" si="101"/>
        <v>6.8472382588328023E-2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1.3616136099676943</v>
      </c>
      <c r="P110" s="8">
        <f t="shared" si="104"/>
        <v>9.3232928039182414E-2</v>
      </c>
      <c r="Q110" s="12">
        <f t="shared" si="105"/>
        <v>2.7969878411754724E-2</v>
      </c>
      <c r="R110" s="8">
        <f t="shared" si="106"/>
        <v>0.19436706250000002</v>
      </c>
      <c r="S110" s="13">
        <f t="shared" si="107"/>
        <v>0.14390235697344411</v>
      </c>
      <c r="T110" s="2">
        <f t="shared" si="108"/>
        <v>0.01</v>
      </c>
      <c r="U110" s="14">
        <f t="shared" si="109"/>
        <v>1.439023569734441E-3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6.9290235697344413E-3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8833.3333333333339</v>
      </c>
      <c r="AX110" s="1">
        <f t="shared" si="116"/>
        <v>7970657.2036138121</v>
      </c>
    </row>
    <row r="111" spans="1:50" x14ac:dyDescent="0.15">
      <c r="C111" s="7">
        <v>6</v>
      </c>
      <c r="D111" s="7">
        <v>11.824584859833299</v>
      </c>
      <c r="E111" s="9">
        <f t="shared" si="117"/>
        <v>10.9047325958065</v>
      </c>
      <c r="F111" s="7" t="s">
        <v>83</v>
      </c>
      <c r="G111" s="1">
        <v>7</v>
      </c>
      <c r="H111" s="8">
        <f t="shared" si="99"/>
        <v>11.824584859833299</v>
      </c>
      <c r="I111" s="8">
        <f t="shared" si="100"/>
        <v>284.97458485983327</v>
      </c>
      <c r="J111" s="8">
        <f t="shared" si="101"/>
        <v>7.6483416110435978E-2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1.9162708902618455</v>
      </c>
      <c r="P111" s="8">
        <f t="shared" si="104"/>
        <v>0.14656294388021232</v>
      </c>
      <c r="Q111" s="12">
        <f t="shared" si="105"/>
        <v>4.3968883164063693E-2</v>
      </c>
      <c r="R111" s="8">
        <f t="shared" si="106"/>
        <v>0.19436706250000002</v>
      </c>
      <c r="S111" s="13">
        <f t="shared" si="107"/>
        <v>0.22621571061744933</v>
      </c>
      <c r="T111" s="2">
        <f t="shared" si="108"/>
        <v>0.01</v>
      </c>
      <c r="U111" s="14">
        <f t="shared" si="109"/>
        <v>2.2621571061744931E-3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1.2212157106174494E-2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8833.3333333333339</v>
      </c>
      <c r="AX111" s="1">
        <f t="shared" si="116"/>
        <v>14047999.264306717</v>
      </c>
    </row>
    <row r="112" spans="1:50" x14ac:dyDescent="0.15">
      <c r="C112" s="7">
        <v>7</v>
      </c>
      <c r="D112" s="7">
        <v>13.9545895012903</v>
      </c>
      <c r="E112" s="9">
        <f t="shared" si="117"/>
        <v>11.824584859833299</v>
      </c>
      <c r="F112" s="7" t="s">
        <v>83</v>
      </c>
      <c r="G112" s="1">
        <v>8</v>
      </c>
      <c r="H112" s="8">
        <f t="shared" si="99"/>
        <v>13.9545895012903</v>
      </c>
      <c r="I112" s="8">
        <f t="shared" si="100"/>
        <v>287.10458950129026</v>
      </c>
      <c r="J112" s="8">
        <f t="shared" si="101"/>
        <v>9.8549370057808436E-2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2.4175981547149665</v>
      </c>
      <c r="P112" s="8">
        <f t="shared" si="104"/>
        <v>0.23825277520008004</v>
      </c>
      <c r="Q112" s="12">
        <f t="shared" si="105"/>
        <v>7.1475832560024002E-2</v>
      </c>
      <c r="R112" s="8">
        <f t="shared" si="106"/>
        <v>0.19436706250000002</v>
      </c>
      <c r="S112" s="13">
        <f t="shared" si="107"/>
        <v>0.3677363419536373</v>
      </c>
      <c r="T112" s="2">
        <f t="shared" si="108"/>
        <v>0.01</v>
      </c>
      <c r="U112" s="14">
        <f t="shared" si="109"/>
        <v>3.677363419536373E-3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1.3627363419536374E-2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8833.3333333333339</v>
      </c>
      <c r="AX112" s="1">
        <f t="shared" si="116"/>
        <v>15675952.219390968</v>
      </c>
    </row>
    <row r="113" spans="1:53" x14ac:dyDescent="0.15">
      <c r="C113" s="7">
        <v>8</v>
      </c>
      <c r="D113" s="7">
        <v>13.3316576793548</v>
      </c>
      <c r="E113" s="9">
        <f t="shared" si="117"/>
        <v>13.9545895012903</v>
      </c>
      <c r="F113" s="7" t="s">
        <v>83</v>
      </c>
      <c r="G113" s="1">
        <v>9</v>
      </c>
      <c r="H113" s="8">
        <f t="shared" si="99"/>
        <v>13.3316576793548</v>
      </c>
      <c r="I113" s="8">
        <f t="shared" si="100"/>
        <v>286.48165767935478</v>
      </c>
      <c r="J113" s="8">
        <f t="shared" si="101"/>
        <v>9.154355702554505E-2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2.8272355878482198</v>
      </c>
      <c r="P113" s="8">
        <f t="shared" si="104"/>
        <v>0.25881520226083388</v>
      </c>
      <c r="Q113" s="12">
        <f t="shared" si="105"/>
        <v>7.7644560678250166E-2</v>
      </c>
      <c r="R113" s="8">
        <f t="shared" si="106"/>
        <v>0.19436706250000002</v>
      </c>
      <c r="S113" s="13">
        <f t="shared" si="107"/>
        <v>0.39947385981742745</v>
      </c>
      <c r="T113" s="2">
        <f t="shared" si="108"/>
        <v>0.01</v>
      </c>
      <c r="U113" s="14">
        <f t="shared" si="109"/>
        <v>3.9947385981742743E-3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1.3944738598174276E-2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8833.3333333333339</v>
      </c>
      <c r="AX113" s="1">
        <f t="shared" si="116"/>
        <v>16041038.111854654</v>
      </c>
    </row>
    <row r="114" spans="1:53" x14ac:dyDescent="0.15">
      <c r="C114" s="7">
        <v>9</v>
      </c>
      <c r="D114" s="7">
        <v>13.342958819</v>
      </c>
      <c r="E114" s="9">
        <f t="shared" si="117"/>
        <v>13.3316576793548</v>
      </c>
      <c r="F114" s="7" t="s">
        <v>83</v>
      </c>
      <c r="G114" s="1">
        <v>10</v>
      </c>
      <c r="H114" s="8">
        <f t="shared" si="99"/>
        <v>13.342958819</v>
      </c>
      <c r="I114" s="8">
        <f t="shared" si="100"/>
        <v>286.49295881899997</v>
      </c>
      <c r="J114" s="8">
        <f t="shared" si="101"/>
        <v>9.1666370544291526E-2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3.2163105939207197</v>
      </c>
      <c r="P114" s="8">
        <f t="shared" si="104"/>
        <v>0.29482751868786705</v>
      </c>
      <c r="Q114" s="12">
        <f t="shared" si="105"/>
        <v>8.8448255606360118E-2</v>
      </c>
      <c r="R114" s="8">
        <f t="shared" si="106"/>
        <v>0.19436706250000002</v>
      </c>
      <c r="S114" s="13">
        <f t="shared" si="107"/>
        <v>0.45505783988663256</v>
      </c>
      <c r="T114" s="2">
        <f t="shared" si="108"/>
        <v>0.01</v>
      </c>
      <c r="U114" s="14">
        <f t="shared" si="109"/>
        <v>4.5505783988663258E-3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1.4500578398866325E-2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8833.3333333333339</v>
      </c>
      <c r="AX114" s="1">
        <f t="shared" si="116"/>
        <v>16680436.790016627</v>
      </c>
    </row>
    <row r="115" spans="1:53" x14ac:dyDescent="0.15">
      <c r="C115" s="7">
        <v>10</v>
      </c>
      <c r="D115" s="7">
        <v>11.455314000645201</v>
      </c>
      <c r="E115" s="9">
        <f t="shared" si="117"/>
        <v>13.342958819</v>
      </c>
      <c r="F115" s="7" t="s">
        <v>83</v>
      </c>
      <c r="G115" s="1">
        <v>11</v>
      </c>
      <c r="H115" s="8">
        <f t="shared" si="99"/>
        <v>11.455314000645201</v>
      </c>
      <c r="I115" s="8">
        <f t="shared" si="100"/>
        <v>284.60531400064519</v>
      </c>
      <c r="J115" s="8">
        <f t="shared" si="101"/>
        <v>7.3166854567832548E-2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2.7754089214712097</v>
      </c>
      <c r="O115" s="8">
        <f t="shared" si="118"/>
        <v>0.79396436209497656</v>
      </c>
      <c r="P115" s="8">
        <f t="shared" si="104"/>
        <v>5.8091875013445093E-2</v>
      </c>
      <c r="Q115" s="12">
        <f t="shared" si="105"/>
        <v>1.7427562504033527E-2</v>
      </c>
      <c r="R115" s="8">
        <f t="shared" si="106"/>
        <v>0.19436706250000002</v>
      </c>
      <c r="S115" s="13">
        <f t="shared" si="107"/>
        <v>8.9663147036723498E-2</v>
      </c>
      <c r="T115" s="2">
        <f t="shared" si="108"/>
        <v>0.01</v>
      </c>
      <c r="U115" s="14">
        <f t="shared" si="109"/>
        <v>8.9663147036723502E-4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6.386631470367235E-3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8833.3333333333339</v>
      </c>
      <c r="AX115" s="1">
        <f t="shared" si="116"/>
        <v>7346727.8071418451</v>
      </c>
    </row>
    <row r="116" spans="1:53" x14ac:dyDescent="0.15">
      <c r="C116" s="7">
        <v>11</v>
      </c>
      <c r="D116" s="7">
        <v>9.7930742691333297</v>
      </c>
      <c r="E116" s="9">
        <f t="shared" si="117"/>
        <v>11.455314000645201</v>
      </c>
      <c r="F116" s="7" t="s">
        <v>85</v>
      </c>
      <c r="G116" s="1">
        <v>12</v>
      </c>
      <c r="H116" s="8">
        <f t="shared" si="99"/>
        <v>9.7930742691333297</v>
      </c>
      <c r="I116" s="8">
        <f t="shared" si="100"/>
        <v>282.94307426913332</v>
      </c>
      <c r="J116" s="8">
        <f t="shared" si="101"/>
        <v>5.9844875000605778E-2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1.383762695414865</v>
      </c>
      <c r="P116" s="8">
        <f t="shared" si="104"/>
        <v>8.2811105537603916E-2</v>
      </c>
      <c r="Q116" s="12">
        <f t="shared" si="105"/>
        <v>2.4843331661281175E-2</v>
      </c>
      <c r="R116" s="8">
        <f t="shared" si="106"/>
        <v>0.19436706250000002</v>
      </c>
      <c r="S116" s="13">
        <f t="shared" si="107"/>
        <v>0.12781657211741404</v>
      </c>
      <c r="T116" s="2">
        <f t="shared" si="108"/>
        <v>0.01</v>
      </c>
      <c r="U116" s="14">
        <f t="shared" si="109"/>
        <v>1.2781657211741405E-3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6.7681657211741408E-3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8833.3333333333339</v>
      </c>
      <c r="AX116" s="1">
        <f t="shared" si="116"/>
        <v>7785617.7450982854</v>
      </c>
      <c r="AY116" s="1">
        <f>SUM(AX105:AX116)</f>
        <v>122232077.561544</v>
      </c>
    </row>
    <row r="117" spans="1:53" x14ac:dyDescent="0.3">
      <c r="C117" s="7">
        <v>12</v>
      </c>
      <c r="D117" s="10">
        <v>6.3581223665161302</v>
      </c>
      <c r="E117" s="9">
        <f t="shared" si="117"/>
        <v>9.7930742691333297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5</v>
      </c>
      <c r="E121" s="7"/>
      <c r="F121" s="7"/>
      <c r="G121" s="1">
        <v>1</v>
      </c>
      <c r="H121" s="8">
        <f t="shared" ref="H121:H132" si="119">E122</f>
        <v>5</v>
      </c>
      <c r="I121" s="8">
        <f t="shared" ref="I121:I132" si="120">H121+273.15</f>
        <v>278.14999999999998</v>
      </c>
      <c r="J121" s="8">
        <f t="shared" ref="J121:J132" si="121">EXP(($C$15*(I121-$C$13))/($C$16*I121*$C$13))</f>
        <v>3.3074406338125473E-2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9.4162834844643221E-3</v>
      </c>
      <c r="Q121" s="12">
        <f t="shared" ref="Q121:Q132" si="125">P121*$B$123</f>
        <v>3.1073735498732265E-3</v>
      </c>
      <c r="R121" s="8">
        <f t="shared" ref="R121:R132" si="126">L121*$B$123</f>
        <v>9.3951000000000007E-2</v>
      </c>
      <c r="S121" s="13">
        <f t="shared" ref="S121:S132" si="127">Q121/R121</f>
        <v>3.3074406338125473E-2</v>
      </c>
      <c r="T121" s="2">
        <f t="shared" ref="T121:T132" si="128">$B$122/100</f>
        <v>0.01</v>
      </c>
      <c r="U121" s="14">
        <f t="shared" ref="U121:U132" si="129">S121*T121</f>
        <v>3.3074406338125473E-4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5.8207440633812552E-3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641.66666666666663</v>
      </c>
      <c r="AX121" s="1">
        <f t="shared" ref="AX121:AX132" si="136">AW121*10000*AV121*0.67*AU121*AT121</f>
        <v>235106.25990399666</v>
      </c>
      <c r="AZ121" s="1">
        <f t="shared" ref="AZ121:AZ132" si="137">$E$9/12</f>
        <v>83.333333333333329</v>
      </c>
      <c r="BA121" s="1">
        <f t="shared" ref="BA121:BA132" si="138">AZ121*10000*AV121*0.67*AU121*AT121</f>
        <v>30533.280507012554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3.8260373712903202</v>
      </c>
      <c r="E122" s="9">
        <f t="shared" ref="E122:E133" si="139">D121</f>
        <v>5</v>
      </c>
      <c r="F122" s="7" t="s">
        <v>83</v>
      </c>
      <c r="G122" s="1">
        <v>2</v>
      </c>
      <c r="H122" s="8">
        <f t="shared" si="119"/>
        <v>3.8260373712903202</v>
      </c>
      <c r="I122" s="8">
        <f t="shared" si="120"/>
        <v>276.97603737129032</v>
      </c>
      <c r="J122" s="8">
        <f t="shared" si="121"/>
        <v>2.8513818972334657E-2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0.55998371651553569</v>
      </c>
      <c r="P122" s="8">
        <f t="shared" si="124"/>
        <v>1.5967274320179154E-2</v>
      </c>
      <c r="Q122" s="12">
        <f t="shared" si="125"/>
        <v>5.2692005256591212E-3</v>
      </c>
      <c r="R122" s="8">
        <f t="shared" si="126"/>
        <v>9.3951000000000007E-2</v>
      </c>
      <c r="S122" s="13">
        <f t="shared" si="127"/>
        <v>5.6084560309726569E-2</v>
      </c>
      <c r="T122" s="2">
        <f t="shared" si="128"/>
        <v>0.01</v>
      </c>
      <c r="U122" s="14">
        <f t="shared" si="129"/>
        <v>5.6084560309726573E-4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6.0508456030972657E-3</v>
      </c>
      <c r="AU122" s="8">
        <f t="shared" si="133"/>
        <v>28.47</v>
      </c>
      <c r="AV122" s="1">
        <f t="shared" si="134"/>
        <v>0.33</v>
      </c>
      <c r="AW122" s="1">
        <f t="shared" si="135"/>
        <v>641.66666666666663</v>
      </c>
      <c r="AX122" s="1">
        <f t="shared" si="136"/>
        <v>244400.31437739616</v>
      </c>
      <c r="AZ122" s="1">
        <f t="shared" si="137"/>
        <v>83.333333333333329</v>
      </c>
      <c r="BA122" s="1">
        <f t="shared" si="138"/>
        <v>31740.30056849301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6.90272493325</v>
      </c>
      <c r="E123" s="9">
        <f t="shared" si="139"/>
        <v>3.8260373712903202</v>
      </c>
      <c r="F123" s="7" t="s">
        <v>83</v>
      </c>
      <c r="G123" s="1">
        <v>3</v>
      </c>
      <c r="H123" s="8">
        <f t="shared" si="119"/>
        <v>6.90272493325</v>
      </c>
      <c r="I123" s="8">
        <f t="shared" si="120"/>
        <v>280.05272493324998</v>
      </c>
      <c r="J123" s="8">
        <f t="shared" si="121"/>
        <v>4.1954814544722031E-2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0.82871644219535645</v>
      </c>
      <c r="P123" s="8">
        <f t="shared" si="124"/>
        <v>3.4768644642468038E-2</v>
      </c>
      <c r="Q123" s="12">
        <f t="shared" si="125"/>
        <v>1.1473652732014453E-2</v>
      </c>
      <c r="R123" s="8">
        <f t="shared" si="126"/>
        <v>9.3951000000000007E-2</v>
      </c>
      <c r="S123" s="13">
        <f t="shared" si="127"/>
        <v>0.1221237957234564</v>
      </c>
      <c r="T123" s="2">
        <f t="shared" si="128"/>
        <v>0.01</v>
      </c>
      <c r="U123" s="14">
        <f t="shared" si="129"/>
        <v>1.221237957234564E-3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6.7112379572345643E-3</v>
      </c>
      <c r="AU123" s="8">
        <f t="shared" si="133"/>
        <v>28.47</v>
      </c>
      <c r="AV123" s="1">
        <f t="shared" si="134"/>
        <v>0.33</v>
      </c>
      <c r="AW123" s="1">
        <f t="shared" si="135"/>
        <v>641.66666666666663</v>
      </c>
      <c r="AX123" s="1">
        <f t="shared" si="136"/>
        <v>271074.2884878855</v>
      </c>
      <c r="AZ123" s="1">
        <f t="shared" si="137"/>
        <v>83.333333333333329</v>
      </c>
      <c r="BA123" s="1">
        <f t="shared" si="138"/>
        <v>35204.453050374737</v>
      </c>
    </row>
    <row r="124" spans="1:53" x14ac:dyDescent="0.15">
      <c r="C124" s="7">
        <v>3</v>
      </c>
      <c r="D124" s="7">
        <v>6.56852911832258</v>
      </c>
      <c r="E124" s="9">
        <f t="shared" si="139"/>
        <v>6.90272493325</v>
      </c>
      <c r="F124" s="7" t="s">
        <v>83</v>
      </c>
      <c r="G124" s="1">
        <v>4</v>
      </c>
      <c r="H124" s="8">
        <f t="shared" si="119"/>
        <v>6.56852911832258</v>
      </c>
      <c r="I124" s="8">
        <f t="shared" si="120"/>
        <v>279.71852911832258</v>
      </c>
      <c r="J124" s="8">
        <f t="shared" si="121"/>
        <v>4.0247754926202403E-2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1.0786477975528885</v>
      </c>
      <c r="P124" s="8">
        <f t="shared" si="124"/>
        <v>4.3413152207596645E-2</v>
      </c>
      <c r="Q124" s="12">
        <f t="shared" si="125"/>
        <v>1.4326340228506894E-2</v>
      </c>
      <c r="R124" s="8">
        <f t="shared" si="126"/>
        <v>9.3951000000000007E-2</v>
      </c>
      <c r="S124" s="13">
        <f t="shared" si="127"/>
        <v>0.15248736286475814</v>
      </c>
      <c r="T124" s="2">
        <f t="shared" si="128"/>
        <v>0.01</v>
      </c>
      <c r="U124" s="14">
        <f t="shared" si="129"/>
        <v>1.5248736286475814E-3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7.0148736286475815E-3</v>
      </c>
      <c r="AU124" s="8">
        <f t="shared" si="133"/>
        <v>28.47</v>
      </c>
      <c r="AV124" s="1">
        <f t="shared" si="134"/>
        <v>0.33</v>
      </c>
      <c r="AW124" s="1">
        <f t="shared" si="135"/>
        <v>641.66666666666663</v>
      </c>
      <c r="AX124" s="1">
        <f t="shared" si="136"/>
        <v>283338.46748322254</v>
      </c>
      <c r="AZ124" s="1">
        <f t="shared" si="137"/>
        <v>83.333333333333329</v>
      </c>
      <c r="BA124" s="1">
        <f t="shared" si="138"/>
        <v>36797.203569249679</v>
      </c>
    </row>
    <row r="125" spans="1:53" x14ac:dyDescent="0.15">
      <c r="C125" s="7">
        <v>4</v>
      </c>
      <c r="D125" s="7">
        <v>10.8305239474667</v>
      </c>
      <c r="E125" s="9">
        <f t="shared" si="139"/>
        <v>6.56852911832258</v>
      </c>
      <c r="F125" s="7" t="s">
        <v>83</v>
      </c>
      <c r="G125" s="1">
        <v>5</v>
      </c>
      <c r="H125" s="8">
        <f t="shared" si="119"/>
        <v>10.8305239474667</v>
      </c>
      <c r="I125" s="8">
        <f t="shared" si="120"/>
        <v>283.98052394746668</v>
      </c>
      <c r="J125" s="8">
        <f t="shared" si="121"/>
        <v>6.7861790000948413E-2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0.9834729130780272</v>
      </c>
      <c r="O125" s="8">
        <f t="shared" si="140"/>
        <v>0.33646173226726461</v>
      </c>
      <c r="P125" s="8">
        <f t="shared" si="124"/>
        <v>2.283289541847644E-2</v>
      </c>
      <c r="Q125" s="12">
        <f t="shared" si="125"/>
        <v>7.5348554880972259E-3</v>
      </c>
      <c r="R125" s="8">
        <f t="shared" si="126"/>
        <v>9.3951000000000007E-2</v>
      </c>
      <c r="S125" s="13">
        <f t="shared" si="127"/>
        <v>8.0199843408768665E-2</v>
      </c>
      <c r="T125" s="2">
        <f t="shared" si="128"/>
        <v>0.01</v>
      </c>
      <c r="U125" s="14">
        <f t="shared" si="129"/>
        <v>8.0199843408768664E-4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6.2919984340876868E-3</v>
      </c>
      <c r="AU125" s="8">
        <f t="shared" si="133"/>
        <v>28.47</v>
      </c>
      <c r="AV125" s="1">
        <f t="shared" si="134"/>
        <v>0.33</v>
      </c>
      <c r="AW125" s="1">
        <f t="shared" si="135"/>
        <v>641.66666666666663</v>
      </c>
      <c r="AX125" s="1">
        <f t="shared" si="136"/>
        <v>254140.74267007801</v>
      </c>
      <c r="AZ125" s="1">
        <f t="shared" si="137"/>
        <v>83.333333333333329</v>
      </c>
      <c r="BA125" s="1">
        <f t="shared" si="138"/>
        <v>33005.291255854288</v>
      </c>
    </row>
    <row r="126" spans="1:53" x14ac:dyDescent="0.15">
      <c r="C126" s="7">
        <v>5</v>
      </c>
      <c r="D126" s="7">
        <v>10.9047325958065</v>
      </c>
      <c r="E126" s="9">
        <f t="shared" si="139"/>
        <v>10.8305239474667</v>
      </c>
      <c r="F126" s="7" t="s">
        <v>85</v>
      </c>
      <c r="G126" s="1">
        <v>6</v>
      </c>
      <c r="H126" s="8">
        <f t="shared" si="119"/>
        <v>10.9047325958065</v>
      </c>
      <c r="I126" s="8">
        <f t="shared" si="120"/>
        <v>284.05473259580646</v>
      </c>
      <c r="J126" s="8">
        <f t="shared" si="121"/>
        <v>6.8472382588328023E-2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0.59832883684878824</v>
      </c>
      <c r="P126" s="8">
        <f t="shared" si="124"/>
        <v>4.0969001030339527E-2</v>
      </c>
      <c r="Q126" s="12">
        <f t="shared" si="125"/>
        <v>1.3519770340012045E-2</v>
      </c>
      <c r="R126" s="8">
        <f t="shared" si="126"/>
        <v>9.3951000000000007E-2</v>
      </c>
      <c r="S126" s="13">
        <f t="shared" si="127"/>
        <v>0.14390235697344408</v>
      </c>
      <c r="T126" s="2">
        <f t="shared" si="128"/>
        <v>0.01</v>
      </c>
      <c r="U126" s="14">
        <f t="shared" si="129"/>
        <v>1.4390235697344408E-3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6.9290235697344405E-3</v>
      </c>
      <c r="AU126" s="8">
        <f t="shared" si="133"/>
        <v>28.47</v>
      </c>
      <c r="AV126" s="1">
        <f t="shared" si="134"/>
        <v>0.33</v>
      </c>
      <c r="AW126" s="1">
        <f t="shared" si="135"/>
        <v>641.66666666666663</v>
      </c>
      <c r="AX126" s="1">
        <f t="shared" si="136"/>
        <v>279870.88910426846</v>
      </c>
      <c r="AZ126" s="1">
        <f t="shared" si="137"/>
        <v>83.333333333333329</v>
      </c>
      <c r="BA126" s="1">
        <f t="shared" si="138"/>
        <v>36346.868714840057</v>
      </c>
    </row>
    <row r="127" spans="1:53" x14ac:dyDescent="0.15">
      <c r="C127" s="7">
        <v>6</v>
      </c>
      <c r="D127" s="7">
        <v>11.824584859833299</v>
      </c>
      <c r="E127" s="9">
        <f t="shared" si="139"/>
        <v>10.9047325958065</v>
      </c>
      <c r="F127" s="7" t="s">
        <v>83</v>
      </c>
      <c r="G127" s="1">
        <v>7</v>
      </c>
      <c r="H127" s="8">
        <f t="shared" si="119"/>
        <v>11.824584859833299</v>
      </c>
      <c r="I127" s="8">
        <f t="shared" si="120"/>
        <v>284.97458485983327</v>
      </c>
      <c r="J127" s="8">
        <f t="shared" si="121"/>
        <v>7.6483416110435978E-2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0.84205983581844868</v>
      </c>
      <c r="P127" s="8">
        <f t="shared" si="124"/>
        <v>6.4403612812787808E-2</v>
      </c>
      <c r="Q127" s="12">
        <f t="shared" si="125"/>
        <v>2.1253192228219978E-2</v>
      </c>
      <c r="R127" s="8">
        <f t="shared" si="126"/>
        <v>9.3951000000000007E-2</v>
      </c>
      <c r="S127" s="13">
        <f t="shared" si="127"/>
        <v>0.22621571061744927</v>
      </c>
      <c r="T127" s="2">
        <f t="shared" si="128"/>
        <v>0.01</v>
      </c>
      <c r="U127" s="14">
        <f t="shared" si="129"/>
        <v>2.2621571061744927E-3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1.2212157106174494E-2</v>
      </c>
      <c r="AU127" s="8">
        <f t="shared" si="133"/>
        <v>28.47</v>
      </c>
      <c r="AV127" s="1">
        <f t="shared" si="134"/>
        <v>0.33</v>
      </c>
      <c r="AW127" s="1">
        <f t="shared" si="135"/>
        <v>641.66666666666663</v>
      </c>
      <c r="AX127" s="1">
        <f t="shared" si="136"/>
        <v>493262.46805032244</v>
      </c>
      <c r="AZ127" s="1">
        <f t="shared" si="137"/>
        <v>83.333333333333329</v>
      </c>
      <c r="BA127" s="1">
        <f t="shared" si="138"/>
        <v>64060.060785756163</v>
      </c>
    </row>
    <row r="128" spans="1:53" x14ac:dyDescent="0.15">
      <c r="C128" s="7">
        <v>7</v>
      </c>
      <c r="D128" s="7">
        <v>13.9545895012903</v>
      </c>
      <c r="E128" s="9">
        <f t="shared" si="139"/>
        <v>11.824584859833299</v>
      </c>
      <c r="F128" s="7" t="s">
        <v>83</v>
      </c>
      <c r="G128" s="1">
        <v>8</v>
      </c>
      <c r="H128" s="8">
        <f t="shared" si="119"/>
        <v>13.9545895012903</v>
      </c>
      <c r="I128" s="8">
        <f t="shared" si="120"/>
        <v>287.10458950129026</v>
      </c>
      <c r="J128" s="8">
        <f t="shared" si="121"/>
        <v>9.8549370057808436E-2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1.0623562230056609</v>
      </c>
      <c r="P128" s="8">
        <f t="shared" si="124"/>
        <v>0.10469453655420054</v>
      </c>
      <c r="Q128" s="12">
        <f t="shared" si="125"/>
        <v>3.4549197062886179E-2</v>
      </c>
      <c r="R128" s="8">
        <f t="shared" si="126"/>
        <v>9.3951000000000007E-2</v>
      </c>
      <c r="S128" s="13">
        <f t="shared" si="127"/>
        <v>0.3677363419536373</v>
      </c>
      <c r="T128" s="2">
        <f t="shared" si="128"/>
        <v>0.01</v>
      </c>
      <c r="U128" s="14">
        <f t="shared" si="129"/>
        <v>3.677363419536373E-3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1.3627363419536374E-2</v>
      </c>
      <c r="AU128" s="8">
        <f t="shared" si="133"/>
        <v>28.47</v>
      </c>
      <c r="AV128" s="1">
        <f t="shared" si="134"/>
        <v>0.33</v>
      </c>
      <c r="AW128" s="1">
        <f t="shared" si="135"/>
        <v>641.66666666666663</v>
      </c>
      <c r="AX128" s="1">
        <f t="shared" si="136"/>
        <v>550424.20883535827</v>
      </c>
      <c r="AZ128" s="1">
        <f t="shared" si="137"/>
        <v>83.333333333333329</v>
      </c>
      <c r="BA128" s="1">
        <f t="shared" si="138"/>
        <v>71483.66348511145</v>
      </c>
    </row>
    <row r="129" spans="1:54" x14ac:dyDescent="0.15">
      <c r="C129" s="7">
        <v>8</v>
      </c>
      <c r="D129" s="7">
        <v>13.3316576793548</v>
      </c>
      <c r="E129" s="9">
        <f t="shared" si="139"/>
        <v>13.9545895012903</v>
      </c>
      <c r="F129" s="7" t="s">
        <v>83</v>
      </c>
      <c r="G129" s="1">
        <v>9</v>
      </c>
      <c r="H129" s="8">
        <f t="shared" si="119"/>
        <v>13.3316576793548</v>
      </c>
      <c r="I129" s="8">
        <f t="shared" si="120"/>
        <v>286.48165767935478</v>
      </c>
      <c r="J129" s="8">
        <f t="shared" si="121"/>
        <v>9.154355702554505E-2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1.2423616864514604</v>
      </c>
      <c r="P129" s="8">
        <f t="shared" si="124"/>
        <v>0.11373020789002158</v>
      </c>
      <c r="Q129" s="12">
        <f t="shared" si="125"/>
        <v>3.7530968603707124E-2</v>
      </c>
      <c r="R129" s="8">
        <f t="shared" si="126"/>
        <v>9.3951000000000007E-2</v>
      </c>
      <c r="S129" s="13">
        <f t="shared" si="127"/>
        <v>0.39947385981742739</v>
      </c>
      <c r="T129" s="2">
        <f t="shared" si="128"/>
        <v>0.01</v>
      </c>
      <c r="U129" s="14">
        <f t="shared" si="129"/>
        <v>3.9947385981742743E-3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1.3944738598174276E-2</v>
      </c>
      <c r="AU129" s="8">
        <f t="shared" si="133"/>
        <v>28.47</v>
      </c>
      <c r="AV129" s="1">
        <f t="shared" si="134"/>
        <v>0.33</v>
      </c>
      <c r="AW129" s="1">
        <f t="shared" si="135"/>
        <v>641.66666666666663</v>
      </c>
      <c r="AX129" s="1">
        <f t="shared" si="136"/>
        <v>563243.34165127098</v>
      </c>
      <c r="AZ129" s="1">
        <f t="shared" si="137"/>
        <v>83.333333333333329</v>
      </c>
      <c r="BA129" s="1">
        <f t="shared" si="138"/>
        <v>73148.485928736482</v>
      </c>
    </row>
    <row r="130" spans="1:54" x14ac:dyDescent="0.15">
      <c r="C130" s="7">
        <v>9</v>
      </c>
      <c r="D130" s="7">
        <v>13.342958819</v>
      </c>
      <c r="E130" s="9">
        <f t="shared" si="139"/>
        <v>13.3316576793548</v>
      </c>
      <c r="F130" s="7" t="s">
        <v>83</v>
      </c>
      <c r="G130" s="1">
        <v>10</v>
      </c>
      <c r="H130" s="8">
        <f t="shared" si="119"/>
        <v>13.342958819</v>
      </c>
      <c r="I130" s="8">
        <f t="shared" si="120"/>
        <v>286.49295881899997</v>
      </c>
      <c r="J130" s="8">
        <f t="shared" si="121"/>
        <v>9.1666370544291526E-2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1.4133314785614388</v>
      </c>
      <c r="P130" s="8">
        <f t="shared" si="124"/>
        <v>0.12955496701572428</v>
      </c>
      <c r="Q130" s="12">
        <f t="shared" si="125"/>
        <v>4.2753139115189014E-2</v>
      </c>
      <c r="R130" s="8">
        <f t="shared" si="126"/>
        <v>9.3951000000000007E-2</v>
      </c>
      <c r="S130" s="13">
        <f t="shared" si="127"/>
        <v>0.45505783988663251</v>
      </c>
      <c r="T130" s="2">
        <f t="shared" si="128"/>
        <v>0.01</v>
      </c>
      <c r="U130" s="14">
        <f t="shared" si="129"/>
        <v>4.550578398866325E-3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1.4500578398866325E-2</v>
      </c>
      <c r="AU130" s="8">
        <f t="shared" si="133"/>
        <v>28.47</v>
      </c>
      <c r="AV130" s="1">
        <f t="shared" si="134"/>
        <v>0.33</v>
      </c>
      <c r="AW130" s="1">
        <f t="shared" si="135"/>
        <v>641.66666666666663</v>
      </c>
      <c r="AX130" s="1">
        <f t="shared" si="136"/>
        <v>585694.32304188341</v>
      </c>
      <c r="AZ130" s="1">
        <f t="shared" si="137"/>
        <v>83.333333333333329</v>
      </c>
      <c r="BA130" s="1">
        <f t="shared" si="138"/>
        <v>76064.197797647197</v>
      </c>
    </row>
    <row r="131" spans="1:54" x14ac:dyDescent="0.15">
      <c r="C131" s="7">
        <v>10</v>
      </c>
      <c r="D131" s="7">
        <v>11.455314000645201</v>
      </c>
      <c r="E131" s="9">
        <f t="shared" si="139"/>
        <v>13.342958819</v>
      </c>
      <c r="F131" s="7" t="s">
        <v>83</v>
      </c>
      <c r="G131" s="1">
        <v>11</v>
      </c>
      <c r="H131" s="8">
        <f t="shared" si="119"/>
        <v>11.455314000645201</v>
      </c>
      <c r="I131" s="8">
        <f t="shared" si="120"/>
        <v>284.60531400064519</v>
      </c>
      <c r="J131" s="8">
        <f t="shared" si="121"/>
        <v>7.3166854567832548E-2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1.2195876859684287</v>
      </c>
      <c r="O131" s="8">
        <f t="shared" si="140"/>
        <v>0.34888882557728573</v>
      </c>
      <c r="P131" s="8">
        <f t="shared" si="124"/>
        <v>2.5527097961355161E-2</v>
      </c>
      <c r="Q131" s="12">
        <f t="shared" si="125"/>
        <v>8.4239423272472035E-3</v>
      </c>
      <c r="R131" s="8">
        <f t="shared" si="126"/>
        <v>9.3951000000000007E-2</v>
      </c>
      <c r="S131" s="13">
        <f t="shared" si="127"/>
        <v>8.9663147036723428E-2</v>
      </c>
      <c r="T131" s="2">
        <f t="shared" si="128"/>
        <v>0.01</v>
      </c>
      <c r="U131" s="14">
        <f t="shared" si="129"/>
        <v>8.9663147036723426E-4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6.3866314703672341E-3</v>
      </c>
      <c r="AU131" s="8">
        <f t="shared" si="133"/>
        <v>28.47</v>
      </c>
      <c r="AV131" s="1">
        <f t="shared" si="134"/>
        <v>0.33</v>
      </c>
      <c r="AW131" s="1">
        <f t="shared" si="135"/>
        <v>641.66666666666663</v>
      </c>
      <c r="AX131" s="1">
        <f t="shared" si="136"/>
        <v>257963.07517272359</v>
      </c>
      <c r="AZ131" s="1">
        <f t="shared" si="137"/>
        <v>83.333333333333329</v>
      </c>
      <c r="BA131" s="1">
        <f t="shared" si="138"/>
        <v>33501.698074379688</v>
      </c>
    </row>
    <row r="132" spans="1:54" x14ac:dyDescent="0.15">
      <c r="C132" s="7">
        <v>11</v>
      </c>
      <c r="D132" s="7">
        <v>9.7930742691333297</v>
      </c>
      <c r="E132" s="9">
        <f t="shared" si="139"/>
        <v>11.455314000645201</v>
      </c>
      <c r="F132" s="7" t="s">
        <v>85</v>
      </c>
      <c r="G132" s="1">
        <v>12</v>
      </c>
      <c r="H132" s="8">
        <f t="shared" si="119"/>
        <v>9.7930742691333297</v>
      </c>
      <c r="I132" s="8">
        <f t="shared" si="120"/>
        <v>282.94307426913332</v>
      </c>
      <c r="J132" s="8">
        <f t="shared" si="121"/>
        <v>5.9844875000605778E-2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0.60806172761593058</v>
      </c>
      <c r="P132" s="8">
        <f t="shared" si="124"/>
        <v>3.6389378081827767E-2</v>
      </c>
      <c r="Q132" s="12">
        <f t="shared" si="125"/>
        <v>1.2008494767003164E-2</v>
      </c>
      <c r="R132" s="8">
        <f t="shared" si="126"/>
        <v>9.3951000000000007E-2</v>
      </c>
      <c r="S132" s="13">
        <f t="shared" si="127"/>
        <v>0.12781657211741401</v>
      </c>
      <c r="T132" s="2">
        <f t="shared" si="128"/>
        <v>0.01</v>
      </c>
      <c r="U132" s="14">
        <f t="shared" si="129"/>
        <v>1.2781657211741401E-3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6.76816572117414E-3</v>
      </c>
      <c r="AU132" s="8">
        <f t="shared" si="133"/>
        <v>28.47</v>
      </c>
      <c r="AV132" s="1">
        <f t="shared" si="134"/>
        <v>0.33</v>
      </c>
      <c r="AW132" s="1">
        <f t="shared" si="135"/>
        <v>641.66666666666663</v>
      </c>
      <c r="AX132" s="1">
        <f t="shared" si="136"/>
        <v>273373.66353664111</v>
      </c>
      <c r="AY132" s="1">
        <f>SUM(AX121:AX132)</f>
        <v>4291892.0423150472</v>
      </c>
      <c r="AZ132" s="1">
        <f t="shared" si="137"/>
        <v>83.333333333333329</v>
      </c>
      <c r="BA132" s="1">
        <f t="shared" si="138"/>
        <v>35503.073186576767</v>
      </c>
      <c r="BB132" s="1">
        <f>SUM(BA121:BA132)</f>
        <v>557388.57692403207</v>
      </c>
    </row>
    <row r="133" spans="1:54" x14ac:dyDescent="0.3">
      <c r="C133" s="7">
        <v>12</v>
      </c>
      <c r="D133" s="10">
        <v>6.3581223665161302</v>
      </c>
      <c r="E133" s="9">
        <f t="shared" si="139"/>
        <v>9.7930742691333297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5</v>
      </c>
      <c r="E136" s="7"/>
      <c r="F136" s="7"/>
      <c r="G136" s="1">
        <v>1</v>
      </c>
      <c r="H136" s="8">
        <f t="shared" ref="H136:H147" si="141">E137</f>
        <v>5</v>
      </c>
      <c r="I136" s="8">
        <f t="shared" ref="I136:I147" si="142">H136+273.15</f>
        <v>278.14999999999998</v>
      </c>
      <c r="J136" s="8">
        <f t="shared" ref="J136:J147" si="143">EXP(($C$15*(I136-$C$13))/($C$16*I136*$C$13))</f>
        <v>3.3074406338125473E-2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2.5105059225940939E-2</v>
      </c>
      <c r="Q136" s="12">
        <f t="shared" ref="Q136:Q147" si="147">P136*$B$138</f>
        <v>6.5273153987446446E-3</v>
      </c>
      <c r="R136" s="8">
        <f t="shared" ref="R136:R147" si="148">L136*$B$138</f>
        <v>0.19735245833333334</v>
      </c>
      <c r="S136" s="13">
        <f t="shared" ref="S136:S147" si="149">Q136/R136</f>
        <v>3.307440633812548E-2</v>
      </c>
      <c r="T136" s="2">
        <f t="shared" ref="T136:T147" si="150">$B$137/100</f>
        <v>0.01</v>
      </c>
      <c r="U136" s="14">
        <f t="shared" ref="U136:U147" si="151">S136*T136</f>
        <v>3.3074406338125478E-4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5.8207440633812552E-3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3.8260373712903202</v>
      </c>
      <c r="E137" s="9">
        <f t="shared" ref="E137:E148" si="159">D136</f>
        <v>5</v>
      </c>
      <c r="F137" s="7" t="s">
        <v>83</v>
      </c>
      <c r="G137" s="1">
        <v>2</v>
      </c>
      <c r="H137" s="8">
        <f t="shared" si="141"/>
        <v>3.8260373712903202</v>
      </c>
      <c r="I137" s="8">
        <f t="shared" si="142"/>
        <v>276.97603737129032</v>
      </c>
      <c r="J137" s="8">
        <f t="shared" si="143"/>
        <v>2.8513818972334657E-2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1.4929907741073924</v>
      </c>
      <c r="P137" s="8">
        <f t="shared" si="146"/>
        <v>4.2570868660263973E-2</v>
      </c>
      <c r="Q137" s="12">
        <f t="shared" si="147"/>
        <v>1.1068425851668633E-2</v>
      </c>
      <c r="R137" s="8">
        <f t="shared" si="148"/>
        <v>0.19735245833333334</v>
      </c>
      <c r="S137" s="13">
        <f t="shared" si="149"/>
        <v>5.6084560309726562E-2</v>
      </c>
      <c r="T137" s="2">
        <f t="shared" si="150"/>
        <v>0.01</v>
      </c>
      <c r="U137" s="14">
        <f t="shared" si="151"/>
        <v>5.6084560309726562E-4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6.0508456030972657E-3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6.90272493325</v>
      </c>
      <c r="E138" s="9">
        <f t="shared" si="159"/>
        <v>3.8260373712903202</v>
      </c>
      <c r="F138" s="7" t="s">
        <v>83</v>
      </c>
      <c r="G138" s="1">
        <v>3</v>
      </c>
      <c r="H138" s="8">
        <f t="shared" si="141"/>
        <v>6.90272493325</v>
      </c>
      <c r="I138" s="8">
        <f t="shared" si="142"/>
        <v>280.05272493324998</v>
      </c>
      <c r="J138" s="8">
        <f t="shared" si="143"/>
        <v>4.1954814544722031E-2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2.2094678221137949</v>
      </c>
      <c r="P138" s="8">
        <f t="shared" si="146"/>
        <v>9.2697812719315154E-2</v>
      </c>
      <c r="Q138" s="12">
        <f t="shared" si="147"/>
        <v>2.4101431307021942E-2</v>
      </c>
      <c r="R138" s="8">
        <f t="shared" si="148"/>
        <v>0.19735245833333334</v>
      </c>
      <c r="S138" s="13">
        <f t="shared" si="149"/>
        <v>0.1221237957234564</v>
      </c>
      <c r="T138" s="2">
        <f t="shared" si="150"/>
        <v>0.01</v>
      </c>
      <c r="U138" s="14">
        <f t="shared" si="151"/>
        <v>1.221237957234564E-3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6.7112379572345643E-3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6.56852911832258</v>
      </c>
      <c r="E139" s="9">
        <f t="shared" si="159"/>
        <v>6.90272493325</v>
      </c>
      <c r="F139" s="7" t="s">
        <v>83</v>
      </c>
      <c r="G139" s="1">
        <v>4</v>
      </c>
      <c r="H139" s="8">
        <f t="shared" si="141"/>
        <v>6.56852911832258</v>
      </c>
      <c r="I139" s="8">
        <f t="shared" si="142"/>
        <v>279.71852911832258</v>
      </c>
      <c r="J139" s="8">
        <f t="shared" si="143"/>
        <v>4.0247754926202403E-2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2.8758179260611465</v>
      </c>
      <c r="P139" s="8">
        <f t="shared" si="146"/>
        <v>0.11574521510048869</v>
      </c>
      <c r="Q139" s="12">
        <f t="shared" si="147"/>
        <v>3.009375592612706E-2</v>
      </c>
      <c r="R139" s="8">
        <f t="shared" si="148"/>
        <v>0.19735245833333334</v>
      </c>
      <c r="S139" s="13">
        <f t="shared" si="149"/>
        <v>0.15248736286475814</v>
      </c>
      <c r="T139" s="2">
        <f t="shared" si="150"/>
        <v>0.01</v>
      </c>
      <c r="U139" s="14">
        <f t="shared" si="151"/>
        <v>1.5248736286475814E-3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7.0148736286475815E-3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10.8305239474667</v>
      </c>
      <c r="E140" s="9">
        <f t="shared" si="159"/>
        <v>6.56852911832258</v>
      </c>
      <c r="F140" s="7" t="s">
        <v>83</v>
      </c>
      <c r="G140" s="1">
        <v>5</v>
      </c>
      <c r="H140" s="8">
        <f t="shared" si="141"/>
        <v>10.8305239474667</v>
      </c>
      <c r="I140" s="8">
        <f t="shared" si="142"/>
        <v>283.98052394746668</v>
      </c>
      <c r="J140" s="8">
        <f t="shared" si="143"/>
        <v>6.7861790000948413E-2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3.5191206276273248</v>
      </c>
      <c r="P140" s="8">
        <f t="shared" si="146"/>
        <v>0.2388138250200513</v>
      </c>
      <c r="Q140" s="12">
        <f t="shared" si="147"/>
        <v>6.2091594505213343E-2</v>
      </c>
      <c r="R140" s="8">
        <f t="shared" si="148"/>
        <v>0.19735245833333334</v>
      </c>
      <c r="S140" s="13">
        <f t="shared" si="149"/>
        <v>0.31462285815735347</v>
      </c>
      <c r="T140" s="2">
        <f t="shared" si="150"/>
        <v>0.01</v>
      </c>
      <c r="U140" s="14">
        <f t="shared" si="151"/>
        <v>3.1462285815735346E-3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8.6362285815735351E-3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10.9047325958065</v>
      </c>
      <c r="E141" s="9">
        <f t="shared" si="159"/>
        <v>10.8305239474667</v>
      </c>
      <c r="F141" s="7" t="s">
        <v>85</v>
      </c>
      <c r="G141" s="1">
        <v>6</v>
      </c>
      <c r="H141" s="8">
        <f t="shared" si="141"/>
        <v>10.9047325958065</v>
      </c>
      <c r="I141" s="8">
        <f t="shared" si="142"/>
        <v>284.05473259580646</v>
      </c>
      <c r="J141" s="8">
        <f t="shared" si="143"/>
        <v>6.8472382588328023E-2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4.0393547192739403</v>
      </c>
      <c r="P141" s="8">
        <f t="shared" si="146"/>
        <v>0.2765842417480936</v>
      </c>
      <c r="Q141" s="12">
        <f t="shared" si="147"/>
        <v>7.1911902854504342E-2</v>
      </c>
      <c r="R141" s="8">
        <f t="shared" si="148"/>
        <v>0.19735245833333334</v>
      </c>
      <c r="S141" s="13">
        <f t="shared" si="149"/>
        <v>0.36438311162581671</v>
      </c>
      <c r="T141" s="2">
        <f t="shared" si="150"/>
        <v>0.01</v>
      </c>
      <c r="U141" s="14">
        <f t="shared" si="151"/>
        <v>3.6438311162581673E-3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9.1338311162581683E-3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11.824584859833299</v>
      </c>
      <c r="E142" s="9">
        <f t="shared" si="159"/>
        <v>10.9047325958065</v>
      </c>
      <c r="F142" s="7" t="s">
        <v>83</v>
      </c>
      <c r="G142" s="1">
        <v>7</v>
      </c>
      <c r="H142" s="8">
        <f t="shared" si="141"/>
        <v>11.824584859833299</v>
      </c>
      <c r="I142" s="8">
        <f t="shared" si="142"/>
        <v>284.97458485983327</v>
      </c>
      <c r="J142" s="8">
        <f t="shared" si="143"/>
        <v>7.6483416110435978E-2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4.5218183941925139</v>
      </c>
      <c r="P142" s="8">
        <f t="shared" si="146"/>
        <v>0.34584411781884944</v>
      </c>
      <c r="Q142" s="12">
        <f t="shared" si="147"/>
        <v>8.9919470632900858E-2</v>
      </c>
      <c r="R142" s="8">
        <f t="shared" si="148"/>
        <v>0.19735245833333334</v>
      </c>
      <c r="S142" s="13">
        <f t="shared" si="149"/>
        <v>0.45562883478768013</v>
      </c>
      <c r="T142" s="2">
        <f t="shared" si="150"/>
        <v>0.01</v>
      </c>
      <c r="U142" s="14">
        <f t="shared" si="151"/>
        <v>4.5562883478768015E-3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1.4506288347876803E-2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13.9545895012903</v>
      </c>
      <c r="E143" s="9">
        <f t="shared" si="159"/>
        <v>11.824584859833299</v>
      </c>
      <c r="F143" s="7" t="s">
        <v>83</v>
      </c>
      <c r="G143" s="1">
        <v>8</v>
      </c>
      <c r="H143" s="8">
        <f t="shared" si="141"/>
        <v>13.9545895012903</v>
      </c>
      <c r="I143" s="8">
        <f t="shared" si="142"/>
        <v>287.10458950129026</v>
      </c>
      <c r="J143" s="8">
        <f t="shared" si="143"/>
        <v>9.8549370057808436E-2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4.9350221930403313</v>
      </c>
      <c r="P143" s="8">
        <f t="shared" si="146"/>
        <v>0.48634332834542893</v>
      </c>
      <c r="Q143" s="12">
        <f t="shared" si="147"/>
        <v>0.12644926536981152</v>
      </c>
      <c r="R143" s="8">
        <f t="shared" si="148"/>
        <v>0.19735245833333334</v>
      </c>
      <c r="S143" s="13">
        <f t="shared" si="149"/>
        <v>0.64072809853848123</v>
      </c>
      <c r="T143" s="2">
        <f t="shared" si="150"/>
        <v>0.01</v>
      </c>
      <c r="U143" s="14">
        <f t="shared" si="151"/>
        <v>6.4072809853848124E-3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1.6357280985384814E-2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13.3316576793548</v>
      </c>
      <c r="E144" s="9">
        <f t="shared" si="159"/>
        <v>13.9545895012903</v>
      </c>
      <c r="F144" s="7" t="s">
        <v>83</v>
      </c>
      <c r="G144" s="1">
        <v>9</v>
      </c>
      <c r="H144" s="8">
        <f t="shared" si="141"/>
        <v>13.3316576793548</v>
      </c>
      <c r="I144" s="8">
        <f t="shared" si="142"/>
        <v>286.48165767935478</v>
      </c>
      <c r="J144" s="8">
        <f t="shared" si="143"/>
        <v>9.154355702554505E-2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5.2077267813615693</v>
      </c>
      <c r="P144" s="8">
        <f t="shared" si="146"/>
        <v>0.47673383358303101</v>
      </c>
      <c r="Q144" s="12">
        <f t="shared" si="147"/>
        <v>0.12395079673158807</v>
      </c>
      <c r="R144" s="8">
        <f t="shared" si="148"/>
        <v>0.19735245833333334</v>
      </c>
      <c r="S144" s="13">
        <f t="shared" si="149"/>
        <v>0.62806816686434186</v>
      </c>
      <c r="T144" s="2">
        <f t="shared" si="150"/>
        <v>0.01</v>
      </c>
      <c r="U144" s="14">
        <f t="shared" si="151"/>
        <v>6.280681668643419E-3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1.6230681668643419E-2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13.342958819</v>
      </c>
      <c r="E145" s="9">
        <f t="shared" si="159"/>
        <v>13.3316576793548</v>
      </c>
      <c r="F145" s="7" t="s">
        <v>83</v>
      </c>
      <c r="G145" s="1">
        <v>10</v>
      </c>
      <c r="H145" s="8">
        <f t="shared" si="141"/>
        <v>13.342958819</v>
      </c>
      <c r="I145" s="8">
        <f t="shared" si="142"/>
        <v>286.49295881899997</v>
      </c>
      <c r="J145" s="8">
        <f t="shared" si="143"/>
        <v>9.1666370544291526E-2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5.4900408644452048</v>
      </c>
      <c r="P145" s="8">
        <f t="shared" si="146"/>
        <v>0.50325212018353671</v>
      </c>
      <c r="Q145" s="12">
        <f t="shared" si="147"/>
        <v>0.13084555124771954</v>
      </c>
      <c r="R145" s="8">
        <f t="shared" si="148"/>
        <v>0.19735245833333334</v>
      </c>
      <c r="S145" s="13">
        <f t="shared" si="149"/>
        <v>0.66300441531221299</v>
      </c>
      <c r="T145" s="2">
        <f t="shared" si="150"/>
        <v>0.01</v>
      </c>
      <c r="U145" s="14">
        <f t="shared" si="151"/>
        <v>6.6300441531221303E-3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1.6580044153122132E-2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11.455314000645201</v>
      </c>
      <c r="E146" s="9">
        <f t="shared" si="159"/>
        <v>13.342958819</v>
      </c>
      <c r="F146" s="7" t="s">
        <v>83</v>
      </c>
      <c r="G146" s="1">
        <v>11</v>
      </c>
      <c r="H146" s="8">
        <f t="shared" si="141"/>
        <v>11.455314000645201</v>
      </c>
      <c r="I146" s="8">
        <f t="shared" si="142"/>
        <v>284.60531400064519</v>
      </c>
      <c r="J146" s="8">
        <f t="shared" si="143"/>
        <v>7.3166854567832548E-2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5.7458366609283349</v>
      </c>
      <c r="P146" s="8">
        <f t="shared" si="146"/>
        <v>0.42040479534066405</v>
      </c>
      <c r="Q146" s="12">
        <f t="shared" si="147"/>
        <v>0.10930524678857266</v>
      </c>
      <c r="R146" s="8">
        <f t="shared" si="148"/>
        <v>0.19735245833333334</v>
      </c>
      <c r="S146" s="13">
        <f t="shared" si="149"/>
        <v>0.55385804520333515</v>
      </c>
      <c r="T146" s="2">
        <f t="shared" si="150"/>
        <v>0.01</v>
      </c>
      <c r="U146" s="14">
        <f t="shared" si="151"/>
        <v>5.5385804520333513E-3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1.1028580452033351E-2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9.7930742691333297</v>
      </c>
      <c r="E147" s="9">
        <f t="shared" si="159"/>
        <v>11.455314000645201</v>
      </c>
      <c r="F147" s="7" t="s">
        <v>85</v>
      </c>
      <c r="G147" s="1">
        <v>12</v>
      </c>
      <c r="H147" s="8">
        <f t="shared" si="141"/>
        <v>9.7930742691333297</v>
      </c>
      <c r="I147" s="8">
        <f t="shared" si="142"/>
        <v>282.94307426913332</v>
      </c>
      <c r="J147" s="8">
        <f t="shared" si="143"/>
        <v>5.9844875000605778E-2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6.0844797822543377</v>
      </c>
      <c r="P147" s="8">
        <f t="shared" si="146"/>
        <v>0.36412493201272389</v>
      </c>
      <c r="Q147" s="12">
        <f t="shared" si="147"/>
        <v>9.4672482323308216E-2</v>
      </c>
      <c r="R147" s="8">
        <f t="shared" si="148"/>
        <v>0.19735245833333334</v>
      </c>
      <c r="S147" s="13">
        <f t="shared" si="149"/>
        <v>0.47971270853593306</v>
      </c>
      <c r="T147" s="2">
        <f t="shared" si="150"/>
        <v>0.01</v>
      </c>
      <c r="U147" s="14">
        <f t="shared" si="151"/>
        <v>4.7971270853593307E-3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1.0287127085359331E-2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6.3581223665161302</v>
      </c>
      <c r="E148" s="9">
        <f t="shared" si="159"/>
        <v>9.7930742691333297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 s="1">
        <v>354402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5832457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982918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7900016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9321119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373327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>
        <v>24000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>
        <v>9000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27728244.990780853</v>
      </c>
      <c r="J13" s="6" t="s">
        <v>37</v>
      </c>
      <c r="K13" s="6">
        <f>I13/(10000*1000)</f>
        <v>2.7728244990780855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5</v>
      </c>
      <c r="E26" s="7"/>
      <c r="F26" s="7"/>
      <c r="G26" s="1">
        <v>1</v>
      </c>
      <c r="H26" s="8">
        <f t="shared" ref="H26:H37" si="0">E27</f>
        <v>5</v>
      </c>
      <c r="I26" s="8">
        <f t="shared" ref="I26:I37" si="1">H26+273.15</f>
        <v>278.14999999999998</v>
      </c>
      <c r="J26" s="8">
        <f t="shared" ref="J26:J37" si="2">EXP(($C$15*(I26-$C$13))/($C$16*I26*$C$13))</f>
        <v>3.3074406338125473E-2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1.3405749522034984</v>
      </c>
      <c r="Q26" s="12">
        <f t="shared" ref="Q26:Q37" si="6">P26*$B$28</f>
        <v>0.13405749522034985</v>
      </c>
      <c r="R26" s="8">
        <f t="shared" ref="R26:R37" si="7">L26*$B$28</f>
        <v>4.0532094166666672</v>
      </c>
      <c r="S26" s="13">
        <f t="shared" ref="S26:S37" si="8">Q26/R26</f>
        <v>3.3074406338125466E-2</v>
      </c>
      <c r="T26" s="2">
        <f t="shared" ref="T26:T37" si="9">$B$27/100</f>
        <v>0.34</v>
      </c>
      <c r="U26" s="14">
        <f t="shared" ref="U26:U37" si="10">S26*T26</f>
        <v>1.124529815496266E-2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2.414529815496266E-2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29533.5</v>
      </c>
      <c r="AU26" s="1">
        <f t="shared" ref="AU26:AU37" si="17">AT26*10000*AS26*0.67*AR26*AQ26</f>
        <v>56956385.294942044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3.6433508556451599</v>
      </c>
      <c r="E27" s="9">
        <f t="shared" ref="E27:E38" si="18">D26</f>
        <v>5</v>
      </c>
      <c r="F27" s="7" t="s">
        <v>83</v>
      </c>
      <c r="G27" s="1">
        <v>2</v>
      </c>
      <c r="H27" s="8">
        <f t="shared" si="0"/>
        <v>3.6433508556451599</v>
      </c>
      <c r="I27" s="8">
        <f t="shared" si="1"/>
        <v>276.79335085564514</v>
      </c>
      <c r="J27" s="8">
        <f t="shared" si="2"/>
        <v>2.7859858803623714E-2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79.723613381129837</v>
      </c>
      <c r="P27" s="8">
        <f t="shared" si="5"/>
        <v>2.2210886121129634</v>
      </c>
      <c r="Q27" s="12">
        <f t="shared" si="6"/>
        <v>0.22210886121129636</v>
      </c>
      <c r="R27" s="8">
        <f t="shared" si="7"/>
        <v>4.0532094166666672</v>
      </c>
      <c r="S27" s="13">
        <f t="shared" si="8"/>
        <v>5.4798269316653575E-2</v>
      </c>
      <c r="T27" s="2">
        <f t="shared" si="9"/>
        <v>0.34</v>
      </c>
      <c r="U27" s="14">
        <f t="shared" si="10"/>
        <v>1.8631411567662216E-2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3.1531411567662218E-2</v>
      </c>
      <c r="AR27" s="8">
        <f t="shared" si="14"/>
        <v>119.21204166666666</v>
      </c>
      <c r="AS27" s="1">
        <f t="shared" si="15"/>
        <v>0.1</v>
      </c>
      <c r="AT27" s="1">
        <f t="shared" si="16"/>
        <v>29533.5</v>
      </c>
      <c r="AU27" s="1">
        <f t="shared" si="17"/>
        <v>74379500.912149295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4.9057803568571403</v>
      </c>
      <c r="E28" s="9">
        <f t="shared" si="18"/>
        <v>3.6433508556451599</v>
      </c>
      <c r="F28" s="7" t="s">
        <v>83</v>
      </c>
      <c r="G28" s="1">
        <v>3</v>
      </c>
      <c r="H28" s="8">
        <f t="shared" si="0"/>
        <v>4.9057803568571403</v>
      </c>
      <c r="I28" s="8">
        <f t="shared" si="1"/>
        <v>278.0557803568571</v>
      </c>
      <c r="J28" s="8">
        <f t="shared" si="2"/>
        <v>3.2684405895500104E-2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118.03461893568354</v>
      </c>
      <c r="P28" s="8">
        <f t="shared" si="5"/>
        <v>3.8578913950145632</v>
      </c>
      <c r="Q28" s="12">
        <f t="shared" si="6"/>
        <v>0.38578913950145632</v>
      </c>
      <c r="R28" s="8">
        <f t="shared" si="7"/>
        <v>4.0532094166666672</v>
      </c>
      <c r="S28" s="13">
        <f t="shared" si="8"/>
        <v>9.518115148827587E-2</v>
      </c>
      <c r="T28" s="2">
        <f t="shared" si="9"/>
        <v>0.34</v>
      </c>
      <c r="U28" s="14">
        <f t="shared" si="10"/>
        <v>3.2361591506013795E-2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4.5261591506013797E-2</v>
      </c>
      <c r="AR28" s="8">
        <f t="shared" si="14"/>
        <v>119.21204166666666</v>
      </c>
      <c r="AS28" s="1">
        <f t="shared" si="15"/>
        <v>0.1</v>
      </c>
      <c r="AT28" s="1">
        <f t="shared" si="16"/>
        <v>29533.5</v>
      </c>
      <c r="AU28" s="1">
        <f t="shared" si="17"/>
        <v>106767645.95466162</v>
      </c>
    </row>
    <row r="29" spans="1:47" x14ac:dyDescent="0.15">
      <c r="C29" s="7">
        <v>3</v>
      </c>
      <c r="D29" s="7">
        <v>7.4058301131935496</v>
      </c>
      <c r="E29" s="9">
        <f t="shared" si="18"/>
        <v>4.9057803568571403</v>
      </c>
      <c r="F29" s="7" t="s">
        <v>83</v>
      </c>
      <c r="G29" s="1">
        <v>4</v>
      </c>
      <c r="H29" s="8">
        <f t="shared" si="0"/>
        <v>7.4058301131935496</v>
      </c>
      <c r="I29" s="8">
        <f t="shared" si="1"/>
        <v>280.55583011319351</v>
      </c>
      <c r="J29" s="8">
        <f t="shared" si="2"/>
        <v>4.4653834353292315E-2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154.70882170733563</v>
      </c>
      <c r="P29" s="8">
        <f t="shared" si="5"/>
        <v>6.9083420975123992</v>
      </c>
      <c r="Q29" s="12">
        <f t="shared" si="6"/>
        <v>0.69083420975123999</v>
      </c>
      <c r="R29" s="8">
        <f t="shared" si="7"/>
        <v>4.0532094166666672</v>
      </c>
      <c r="S29" s="13">
        <f t="shared" si="8"/>
        <v>0.17044128213818704</v>
      </c>
      <c r="T29" s="2">
        <f t="shared" si="9"/>
        <v>0.34</v>
      </c>
      <c r="U29" s="14">
        <f t="shared" si="10"/>
        <v>5.7950035926983598E-2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7.0850035926983593E-2</v>
      </c>
      <c r="AR29" s="8">
        <f t="shared" si="14"/>
        <v>119.21204166666666</v>
      </c>
      <c r="AS29" s="1">
        <f t="shared" si="15"/>
        <v>0.1</v>
      </c>
      <c r="AT29" s="1">
        <f t="shared" si="16"/>
        <v>29533.5</v>
      </c>
      <c r="AU29" s="1">
        <f t="shared" si="17"/>
        <v>167128271.45554891</v>
      </c>
    </row>
    <row r="30" spans="1:47" x14ac:dyDescent="0.15">
      <c r="C30" s="7">
        <v>4</v>
      </c>
      <c r="D30" s="7">
        <v>12.4448763552</v>
      </c>
      <c r="E30" s="9">
        <f t="shared" si="18"/>
        <v>7.4058301131935496</v>
      </c>
      <c r="F30" s="7" t="s">
        <v>83</v>
      </c>
      <c r="G30" s="1">
        <v>5</v>
      </c>
      <c r="H30" s="8">
        <f t="shared" si="0"/>
        <v>12.4448763552</v>
      </c>
      <c r="I30" s="8">
        <f t="shared" si="1"/>
        <v>285.59487635519997</v>
      </c>
      <c r="J30" s="8">
        <f t="shared" si="2"/>
        <v>8.2375056038461347E-2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140.41045562933209</v>
      </c>
      <c r="O30" s="8">
        <f t="shared" si="19"/>
        <v>47.922118147157818</v>
      </c>
      <c r="P30" s="8">
        <f t="shared" si="5"/>
        <v>3.9475871678538907</v>
      </c>
      <c r="Q30" s="12">
        <f t="shared" si="6"/>
        <v>0.3947587167853891</v>
      </c>
      <c r="R30" s="8">
        <f t="shared" si="7"/>
        <v>4.0532094166666672</v>
      </c>
      <c r="S30" s="13">
        <f t="shared" si="8"/>
        <v>9.7394108274335367E-2</v>
      </c>
      <c r="T30" s="2">
        <f t="shared" si="9"/>
        <v>0.34</v>
      </c>
      <c r="U30" s="14">
        <f t="shared" si="10"/>
        <v>3.3113996813274024E-2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4.6013996813274026E-2</v>
      </c>
      <c r="AR30" s="8">
        <f t="shared" si="14"/>
        <v>119.21204166666666</v>
      </c>
      <c r="AS30" s="1">
        <f t="shared" si="15"/>
        <v>0.1</v>
      </c>
      <c r="AT30" s="1">
        <f t="shared" si="16"/>
        <v>29533.5</v>
      </c>
      <c r="AU30" s="1">
        <f t="shared" si="17"/>
        <v>108542496.12645231</v>
      </c>
    </row>
    <row r="31" spans="1:47" x14ac:dyDescent="0.15">
      <c r="C31" s="7">
        <v>5</v>
      </c>
      <c r="D31" s="7">
        <v>15.879922381290299</v>
      </c>
      <c r="E31" s="9">
        <f t="shared" si="18"/>
        <v>12.4448763552</v>
      </c>
      <c r="F31" s="7" t="s">
        <v>85</v>
      </c>
      <c r="G31" s="1">
        <v>6</v>
      </c>
      <c r="H31" s="8">
        <f t="shared" si="0"/>
        <v>15.879922381290299</v>
      </c>
      <c r="I31" s="8">
        <f t="shared" si="1"/>
        <v>289.02992238129025</v>
      </c>
      <c r="J31" s="8">
        <f t="shared" si="2"/>
        <v>0.12352817943748577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84.506625145970588</v>
      </c>
      <c r="P31" s="8">
        <f t="shared" si="5"/>
        <v>10.438949554687802</v>
      </c>
      <c r="Q31" s="12">
        <f t="shared" si="6"/>
        <v>1.0438949554687802</v>
      </c>
      <c r="R31" s="8">
        <f t="shared" si="7"/>
        <v>4.0532094166666672</v>
      </c>
      <c r="S31" s="13">
        <f t="shared" si="8"/>
        <v>0.25754774751492426</v>
      </c>
      <c r="T31" s="2">
        <f t="shared" si="9"/>
        <v>0.34</v>
      </c>
      <c r="U31" s="14">
        <f t="shared" si="10"/>
        <v>8.7566234155074252E-2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0.10046623415507425</v>
      </c>
      <c r="AR31" s="8">
        <f t="shared" si="14"/>
        <v>119.21204166666666</v>
      </c>
      <c r="AS31" s="1">
        <f t="shared" si="15"/>
        <v>0.1</v>
      </c>
      <c r="AT31" s="1">
        <f t="shared" si="16"/>
        <v>29533.5</v>
      </c>
      <c r="AU31" s="1">
        <f t="shared" si="17"/>
        <v>236989972.33099705</v>
      </c>
    </row>
    <row r="32" spans="1:47" x14ac:dyDescent="0.15">
      <c r="C32" s="7">
        <v>6</v>
      </c>
      <c r="D32" s="7">
        <v>19.293668643666699</v>
      </c>
      <c r="E32" s="9">
        <f t="shared" si="18"/>
        <v>15.879922381290299</v>
      </c>
      <c r="F32" s="7" t="s">
        <v>83</v>
      </c>
      <c r="G32" s="1">
        <v>7</v>
      </c>
      <c r="H32" s="8">
        <f t="shared" si="0"/>
        <v>19.293668643666699</v>
      </c>
      <c r="I32" s="8">
        <f t="shared" si="1"/>
        <v>292.44366864366668</v>
      </c>
      <c r="J32" s="8">
        <f t="shared" si="2"/>
        <v>0.18304155135892047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114.59976975794945</v>
      </c>
      <c r="P32" s="8">
        <f t="shared" si="5"/>
        <v>20.976519641870166</v>
      </c>
      <c r="Q32" s="12">
        <f t="shared" si="6"/>
        <v>2.0976519641870168</v>
      </c>
      <c r="R32" s="8">
        <f t="shared" si="7"/>
        <v>4.0532094166666672</v>
      </c>
      <c r="S32" s="13">
        <f t="shared" si="8"/>
        <v>0.51752864176263358</v>
      </c>
      <c r="T32" s="2">
        <f t="shared" si="9"/>
        <v>0.34</v>
      </c>
      <c r="U32" s="14">
        <f t="shared" si="10"/>
        <v>0.17595973819929542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0.20160973819929542</v>
      </c>
      <c r="AR32" s="8">
        <f t="shared" si="14"/>
        <v>119.21204166666666</v>
      </c>
      <c r="AS32" s="1">
        <f t="shared" si="15"/>
        <v>0.1</v>
      </c>
      <c r="AT32" s="1">
        <f t="shared" si="16"/>
        <v>29533.5</v>
      </c>
      <c r="AU32" s="1">
        <f t="shared" si="17"/>
        <v>475577557.76692843</v>
      </c>
    </row>
    <row r="33" spans="1:48" x14ac:dyDescent="0.15">
      <c r="C33" s="7">
        <v>7</v>
      </c>
      <c r="D33" s="7">
        <v>20.7489182312903</v>
      </c>
      <c r="E33" s="9">
        <f t="shared" si="18"/>
        <v>19.293668643666699</v>
      </c>
      <c r="F33" s="7" t="s">
        <v>83</v>
      </c>
      <c r="G33" s="1">
        <v>8</v>
      </c>
      <c r="H33" s="8">
        <f t="shared" si="0"/>
        <v>20.7489182312903</v>
      </c>
      <c r="I33" s="8">
        <f t="shared" si="1"/>
        <v>293.89891823129028</v>
      </c>
      <c r="J33" s="8">
        <f t="shared" si="2"/>
        <v>0.21584754038225978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134.15534428274594</v>
      </c>
      <c r="P33" s="8">
        <f t="shared" si="5"/>
        <v>28.957101092565971</v>
      </c>
      <c r="Q33" s="12">
        <f t="shared" si="6"/>
        <v>2.8957101092565973</v>
      </c>
      <c r="R33" s="8">
        <f t="shared" si="7"/>
        <v>4.0532094166666672</v>
      </c>
      <c r="S33" s="13">
        <f t="shared" si="8"/>
        <v>0.71442400615905266</v>
      </c>
      <c r="T33" s="2">
        <f t="shared" si="9"/>
        <v>0.34</v>
      </c>
      <c r="U33" s="14">
        <f t="shared" si="10"/>
        <v>0.24290416209407792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0.2685541620940779</v>
      </c>
      <c r="AR33" s="8">
        <f t="shared" si="14"/>
        <v>119.21204166666666</v>
      </c>
      <c r="AS33" s="1">
        <f t="shared" si="15"/>
        <v>0.1</v>
      </c>
      <c r="AT33" s="1">
        <f t="shared" si="16"/>
        <v>29533.5</v>
      </c>
      <c r="AU33" s="1">
        <f t="shared" si="17"/>
        <v>633492874.29059184</v>
      </c>
    </row>
    <row r="34" spans="1:48" x14ac:dyDescent="0.15">
      <c r="C34" s="7">
        <v>8</v>
      </c>
      <c r="D34" s="7">
        <v>22.562388181612899</v>
      </c>
      <c r="E34" s="9">
        <f t="shared" si="18"/>
        <v>20.7489182312903</v>
      </c>
      <c r="F34" s="7" t="s">
        <v>83</v>
      </c>
      <c r="G34" s="1">
        <v>9</v>
      </c>
      <c r="H34" s="8">
        <f t="shared" si="0"/>
        <v>22.562388181612899</v>
      </c>
      <c r="I34" s="8">
        <f t="shared" si="1"/>
        <v>295.71238818161288</v>
      </c>
      <c r="J34" s="8">
        <f t="shared" si="2"/>
        <v>0.26447371718191159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145.73033735684663</v>
      </c>
      <c r="P34" s="8">
        <f t="shared" si="5"/>
        <v>38.541844026939224</v>
      </c>
      <c r="Q34" s="12">
        <f t="shared" si="6"/>
        <v>3.8541844026939227</v>
      </c>
      <c r="R34" s="8">
        <f t="shared" si="7"/>
        <v>4.0532094166666672</v>
      </c>
      <c r="S34" s="13">
        <f t="shared" si="8"/>
        <v>0.95089693289609956</v>
      </c>
      <c r="T34" s="2">
        <f t="shared" si="9"/>
        <v>0.34</v>
      </c>
      <c r="U34" s="14">
        <f t="shared" si="10"/>
        <v>0.32330495718467389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0.3489549571846739</v>
      </c>
      <c r="AR34" s="8">
        <f t="shared" si="14"/>
        <v>119.21204166666666</v>
      </c>
      <c r="AS34" s="1">
        <f t="shared" si="15"/>
        <v>0.1</v>
      </c>
      <c r="AT34" s="1">
        <f t="shared" si="16"/>
        <v>29533.5</v>
      </c>
      <c r="AU34" s="1">
        <f t="shared" si="17"/>
        <v>823150447.9436413</v>
      </c>
    </row>
    <row r="35" spans="1:48" x14ac:dyDescent="0.15">
      <c r="C35" s="7">
        <v>9</v>
      </c>
      <c r="D35" s="7">
        <v>20.078506207333302</v>
      </c>
      <c r="E35" s="9">
        <f t="shared" si="18"/>
        <v>22.562388181612899</v>
      </c>
      <c r="F35" s="7" t="s">
        <v>83</v>
      </c>
      <c r="G35" s="1">
        <v>10</v>
      </c>
      <c r="H35" s="8">
        <f t="shared" si="0"/>
        <v>20.078506207333302</v>
      </c>
      <c r="I35" s="8">
        <f t="shared" si="1"/>
        <v>293.22850620733328</v>
      </c>
      <c r="J35" s="8">
        <f t="shared" si="2"/>
        <v>0.20010203853423542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147.72058749657407</v>
      </c>
      <c r="P35" s="8">
        <f t="shared" si="5"/>
        <v>29.55919069153936</v>
      </c>
      <c r="Q35" s="12">
        <f t="shared" si="6"/>
        <v>2.9559190691539361</v>
      </c>
      <c r="R35" s="8">
        <f t="shared" si="7"/>
        <v>4.0532094166666672</v>
      </c>
      <c r="S35" s="13">
        <f t="shared" si="8"/>
        <v>0.72927864447351065</v>
      </c>
      <c r="T35" s="2">
        <f t="shared" si="9"/>
        <v>0.34</v>
      </c>
      <c r="U35" s="14">
        <f t="shared" si="10"/>
        <v>0.24795473912099364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0.27360473912099365</v>
      </c>
      <c r="AR35" s="8">
        <f t="shared" si="14"/>
        <v>119.21204166666666</v>
      </c>
      <c r="AS35" s="1">
        <f t="shared" si="15"/>
        <v>0.1</v>
      </c>
      <c r="AT35" s="1">
        <f t="shared" si="16"/>
        <v>29533.5</v>
      </c>
      <c r="AU35" s="1">
        <f t="shared" si="17"/>
        <v>645406689.11534989</v>
      </c>
    </row>
    <row r="36" spans="1:48" x14ac:dyDescent="0.15">
      <c r="C36" s="7">
        <v>10</v>
      </c>
      <c r="D36" s="7">
        <v>13.1221131734194</v>
      </c>
      <c r="E36" s="9">
        <f t="shared" si="18"/>
        <v>20.078506207333302</v>
      </c>
      <c r="F36" s="7" t="s">
        <v>83</v>
      </c>
      <c r="G36" s="1">
        <v>11</v>
      </c>
      <c r="H36" s="8">
        <f t="shared" si="0"/>
        <v>13.1221131734194</v>
      </c>
      <c r="I36" s="8">
        <f t="shared" si="1"/>
        <v>286.27211317341937</v>
      </c>
      <c r="J36" s="8">
        <f t="shared" si="2"/>
        <v>8.9294228125115477E-2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112.25332696478297</v>
      </c>
      <c r="O36" s="8">
        <f t="shared" si="19"/>
        <v>46.440164006918408</v>
      </c>
      <c r="P36" s="8">
        <f t="shared" si="5"/>
        <v>4.1468385990015495</v>
      </c>
      <c r="Q36" s="12">
        <f t="shared" si="6"/>
        <v>0.41468385990015499</v>
      </c>
      <c r="R36" s="8">
        <f t="shared" si="7"/>
        <v>4.0532094166666672</v>
      </c>
      <c r="S36" s="13">
        <f t="shared" si="8"/>
        <v>0.10231000110554077</v>
      </c>
      <c r="T36" s="2">
        <f t="shared" si="9"/>
        <v>0.34</v>
      </c>
      <c r="U36" s="14">
        <f t="shared" si="10"/>
        <v>3.4785400375883867E-2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4.7685400375883868E-2</v>
      </c>
      <c r="AR36" s="8">
        <f t="shared" si="14"/>
        <v>119.21204166666666</v>
      </c>
      <c r="AS36" s="1">
        <f t="shared" si="15"/>
        <v>0.1</v>
      </c>
      <c r="AT36" s="1">
        <f t="shared" si="16"/>
        <v>29533.5</v>
      </c>
      <c r="AU36" s="1">
        <f t="shared" si="17"/>
        <v>112485172.86145791</v>
      </c>
    </row>
    <row r="37" spans="1:48" x14ac:dyDescent="0.15">
      <c r="C37" s="7">
        <v>11</v>
      </c>
      <c r="D37" s="7">
        <v>8.8373796698333305</v>
      </c>
      <c r="E37" s="9">
        <f t="shared" si="18"/>
        <v>13.1221131734194</v>
      </c>
      <c r="F37" s="7" t="s">
        <v>85</v>
      </c>
      <c r="G37" s="1">
        <v>12</v>
      </c>
      <c r="H37" s="8">
        <f t="shared" si="0"/>
        <v>8.8373796698333305</v>
      </c>
      <c r="I37" s="8">
        <f t="shared" si="1"/>
        <v>281.98737966983333</v>
      </c>
      <c r="J37" s="8">
        <f t="shared" si="2"/>
        <v>5.3256874977244989E-2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82.82541957458352</v>
      </c>
      <c r="P37" s="8">
        <f t="shared" si="5"/>
        <v>4.4110230152214545</v>
      </c>
      <c r="Q37" s="12">
        <f t="shared" si="6"/>
        <v>0.44110230152214547</v>
      </c>
      <c r="R37" s="8">
        <f t="shared" si="7"/>
        <v>4.0532094166666672</v>
      </c>
      <c r="S37" s="13">
        <f t="shared" si="8"/>
        <v>0.10882790800503594</v>
      </c>
      <c r="T37" s="2">
        <f t="shared" si="9"/>
        <v>0.34</v>
      </c>
      <c r="U37" s="14">
        <f t="shared" si="10"/>
        <v>3.7001488721712224E-2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4.9901488721712225E-2</v>
      </c>
      <c r="AR37" s="8">
        <f t="shared" si="14"/>
        <v>119.21204166666666</v>
      </c>
      <c r="AS37" s="1">
        <f t="shared" si="15"/>
        <v>0.1</v>
      </c>
      <c r="AT37" s="1">
        <f t="shared" si="16"/>
        <v>29533.5</v>
      </c>
      <c r="AU37" s="1">
        <f t="shared" si="17"/>
        <v>117712707.46726638</v>
      </c>
      <c r="AV37" s="1">
        <f>SUM(AU26:AU37)</f>
        <v>3558589721.5199866</v>
      </c>
    </row>
    <row r="38" spans="1:48" x14ac:dyDescent="0.3">
      <c r="C38" s="7">
        <v>12</v>
      </c>
      <c r="D38" s="10">
        <v>5.7115948426774201</v>
      </c>
      <c r="E38" s="9">
        <f t="shared" si="18"/>
        <v>8.8373796698333305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5</v>
      </c>
      <c r="E42" s="7"/>
      <c r="F42" s="7"/>
      <c r="G42" s="1">
        <v>1</v>
      </c>
      <c r="H42" s="8">
        <f t="shared" ref="H42:H53" si="20">E43</f>
        <v>5</v>
      </c>
      <c r="I42" s="8">
        <f t="shared" ref="I42:I53" si="21">H42+273.15</f>
        <v>278.14999999999998</v>
      </c>
      <c r="J42" s="8">
        <f t="shared" ref="J42:J53" si="22">EXP(($C$15*(I42-$C$13))/($C$16*I42*$C$13))</f>
        <v>3.3074406338125473E-2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1.9466355280382974</v>
      </c>
      <c r="Q42" s="12">
        <f t="shared" ref="Q42:Q53" si="26">P42*$B$44</f>
        <v>0.46719252672919137</v>
      </c>
      <c r="R42" s="8">
        <f t="shared" ref="R42:R53" si="27">L42*$B$44</f>
        <v>14.125500000000001</v>
      </c>
      <c r="S42" s="13">
        <f t="shared" ref="S42:S53" si="28">Q42/R42</f>
        <v>3.3074406338125473E-2</v>
      </c>
      <c r="T42" s="2">
        <f t="shared" ref="T42:T53" si="29">$B$43/100</f>
        <v>0.43</v>
      </c>
      <c r="U42" s="14">
        <f t="shared" ref="U42:U53" si="30">S42*T42</f>
        <v>1.4221994725393953E-2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2.2641994725393952E-2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486038.08333333331</v>
      </c>
      <c r="AU42" s="1">
        <f t="shared" ref="AU42:AU53" si="38">AT42*10000*AS42*0.67*AR42*AQ42</f>
        <v>2422117241.0315833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3.6433508556451599</v>
      </c>
      <c r="E43" s="9">
        <f t="shared" ref="E43:E54" si="39">D42</f>
        <v>5</v>
      </c>
      <c r="F43" s="7" t="s">
        <v>83</v>
      </c>
      <c r="G43" s="1">
        <v>2</v>
      </c>
      <c r="H43" s="8">
        <f t="shared" si="20"/>
        <v>3.6433508556451599</v>
      </c>
      <c r="I43" s="8">
        <f t="shared" si="21"/>
        <v>276.79335085564514</v>
      </c>
      <c r="J43" s="8">
        <f t="shared" si="22"/>
        <v>2.7859858803623714E-2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115.76586447196171</v>
      </c>
      <c r="P43" s="8">
        <f t="shared" si="25"/>
        <v>3.2252206384682922</v>
      </c>
      <c r="Q43" s="12">
        <f t="shared" si="26"/>
        <v>0.7740529532323901</v>
      </c>
      <c r="R43" s="8">
        <f t="shared" si="27"/>
        <v>14.125500000000001</v>
      </c>
      <c r="S43" s="13">
        <f t="shared" si="28"/>
        <v>5.4798269316653575E-2</v>
      </c>
      <c r="T43" s="2">
        <f t="shared" si="29"/>
        <v>0.43</v>
      </c>
      <c r="U43" s="14">
        <f t="shared" si="30"/>
        <v>2.3563255806161035E-2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3.1983255806161036E-2</v>
      </c>
      <c r="AR43" s="8">
        <f t="shared" si="35"/>
        <v>136.875</v>
      </c>
      <c r="AS43" s="1">
        <f t="shared" si="36"/>
        <v>0.24</v>
      </c>
      <c r="AT43" s="1">
        <f t="shared" si="37"/>
        <v>486038.08333333331</v>
      </c>
      <c r="AU43" s="1">
        <f t="shared" si="38"/>
        <v>3421394459.8062916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4.9057803568571403</v>
      </c>
      <c r="E44" s="9">
        <f t="shared" si="39"/>
        <v>3.6433508556451599</v>
      </c>
      <c r="F44" s="7" t="s">
        <v>83</v>
      </c>
      <c r="G44" s="1">
        <v>3</v>
      </c>
      <c r="H44" s="8">
        <f t="shared" si="20"/>
        <v>4.9057803568571403</v>
      </c>
      <c r="I44" s="8">
        <f t="shared" si="21"/>
        <v>278.0557803568571</v>
      </c>
      <c r="J44" s="8">
        <f t="shared" si="22"/>
        <v>3.2684405895500104E-2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171.39689383349341</v>
      </c>
      <c r="P44" s="8">
        <f t="shared" si="25"/>
        <v>5.6020056472818371</v>
      </c>
      <c r="Q44" s="12">
        <f t="shared" si="26"/>
        <v>1.3444813553476409</v>
      </c>
      <c r="R44" s="8">
        <f t="shared" si="27"/>
        <v>14.125500000000001</v>
      </c>
      <c r="S44" s="13">
        <f t="shared" si="28"/>
        <v>9.518115148827587E-2</v>
      </c>
      <c r="T44" s="2">
        <f t="shared" si="29"/>
        <v>0.43</v>
      </c>
      <c r="U44" s="14">
        <f t="shared" si="30"/>
        <v>4.092789513995862E-2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4.9347895139958617E-2</v>
      </c>
      <c r="AR44" s="8">
        <f t="shared" si="35"/>
        <v>136.875</v>
      </c>
      <c r="AS44" s="1">
        <f t="shared" si="36"/>
        <v>0.24</v>
      </c>
      <c r="AT44" s="1">
        <f t="shared" si="37"/>
        <v>486038.08333333331</v>
      </c>
      <c r="AU44" s="1">
        <f t="shared" si="38"/>
        <v>5278968972.3343401</v>
      </c>
    </row>
    <row r="45" spans="1:48" x14ac:dyDescent="0.15">
      <c r="C45" s="7">
        <v>3</v>
      </c>
      <c r="D45" s="7">
        <v>7.4058301131935496</v>
      </c>
      <c r="E45" s="9">
        <f t="shared" si="39"/>
        <v>4.9057803568571403</v>
      </c>
      <c r="F45" s="7" t="s">
        <v>83</v>
      </c>
      <c r="G45" s="1">
        <v>4</v>
      </c>
      <c r="H45" s="8">
        <f t="shared" si="20"/>
        <v>7.4058301131935496</v>
      </c>
      <c r="I45" s="8">
        <f t="shared" si="21"/>
        <v>280.55583011319351</v>
      </c>
      <c r="J45" s="8">
        <f t="shared" si="22"/>
        <v>4.4653834353292315E-2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224.6511381862116</v>
      </c>
      <c r="P45" s="8">
        <f t="shared" si="25"/>
        <v>10.031534711845675</v>
      </c>
      <c r="Q45" s="12">
        <f t="shared" si="26"/>
        <v>2.4075683308429618</v>
      </c>
      <c r="R45" s="8">
        <f t="shared" si="27"/>
        <v>14.125500000000001</v>
      </c>
      <c r="S45" s="13">
        <f t="shared" si="28"/>
        <v>0.1704412821381871</v>
      </c>
      <c r="T45" s="2">
        <f t="shared" si="29"/>
        <v>0.43</v>
      </c>
      <c r="U45" s="14">
        <f t="shared" si="30"/>
        <v>7.3289751319420449E-2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8.1709751319420459E-2</v>
      </c>
      <c r="AR45" s="8">
        <f t="shared" si="35"/>
        <v>136.875</v>
      </c>
      <c r="AS45" s="1">
        <f t="shared" si="36"/>
        <v>0.24</v>
      </c>
      <c r="AT45" s="1">
        <f t="shared" si="37"/>
        <v>486038.08333333331</v>
      </c>
      <c r="AU45" s="1">
        <f t="shared" si="38"/>
        <v>8740864037.4430618</v>
      </c>
    </row>
    <row r="46" spans="1:48" x14ac:dyDescent="0.15">
      <c r="C46" s="7">
        <v>4</v>
      </c>
      <c r="D46" s="7">
        <v>12.4448763552</v>
      </c>
      <c r="E46" s="9">
        <f t="shared" si="39"/>
        <v>7.4058301131935496</v>
      </c>
      <c r="F46" s="7" t="s">
        <v>83</v>
      </c>
      <c r="G46" s="1">
        <v>5</v>
      </c>
      <c r="H46" s="8">
        <f t="shared" si="20"/>
        <v>12.4448763552</v>
      </c>
      <c r="I46" s="8">
        <f t="shared" si="21"/>
        <v>285.59487635519997</v>
      </c>
      <c r="J46" s="8">
        <f t="shared" si="22"/>
        <v>8.2375056038461347E-2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203.88862330064762</v>
      </c>
      <c r="O46" s="8">
        <f t="shared" si="40"/>
        <v>69.587230173718297</v>
      </c>
      <c r="P46" s="8">
        <f t="shared" si="25"/>
        <v>5.7322519851213531</v>
      </c>
      <c r="Q46" s="12">
        <f t="shared" si="26"/>
        <v>1.3757404764291248</v>
      </c>
      <c r="R46" s="8">
        <f t="shared" si="27"/>
        <v>14.125500000000001</v>
      </c>
      <c r="S46" s="13">
        <f t="shared" si="28"/>
        <v>9.7394108274335409E-2</v>
      </c>
      <c r="T46" s="2">
        <f t="shared" si="29"/>
        <v>0.43</v>
      </c>
      <c r="U46" s="14">
        <f t="shared" si="30"/>
        <v>4.1879466557964228E-2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5.0299466557964224E-2</v>
      </c>
      <c r="AR46" s="8">
        <f t="shared" si="35"/>
        <v>136.875</v>
      </c>
      <c r="AS46" s="1">
        <f t="shared" si="36"/>
        <v>0.24</v>
      </c>
      <c r="AT46" s="1">
        <f t="shared" si="37"/>
        <v>486038.08333333331</v>
      </c>
      <c r="AU46" s="1">
        <f t="shared" si="38"/>
        <v>5380762898.4251051</v>
      </c>
    </row>
    <row r="47" spans="1:48" x14ac:dyDescent="0.15">
      <c r="C47" s="7">
        <v>5</v>
      </c>
      <c r="D47" s="7">
        <v>15.879922381290299</v>
      </c>
      <c r="E47" s="9">
        <f t="shared" si="39"/>
        <v>12.4448763552</v>
      </c>
      <c r="F47" s="7" t="s">
        <v>85</v>
      </c>
      <c r="G47" s="1">
        <v>6</v>
      </c>
      <c r="H47" s="8">
        <f t="shared" si="20"/>
        <v>15.879922381290299</v>
      </c>
      <c r="I47" s="8">
        <f t="shared" si="21"/>
        <v>289.02992238129025</v>
      </c>
      <c r="J47" s="8">
        <f t="shared" si="22"/>
        <v>0.12352817943748577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122.71122818859693</v>
      </c>
      <c r="P47" s="8">
        <f t="shared" si="25"/>
        <v>15.158294614675263</v>
      </c>
      <c r="Q47" s="12">
        <f t="shared" si="26"/>
        <v>3.637990707522063</v>
      </c>
      <c r="R47" s="8">
        <f t="shared" si="27"/>
        <v>14.125500000000001</v>
      </c>
      <c r="S47" s="13">
        <f t="shared" si="28"/>
        <v>0.25754774751492426</v>
      </c>
      <c r="T47" s="2">
        <f t="shared" si="29"/>
        <v>0.43</v>
      </c>
      <c r="U47" s="14">
        <f t="shared" si="30"/>
        <v>0.11074553143141744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0.11916553143141745</v>
      </c>
      <c r="AR47" s="8">
        <f t="shared" si="35"/>
        <v>136.875</v>
      </c>
      <c r="AS47" s="1">
        <f t="shared" si="36"/>
        <v>0.24</v>
      </c>
      <c r="AT47" s="1">
        <f t="shared" si="37"/>
        <v>486038.08333333331</v>
      </c>
      <c r="AU47" s="1">
        <f t="shared" si="38"/>
        <v>12747679332.90848</v>
      </c>
    </row>
    <row r="48" spans="1:48" x14ac:dyDescent="0.15">
      <c r="C48" s="7">
        <v>6</v>
      </c>
      <c r="D48" s="7">
        <v>19.293668643666699</v>
      </c>
      <c r="E48" s="9">
        <f t="shared" si="39"/>
        <v>15.879922381290299</v>
      </c>
      <c r="F48" s="7" t="s">
        <v>83</v>
      </c>
      <c r="G48" s="1">
        <v>7</v>
      </c>
      <c r="H48" s="8">
        <f t="shared" si="20"/>
        <v>19.293668643666699</v>
      </c>
      <c r="I48" s="8">
        <f t="shared" si="21"/>
        <v>292.44366864366668</v>
      </c>
      <c r="J48" s="8">
        <f t="shared" si="22"/>
        <v>0.18304155135892047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166.40918357392167</v>
      </c>
      <c r="P48" s="8">
        <f t="shared" si="25"/>
        <v>30.459795121742008</v>
      </c>
      <c r="Q48" s="12">
        <f t="shared" si="26"/>
        <v>7.3103508292180814</v>
      </c>
      <c r="R48" s="8">
        <f t="shared" si="27"/>
        <v>14.125500000000001</v>
      </c>
      <c r="S48" s="13">
        <f t="shared" si="28"/>
        <v>0.51752864176263358</v>
      </c>
      <c r="T48" s="2">
        <f t="shared" si="29"/>
        <v>0.43</v>
      </c>
      <c r="U48" s="14">
        <f t="shared" si="30"/>
        <v>0.22253731595793244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0.23813731595793242</v>
      </c>
      <c r="AR48" s="8">
        <f t="shared" si="35"/>
        <v>136.875</v>
      </c>
      <c r="AS48" s="1">
        <f t="shared" si="36"/>
        <v>0.24</v>
      </c>
      <c r="AT48" s="1">
        <f t="shared" si="37"/>
        <v>486038.08333333331</v>
      </c>
      <c r="AU48" s="1">
        <f t="shared" si="38"/>
        <v>25474632677.473072</v>
      </c>
    </row>
    <row r="49" spans="1:48" x14ac:dyDescent="0.15">
      <c r="C49" s="7">
        <v>7</v>
      </c>
      <c r="D49" s="7">
        <v>20.7489182312903</v>
      </c>
      <c r="E49" s="9">
        <f t="shared" si="39"/>
        <v>19.293668643666699</v>
      </c>
      <c r="F49" s="7" t="s">
        <v>83</v>
      </c>
      <c r="G49" s="1">
        <v>8</v>
      </c>
      <c r="H49" s="8">
        <f t="shared" si="20"/>
        <v>20.7489182312903</v>
      </c>
      <c r="I49" s="8">
        <f t="shared" si="21"/>
        <v>293.89891823129028</v>
      </c>
      <c r="J49" s="8">
        <f t="shared" si="22"/>
        <v>0.21584754038225978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194.80563845217964</v>
      </c>
      <c r="P49" s="8">
        <f t="shared" si="25"/>
        <v>42.048317912498746</v>
      </c>
      <c r="Q49" s="12">
        <f t="shared" si="26"/>
        <v>10.091596298999699</v>
      </c>
      <c r="R49" s="8">
        <f t="shared" si="27"/>
        <v>14.125500000000001</v>
      </c>
      <c r="S49" s="13">
        <f t="shared" si="28"/>
        <v>0.71442400615905266</v>
      </c>
      <c r="T49" s="2">
        <f t="shared" si="29"/>
        <v>0.43</v>
      </c>
      <c r="U49" s="14">
        <f t="shared" si="30"/>
        <v>0.30720232264839265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0.32280232264839265</v>
      </c>
      <c r="AR49" s="8">
        <f t="shared" si="35"/>
        <v>136.875</v>
      </c>
      <c r="AS49" s="1">
        <f t="shared" si="36"/>
        <v>0.24</v>
      </c>
      <c r="AT49" s="1">
        <f t="shared" si="37"/>
        <v>486038.08333333331</v>
      </c>
      <c r="AU49" s="1">
        <f t="shared" si="38"/>
        <v>34531633834.134636</v>
      </c>
    </row>
    <row r="50" spans="1:48" x14ac:dyDescent="0.15">
      <c r="C50" s="7">
        <v>8</v>
      </c>
      <c r="D50" s="7">
        <v>22.562388181612899</v>
      </c>
      <c r="E50" s="9">
        <f t="shared" si="39"/>
        <v>20.7489182312903</v>
      </c>
      <c r="F50" s="7" t="s">
        <v>83</v>
      </c>
      <c r="G50" s="1">
        <v>9</v>
      </c>
      <c r="H50" s="8">
        <f t="shared" si="20"/>
        <v>22.562388181612899</v>
      </c>
      <c r="I50" s="8">
        <f t="shared" si="21"/>
        <v>295.71238818161288</v>
      </c>
      <c r="J50" s="8">
        <f t="shared" si="22"/>
        <v>0.26447371718191159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211.61357053968089</v>
      </c>
      <c r="P50" s="8">
        <f t="shared" si="25"/>
        <v>55.966227606766061</v>
      </c>
      <c r="Q50" s="12">
        <f t="shared" si="26"/>
        <v>13.431894625623855</v>
      </c>
      <c r="R50" s="8">
        <f t="shared" si="27"/>
        <v>14.125500000000001</v>
      </c>
      <c r="S50" s="13">
        <f t="shared" si="28"/>
        <v>0.95089693289609956</v>
      </c>
      <c r="T50" s="2">
        <f t="shared" si="29"/>
        <v>0.43</v>
      </c>
      <c r="U50" s="14">
        <f t="shared" si="30"/>
        <v>0.40888568114532281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0.42448568114532281</v>
      </c>
      <c r="AR50" s="8">
        <f t="shared" si="35"/>
        <v>136.875</v>
      </c>
      <c r="AS50" s="1">
        <f t="shared" si="36"/>
        <v>0.24</v>
      </c>
      <c r="AT50" s="1">
        <f t="shared" si="37"/>
        <v>486038.08333333331</v>
      </c>
      <c r="AU50" s="1">
        <f t="shared" si="38"/>
        <v>45409165550.242073</v>
      </c>
    </row>
    <row r="51" spans="1:48" x14ac:dyDescent="0.15">
      <c r="C51" s="7">
        <v>9</v>
      </c>
      <c r="D51" s="7">
        <v>20.078506207333302</v>
      </c>
      <c r="E51" s="9">
        <f t="shared" si="39"/>
        <v>22.562388181612899</v>
      </c>
      <c r="F51" s="7" t="s">
        <v>83</v>
      </c>
      <c r="G51" s="1">
        <v>10</v>
      </c>
      <c r="H51" s="8">
        <f t="shared" si="20"/>
        <v>20.078506207333302</v>
      </c>
      <c r="I51" s="8">
        <f t="shared" si="21"/>
        <v>293.22850620733328</v>
      </c>
      <c r="J51" s="8">
        <f t="shared" si="22"/>
        <v>0.20010203853423542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214.50359293291481</v>
      </c>
      <c r="P51" s="8">
        <f t="shared" si="25"/>
        <v>42.922606218794066</v>
      </c>
      <c r="Q51" s="12">
        <f t="shared" si="26"/>
        <v>10.301425492510575</v>
      </c>
      <c r="R51" s="8">
        <f t="shared" si="27"/>
        <v>14.125500000000001</v>
      </c>
      <c r="S51" s="13">
        <f t="shared" si="28"/>
        <v>0.72927864447351065</v>
      </c>
      <c r="T51" s="2">
        <f t="shared" si="29"/>
        <v>0.43</v>
      </c>
      <c r="U51" s="14">
        <f t="shared" si="30"/>
        <v>0.31358981712360956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0.32918981712360956</v>
      </c>
      <c r="AR51" s="8">
        <f t="shared" si="35"/>
        <v>136.875</v>
      </c>
      <c r="AS51" s="1">
        <f t="shared" si="36"/>
        <v>0.24</v>
      </c>
      <c r="AT51" s="1">
        <f t="shared" si="37"/>
        <v>486038.08333333331</v>
      </c>
      <c r="AU51" s="1">
        <f t="shared" si="38"/>
        <v>35214933193.712051</v>
      </c>
    </row>
    <row r="52" spans="1:48" x14ac:dyDescent="0.15">
      <c r="C52" s="7">
        <v>10</v>
      </c>
      <c r="D52" s="7">
        <v>13.1221131734194</v>
      </c>
      <c r="E52" s="9">
        <f t="shared" si="39"/>
        <v>20.078506207333302</v>
      </c>
      <c r="F52" s="7" t="s">
        <v>83</v>
      </c>
      <c r="G52" s="1">
        <v>11</v>
      </c>
      <c r="H52" s="8">
        <f t="shared" si="20"/>
        <v>13.1221131734194</v>
      </c>
      <c r="I52" s="8">
        <f t="shared" si="21"/>
        <v>286.27211317341937</v>
      </c>
      <c r="J52" s="8">
        <f t="shared" si="22"/>
        <v>8.9294228125115477E-2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163.00193737841471</v>
      </c>
      <c r="O52" s="8">
        <f t="shared" si="40"/>
        <v>67.435299335706048</v>
      </c>
      <c r="P52" s="8">
        <f t="shared" si="25"/>
        <v>6.0215830025679837</v>
      </c>
      <c r="Q52" s="12">
        <f t="shared" si="26"/>
        <v>1.4451799206163161</v>
      </c>
      <c r="R52" s="8">
        <f t="shared" si="27"/>
        <v>14.125500000000001</v>
      </c>
      <c r="S52" s="13">
        <f t="shared" si="28"/>
        <v>0.10231000110554075</v>
      </c>
      <c r="T52" s="2">
        <f t="shared" si="29"/>
        <v>0.43</v>
      </c>
      <c r="U52" s="14">
        <f t="shared" si="30"/>
        <v>4.3993300475382524E-2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5.2413300475382521E-2</v>
      </c>
      <c r="AR52" s="8">
        <f t="shared" si="35"/>
        <v>136.875</v>
      </c>
      <c r="AS52" s="1">
        <f t="shared" si="36"/>
        <v>0.24</v>
      </c>
      <c r="AT52" s="1">
        <f t="shared" si="37"/>
        <v>486038.08333333331</v>
      </c>
      <c r="AU52" s="1">
        <f t="shared" si="38"/>
        <v>5606889334.6402826</v>
      </c>
    </row>
    <row r="53" spans="1:48" x14ac:dyDescent="0.15">
      <c r="C53" s="7">
        <v>11</v>
      </c>
      <c r="D53" s="7">
        <v>8.8373796698333305</v>
      </c>
      <c r="E53" s="9">
        <f t="shared" si="39"/>
        <v>13.1221131734194</v>
      </c>
      <c r="F53" s="7" t="s">
        <v>85</v>
      </c>
      <c r="G53" s="1">
        <v>12</v>
      </c>
      <c r="H53" s="8">
        <f t="shared" si="20"/>
        <v>8.8373796698333305</v>
      </c>
      <c r="I53" s="8">
        <f t="shared" si="21"/>
        <v>281.98737966983333</v>
      </c>
      <c r="J53" s="8">
        <f t="shared" si="22"/>
        <v>5.3256874977244989E-2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120.26996633313807</v>
      </c>
      <c r="P53" s="8">
        <f t="shared" si="25"/>
        <v>6.4052025605213982</v>
      </c>
      <c r="Q53" s="12">
        <f t="shared" si="26"/>
        <v>1.5372486145251356</v>
      </c>
      <c r="R53" s="8">
        <f t="shared" si="27"/>
        <v>14.125500000000001</v>
      </c>
      <c r="S53" s="13">
        <f t="shared" si="28"/>
        <v>0.10882790800503597</v>
      </c>
      <c r="T53" s="2">
        <f t="shared" si="29"/>
        <v>0.43</v>
      </c>
      <c r="U53" s="14">
        <f t="shared" si="30"/>
        <v>4.6796000442165468E-2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5.5216000442165465E-2</v>
      </c>
      <c r="AR53" s="8">
        <f t="shared" si="35"/>
        <v>136.875</v>
      </c>
      <c r="AS53" s="1">
        <f t="shared" si="36"/>
        <v>0.24</v>
      </c>
      <c r="AT53" s="1">
        <f t="shared" si="37"/>
        <v>486038.08333333331</v>
      </c>
      <c r="AU53" s="1">
        <f t="shared" si="38"/>
        <v>5906706907.8406715</v>
      </c>
      <c r="AV53" s="1">
        <f>SUM(AU42:AU53)</f>
        <v>190135748439.99164</v>
      </c>
    </row>
    <row r="54" spans="1:48" x14ac:dyDescent="0.3">
      <c r="C54" s="7">
        <v>12</v>
      </c>
      <c r="D54" s="10">
        <v>5.7115948426774201</v>
      </c>
      <c r="E54" s="9">
        <f t="shared" si="39"/>
        <v>8.8373796698333305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5</v>
      </c>
      <c r="E58" s="7"/>
      <c r="F58" s="7"/>
      <c r="G58" s="1">
        <v>1</v>
      </c>
      <c r="H58" s="8">
        <f t="shared" ref="H58:H69" si="41">E59</f>
        <v>5</v>
      </c>
      <c r="I58" s="8">
        <f t="shared" ref="I58:I69" si="42">H58+273.15</f>
        <v>278.14999999999998</v>
      </c>
      <c r="J58" s="8">
        <f t="shared" ref="J58:J69" si="43">EXP(($C$15*(I58-$C$13))/($C$16*I58*$C$13))</f>
        <v>3.3074406338125473E-2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3.2997232723336514E-3</v>
      </c>
      <c r="Q58" s="12">
        <f t="shared" ref="Q58:Q69" si="47">P58*$B$60</f>
        <v>6.2694742174339377E-4</v>
      </c>
      <c r="R58" s="8">
        <f t="shared" ref="R58:R69" si="48">L58*$B$60</f>
        <v>1.8955666666666669E-2</v>
      </c>
      <c r="S58" s="13">
        <f t="shared" ref="S58:S69" si="49">Q58/R58</f>
        <v>3.3074406338125473E-2</v>
      </c>
      <c r="T58" s="2">
        <f t="shared" ref="T58:T69" si="50">$B$59/100</f>
        <v>0.01</v>
      </c>
      <c r="U58" s="14">
        <f t="shared" ref="U58:U69" si="51">S58*T58</f>
        <v>3.3074406338125473E-4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1.2330744063381254E-2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658334.66666666663</v>
      </c>
      <c r="AU58" s="1">
        <f t="shared" ref="AU58:AU69" si="58">AT58*10000*AS58*0.67*AR58*AQ58</f>
        <v>103097913.05821678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3.6433508556451599</v>
      </c>
      <c r="E59" s="9">
        <f t="shared" ref="E59:E70" si="59">D58</f>
        <v>5</v>
      </c>
      <c r="F59" s="7" t="s">
        <v>83</v>
      </c>
      <c r="G59" s="1">
        <v>2</v>
      </c>
      <c r="H59" s="8">
        <f t="shared" si="41"/>
        <v>3.6433508556451599</v>
      </c>
      <c r="I59" s="8">
        <f t="shared" si="42"/>
        <v>276.79335085564514</v>
      </c>
      <c r="J59" s="8">
        <f t="shared" si="43"/>
        <v>2.7859858803623714E-2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0.19623361006099968</v>
      </c>
      <c r="P59" s="8">
        <f t="shared" si="46"/>
        <v>5.4670406688248048E-3</v>
      </c>
      <c r="Q59" s="12">
        <f t="shared" si="47"/>
        <v>1.0387377270767129E-3</v>
      </c>
      <c r="R59" s="8">
        <f t="shared" si="48"/>
        <v>1.8955666666666669E-2</v>
      </c>
      <c r="S59" s="13">
        <f t="shared" si="49"/>
        <v>5.4798269316653568E-2</v>
      </c>
      <c r="T59" s="2">
        <f t="shared" si="50"/>
        <v>0.01</v>
      </c>
      <c r="U59" s="14">
        <f t="shared" si="51"/>
        <v>5.479826931665357E-4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1.2547982693166536E-2</v>
      </c>
      <c r="AR59" s="8">
        <f t="shared" si="55"/>
        <v>9.9766666666666666</v>
      </c>
      <c r="AS59" s="1">
        <f t="shared" si="56"/>
        <v>0.19</v>
      </c>
      <c r="AT59" s="1">
        <f t="shared" si="57"/>
        <v>658334.66666666663</v>
      </c>
      <c r="AU59" s="1">
        <f t="shared" si="58"/>
        <v>104914255.14198455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4.9057803568571403</v>
      </c>
      <c r="E60" s="9">
        <f t="shared" si="59"/>
        <v>3.6433508556451599</v>
      </c>
      <c r="F60" s="7" t="s">
        <v>83</v>
      </c>
      <c r="G60" s="1">
        <v>3</v>
      </c>
      <c r="H60" s="8">
        <f t="shared" si="41"/>
        <v>4.9057803568571403</v>
      </c>
      <c r="I60" s="8">
        <f t="shared" si="42"/>
        <v>278.0557803568571</v>
      </c>
      <c r="J60" s="8">
        <f t="shared" si="43"/>
        <v>3.2684405895500104E-2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0.29053323605884157</v>
      </c>
      <c r="P60" s="8">
        <f t="shared" si="46"/>
        <v>9.4959062134803256E-3</v>
      </c>
      <c r="Q60" s="12">
        <f t="shared" si="47"/>
        <v>1.804222180561262E-3</v>
      </c>
      <c r="R60" s="8">
        <f t="shared" si="48"/>
        <v>1.8955666666666669E-2</v>
      </c>
      <c r="S60" s="13">
        <f t="shared" si="49"/>
        <v>9.5181151488275897E-2</v>
      </c>
      <c r="T60" s="2">
        <f t="shared" si="50"/>
        <v>0.01</v>
      </c>
      <c r="U60" s="14">
        <f t="shared" si="51"/>
        <v>9.5181151488275904E-4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1.2951811514882759E-2</v>
      </c>
      <c r="AR60" s="8">
        <f t="shared" si="55"/>
        <v>9.9766666666666666</v>
      </c>
      <c r="AS60" s="1">
        <f t="shared" si="56"/>
        <v>0.19</v>
      </c>
      <c r="AT60" s="1">
        <f t="shared" si="57"/>
        <v>658334.66666666663</v>
      </c>
      <c r="AU60" s="1">
        <f t="shared" si="58"/>
        <v>108290686.32389043</v>
      </c>
    </row>
    <row r="61" spans="1:48" x14ac:dyDescent="0.15">
      <c r="C61" s="7">
        <v>3</v>
      </c>
      <c r="D61" s="7">
        <v>7.4058301131935496</v>
      </c>
      <c r="E61" s="9">
        <f t="shared" si="59"/>
        <v>4.9057803568571403</v>
      </c>
      <c r="F61" s="7" t="s">
        <v>83</v>
      </c>
      <c r="G61" s="1">
        <v>4</v>
      </c>
      <c r="H61" s="8">
        <f t="shared" si="41"/>
        <v>7.4058301131935496</v>
      </c>
      <c r="I61" s="8">
        <f t="shared" si="42"/>
        <v>280.55583011319351</v>
      </c>
      <c r="J61" s="8">
        <f t="shared" si="43"/>
        <v>4.4653834353292315E-2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0.3808039965120279</v>
      </c>
      <c r="P61" s="8">
        <f t="shared" si="46"/>
        <v>1.7004358581319799E-2</v>
      </c>
      <c r="Q61" s="12">
        <f t="shared" si="47"/>
        <v>3.2308281304507616E-3</v>
      </c>
      <c r="R61" s="8">
        <f t="shared" si="48"/>
        <v>1.8955666666666669E-2</v>
      </c>
      <c r="S61" s="13">
        <f t="shared" si="49"/>
        <v>0.17044128213818704</v>
      </c>
      <c r="T61" s="2">
        <f t="shared" si="50"/>
        <v>0.01</v>
      </c>
      <c r="U61" s="14">
        <f t="shared" si="51"/>
        <v>1.7044128213818705E-3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1.3704412821381871E-2</v>
      </c>
      <c r="AR61" s="8">
        <f t="shared" si="55"/>
        <v>9.9766666666666666</v>
      </c>
      <c r="AS61" s="1">
        <f t="shared" si="56"/>
        <v>0.19</v>
      </c>
      <c r="AT61" s="1">
        <f t="shared" si="57"/>
        <v>658334.66666666663</v>
      </c>
      <c r="AU61" s="1">
        <f t="shared" si="58"/>
        <v>114583220.14554119</v>
      </c>
    </row>
    <row r="62" spans="1:48" x14ac:dyDescent="0.15">
      <c r="C62" s="7">
        <v>4</v>
      </c>
      <c r="D62" s="7">
        <v>12.4448763552</v>
      </c>
      <c r="E62" s="9">
        <f t="shared" si="59"/>
        <v>7.4058301131935496</v>
      </c>
      <c r="F62" s="7" t="s">
        <v>83</v>
      </c>
      <c r="G62" s="1">
        <v>5</v>
      </c>
      <c r="H62" s="8">
        <f t="shared" si="41"/>
        <v>12.4448763552</v>
      </c>
      <c r="I62" s="8">
        <f t="shared" si="42"/>
        <v>285.59487635519997</v>
      </c>
      <c r="J62" s="8">
        <f t="shared" si="43"/>
        <v>8.2375056038461347E-2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0.34560965603417265</v>
      </c>
      <c r="O62" s="8">
        <f t="shared" si="60"/>
        <v>0.11795664856320209</v>
      </c>
      <c r="P62" s="8">
        <f t="shared" si="46"/>
        <v>9.7166855355028635E-3</v>
      </c>
      <c r="Q62" s="12">
        <f t="shared" si="47"/>
        <v>1.8461702517455442E-3</v>
      </c>
      <c r="R62" s="8">
        <f t="shared" si="48"/>
        <v>1.8955666666666669E-2</v>
      </c>
      <c r="S62" s="13">
        <f t="shared" si="49"/>
        <v>9.7394108274335409E-2</v>
      </c>
      <c r="T62" s="2">
        <f t="shared" si="50"/>
        <v>0.01</v>
      </c>
      <c r="U62" s="14">
        <f t="shared" si="51"/>
        <v>9.7394108274335414E-4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1.2973941082743355E-2</v>
      </c>
      <c r="AR62" s="8">
        <f t="shared" si="55"/>
        <v>9.9766666666666666</v>
      </c>
      <c r="AS62" s="1">
        <f t="shared" si="56"/>
        <v>0.19</v>
      </c>
      <c r="AT62" s="1">
        <f t="shared" si="57"/>
        <v>658334.66666666663</v>
      </c>
      <c r="AU62" s="1">
        <f t="shared" si="58"/>
        <v>108475712.64927521</v>
      </c>
    </row>
    <row r="63" spans="1:48" x14ac:dyDescent="0.15">
      <c r="C63" s="7">
        <v>5</v>
      </c>
      <c r="D63" s="7">
        <v>15.879922381290299</v>
      </c>
      <c r="E63" s="9">
        <f t="shared" si="59"/>
        <v>12.4448763552</v>
      </c>
      <c r="F63" s="7" t="s">
        <v>85</v>
      </c>
      <c r="G63" s="1">
        <v>6</v>
      </c>
      <c r="H63" s="8">
        <f t="shared" si="41"/>
        <v>15.879922381290299</v>
      </c>
      <c r="I63" s="8">
        <f t="shared" si="42"/>
        <v>289.02992238129025</v>
      </c>
      <c r="J63" s="8">
        <f t="shared" si="43"/>
        <v>0.12352817943748577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0.2080066296943659</v>
      </c>
      <c r="P63" s="8">
        <f t="shared" si="46"/>
        <v>2.5694680277072286E-2</v>
      </c>
      <c r="Q63" s="12">
        <f t="shared" si="47"/>
        <v>4.8819892526437347E-3</v>
      </c>
      <c r="R63" s="8">
        <f t="shared" si="48"/>
        <v>1.8955666666666669E-2</v>
      </c>
      <c r="S63" s="13">
        <f t="shared" si="49"/>
        <v>0.25754774751492432</v>
      </c>
      <c r="T63" s="2">
        <f t="shared" si="50"/>
        <v>0.01</v>
      </c>
      <c r="U63" s="14">
        <f t="shared" si="51"/>
        <v>2.5754774751492434E-3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1.4575477475149243E-2</v>
      </c>
      <c r="AR63" s="8">
        <f t="shared" si="55"/>
        <v>9.9766666666666666</v>
      </c>
      <c r="AS63" s="1">
        <f t="shared" si="56"/>
        <v>0.19</v>
      </c>
      <c r="AT63" s="1">
        <f t="shared" si="57"/>
        <v>658334.66666666663</v>
      </c>
      <c r="AU63" s="1">
        <f t="shared" si="58"/>
        <v>121866231.41238672</v>
      </c>
    </row>
    <row r="64" spans="1:48" x14ac:dyDescent="0.15">
      <c r="C64" s="7">
        <v>6</v>
      </c>
      <c r="D64" s="7">
        <v>19.293668643666699</v>
      </c>
      <c r="E64" s="9">
        <f t="shared" si="59"/>
        <v>15.879922381290299</v>
      </c>
      <c r="F64" s="7" t="s">
        <v>83</v>
      </c>
      <c r="G64" s="1">
        <v>7</v>
      </c>
      <c r="H64" s="8">
        <f t="shared" si="41"/>
        <v>19.293668643666699</v>
      </c>
      <c r="I64" s="8">
        <f t="shared" si="42"/>
        <v>292.44366864366668</v>
      </c>
      <c r="J64" s="8">
        <f t="shared" si="43"/>
        <v>0.18304155135892047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0.28207861608396029</v>
      </c>
      <c r="P64" s="8">
        <f t="shared" si="46"/>
        <v>5.1632107493185427E-2</v>
      </c>
      <c r="Q64" s="12">
        <f t="shared" si="47"/>
        <v>9.810100423705231E-3</v>
      </c>
      <c r="R64" s="8">
        <f t="shared" si="48"/>
        <v>1.8955666666666669E-2</v>
      </c>
      <c r="S64" s="13">
        <f t="shared" si="49"/>
        <v>0.51752864176263369</v>
      </c>
      <c r="T64" s="2">
        <f t="shared" si="50"/>
        <v>0.01</v>
      </c>
      <c r="U64" s="14">
        <f t="shared" si="51"/>
        <v>5.1752864176263366E-3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2.5275286417626337E-2</v>
      </c>
      <c r="AR64" s="8">
        <f t="shared" si="55"/>
        <v>9.9766666666666666</v>
      </c>
      <c r="AS64" s="1">
        <f t="shared" si="56"/>
        <v>0.19</v>
      </c>
      <c r="AT64" s="1">
        <f t="shared" si="57"/>
        <v>658334.66666666663</v>
      </c>
      <c r="AU64" s="1">
        <f t="shared" si="58"/>
        <v>211327821.59874091</v>
      </c>
    </row>
    <row r="65" spans="1:48" x14ac:dyDescent="0.15">
      <c r="C65" s="7">
        <v>7</v>
      </c>
      <c r="D65" s="7">
        <v>20.7489182312903</v>
      </c>
      <c r="E65" s="9">
        <f t="shared" si="59"/>
        <v>19.293668643666699</v>
      </c>
      <c r="F65" s="7" t="s">
        <v>83</v>
      </c>
      <c r="G65" s="1">
        <v>8</v>
      </c>
      <c r="H65" s="8">
        <f t="shared" si="41"/>
        <v>20.7489182312903</v>
      </c>
      <c r="I65" s="8">
        <f t="shared" si="42"/>
        <v>293.89891823129028</v>
      </c>
      <c r="J65" s="8">
        <f t="shared" si="43"/>
        <v>0.21584754038225978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0.33021317525744154</v>
      </c>
      <c r="P65" s="8">
        <f t="shared" si="46"/>
        <v>7.127570168113484E-2</v>
      </c>
      <c r="Q65" s="12">
        <f t="shared" si="47"/>
        <v>1.3542383319415621E-2</v>
      </c>
      <c r="R65" s="8">
        <f t="shared" si="48"/>
        <v>1.8955666666666669E-2</v>
      </c>
      <c r="S65" s="13">
        <f t="shared" si="49"/>
        <v>0.71442400615905277</v>
      </c>
      <c r="T65" s="2">
        <f t="shared" si="50"/>
        <v>0.01</v>
      </c>
      <c r="U65" s="14">
        <f t="shared" si="51"/>
        <v>7.1442400615905274E-3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2.7244240061590527E-2</v>
      </c>
      <c r="AR65" s="8">
        <f t="shared" si="55"/>
        <v>9.9766666666666666</v>
      </c>
      <c r="AS65" s="1">
        <f t="shared" si="56"/>
        <v>0.19</v>
      </c>
      <c r="AT65" s="1">
        <f t="shared" si="57"/>
        <v>658334.66666666663</v>
      </c>
      <c r="AU65" s="1">
        <f t="shared" si="58"/>
        <v>227790332.74629736</v>
      </c>
    </row>
    <row r="66" spans="1:48" x14ac:dyDescent="0.15">
      <c r="C66" s="7">
        <v>8</v>
      </c>
      <c r="D66" s="7">
        <v>22.562388181612899</v>
      </c>
      <c r="E66" s="9">
        <f t="shared" si="59"/>
        <v>20.7489182312903</v>
      </c>
      <c r="F66" s="7" t="s">
        <v>83</v>
      </c>
      <c r="G66" s="1">
        <v>9</v>
      </c>
      <c r="H66" s="8">
        <f t="shared" si="41"/>
        <v>22.562388181612899</v>
      </c>
      <c r="I66" s="8">
        <f t="shared" si="42"/>
        <v>295.71238818161288</v>
      </c>
      <c r="J66" s="8">
        <f t="shared" si="43"/>
        <v>0.26447371718191159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0.35870414024297337</v>
      </c>
      <c r="P66" s="8">
        <f t="shared" si="46"/>
        <v>9.486781733860089E-2</v>
      </c>
      <c r="Q66" s="12">
        <f t="shared" si="47"/>
        <v>1.8024885294334169E-2</v>
      </c>
      <c r="R66" s="8">
        <f t="shared" si="48"/>
        <v>1.8955666666666669E-2</v>
      </c>
      <c r="S66" s="13">
        <f t="shared" si="49"/>
        <v>0.95089693289609967</v>
      </c>
      <c r="T66" s="2">
        <f t="shared" si="50"/>
        <v>0.01</v>
      </c>
      <c r="U66" s="14">
        <f t="shared" si="51"/>
        <v>9.5089693289609964E-3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2.9608969328960996E-2</v>
      </c>
      <c r="AR66" s="8">
        <f t="shared" si="55"/>
        <v>9.9766666666666666</v>
      </c>
      <c r="AS66" s="1">
        <f t="shared" si="56"/>
        <v>0.19</v>
      </c>
      <c r="AT66" s="1">
        <f t="shared" si="57"/>
        <v>658334.66666666663</v>
      </c>
      <c r="AU66" s="1">
        <f t="shared" si="58"/>
        <v>247561941.91768488</v>
      </c>
    </row>
    <row r="67" spans="1:48" x14ac:dyDescent="0.15">
      <c r="C67" s="7">
        <v>9</v>
      </c>
      <c r="D67" s="7">
        <v>20.078506207333302</v>
      </c>
      <c r="E67" s="9">
        <f t="shared" si="59"/>
        <v>22.562388181612899</v>
      </c>
      <c r="F67" s="7" t="s">
        <v>83</v>
      </c>
      <c r="G67" s="1">
        <v>10</v>
      </c>
      <c r="H67" s="8">
        <f t="shared" si="41"/>
        <v>20.078506207333302</v>
      </c>
      <c r="I67" s="8">
        <f t="shared" si="42"/>
        <v>293.22850620733328</v>
      </c>
      <c r="J67" s="8">
        <f t="shared" si="43"/>
        <v>0.20010203853423542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0.36360298957103915</v>
      </c>
      <c r="P67" s="8">
        <f t="shared" si="46"/>
        <v>7.2757699430307271E-2</v>
      </c>
      <c r="Q67" s="12">
        <f t="shared" si="47"/>
        <v>1.3823962891758381E-2</v>
      </c>
      <c r="R67" s="8">
        <f t="shared" si="48"/>
        <v>1.8955666666666669E-2</v>
      </c>
      <c r="S67" s="13">
        <f t="shared" si="49"/>
        <v>0.72927864447351076</v>
      </c>
      <c r="T67" s="2">
        <f t="shared" si="50"/>
        <v>0.01</v>
      </c>
      <c r="U67" s="14">
        <f t="shared" si="51"/>
        <v>7.292786444735108E-3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2.7392786444735109E-2</v>
      </c>
      <c r="AR67" s="8">
        <f t="shared" si="55"/>
        <v>9.9766666666666666</v>
      </c>
      <c r="AS67" s="1">
        <f t="shared" si="56"/>
        <v>0.19</v>
      </c>
      <c r="AT67" s="1">
        <f t="shared" si="57"/>
        <v>658334.66666666663</v>
      </c>
      <c r="AU67" s="1">
        <f t="shared" si="58"/>
        <v>229032335.82541674</v>
      </c>
    </row>
    <row r="68" spans="1:48" x14ac:dyDescent="0.15">
      <c r="C68" s="7">
        <v>10</v>
      </c>
      <c r="D68" s="7">
        <v>13.1221131734194</v>
      </c>
      <c r="E68" s="9">
        <f t="shared" si="59"/>
        <v>20.078506207333302</v>
      </c>
      <c r="F68" s="7" t="s">
        <v>83</v>
      </c>
      <c r="G68" s="1">
        <v>11</v>
      </c>
      <c r="H68" s="8">
        <f t="shared" si="41"/>
        <v>13.1221131734194</v>
      </c>
      <c r="I68" s="8">
        <f t="shared" si="42"/>
        <v>286.27211317341937</v>
      </c>
      <c r="J68" s="8">
        <f t="shared" si="43"/>
        <v>8.9294228125115477E-2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0.27630302563369535</v>
      </c>
      <c r="O68" s="8">
        <f t="shared" si="60"/>
        <v>0.11430893117370322</v>
      </c>
      <c r="P68" s="8">
        <f t="shared" si="46"/>
        <v>1.0207127776962779E-2</v>
      </c>
      <c r="Q68" s="12">
        <f t="shared" si="47"/>
        <v>1.939354277622928E-3</v>
      </c>
      <c r="R68" s="8">
        <f t="shared" si="48"/>
        <v>1.8955666666666669E-2</v>
      </c>
      <c r="S68" s="13">
        <f t="shared" si="49"/>
        <v>0.1023100011055407</v>
      </c>
      <c r="T68" s="2">
        <f t="shared" si="50"/>
        <v>0.01</v>
      </c>
      <c r="U68" s="14">
        <f t="shared" si="51"/>
        <v>1.0231000110554069E-3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1.3023100011055408E-2</v>
      </c>
      <c r="AR68" s="8">
        <f t="shared" si="55"/>
        <v>9.9766666666666666</v>
      </c>
      <c r="AS68" s="1">
        <f t="shared" si="56"/>
        <v>0.19</v>
      </c>
      <c r="AT68" s="1">
        <f t="shared" si="57"/>
        <v>658334.66666666663</v>
      </c>
      <c r="AU68" s="1">
        <f t="shared" si="58"/>
        <v>108886732.68919334</v>
      </c>
    </row>
    <row r="69" spans="1:48" x14ac:dyDescent="0.15">
      <c r="C69" s="7">
        <v>11</v>
      </c>
      <c r="D69" s="7">
        <v>8.8373796698333305</v>
      </c>
      <c r="E69" s="9">
        <f t="shared" si="59"/>
        <v>13.1221131734194</v>
      </c>
      <c r="F69" s="7" t="s">
        <v>85</v>
      </c>
      <c r="G69" s="1">
        <v>12</v>
      </c>
      <c r="H69" s="8">
        <f t="shared" si="41"/>
        <v>8.8373796698333305</v>
      </c>
      <c r="I69" s="8">
        <f t="shared" si="42"/>
        <v>281.98737966983333</v>
      </c>
      <c r="J69" s="8">
        <f t="shared" si="43"/>
        <v>5.3256874977244989E-2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0.20386847006340711</v>
      </c>
      <c r="P69" s="8">
        <f t="shared" si="46"/>
        <v>1.0857397621969085E-2</v>
      </c>
      <c r="Q69" s="12">
        <f t="shared" si="47"/>
        <v>2.0629055481741262E-3</v>
      </c>
      <c r="R69" s="8">
        <f t="shared" si="48"/>
        <v>1.8955666666666669E-2</v>
      </c>
      <c r="S69" s="13">
        <f t="shared" si="49"/>
        <v>0.10882790800503592</v>
      </c>
      <c r="T69" s="2">
        <f t="shared" si="50"/>
        <v>0.01</v>
      </c>
      <c r="U69" s="14">
        <f t="shared" si="51"/>
        <v>1.0882790800503593E-3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1.308827908005036E-2</v>
      </c>
      <c r="AR69" s="8">
        <f t="shared" si="55"/>
        <v>9.9766666666666666</v>
      </c>
      <c r="AS69" s="1">
        <f t="shared" si="56"/>
        <v>0.19</v>
      </c>
      <c r="AT69" s="1">
        <f t="shared" si="57"/>
        <v>658334.66666666663</v>
      </c>
      <c r="AU69" s="1">
        <f t="shared" si="58"/>
        <v>109431697.85544093</v>
      </c>
      <c r="AV69" s="1">
        <f>SUM(AU58:AU69)</f>
        <v>1795258881.3640687</v>
      </c>
    </row>
    <row r="70" spans="1:48" x14ac:dyDescent="0.3">
      <c r="C70" s="7">
        <v>12</v>
      </c>
      <c r="D70" s="10">
        <v>5.7115948426774201</v>
      </c>
      <c r="E70" s="9">
        <f t="shared" si="59"/>
        <v>8.8373796698333305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5</v>
      </c>
      <c r="E73" s="7"/>
      <c r="F73" s="7"/>
      <c r="G73" s="1">
        <v>1</v>
      </c>
      <c r="H73" s="8">
        <f t="shared" ref="H73:H84" si="61">E74</f>
        <v>5</v>
      </c>
      <c r="I73" s="8">
        <f t="shared" ref="I73:I84" si="62">H73+273.15</f>
        <v>278.14999999999998</v>
      </c>
      <c r="J73" s="8">
        <f t="shared" ref="J73:J84" si="63">EXP(($C$15*(I73-$C$13))/($C$16*I73*$C$13))</f>
        <v>3.3074406338125473E-2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3.6216474940247399E-3</v>
      </c>
      <c r="Q73" s="12">
        <f t="shared" ref="Q73:Q84" si="67">P73*$B$75</f>
        <v>6.5189654892445321E-4</v>
      </c>
      <c r="R73" s="8">
        <f t="shared" ref="R73:R84" si="68">L73*$B$75</f>
        <v>1.9710000000000002E-2</v>
      </c>
      <c r="S73" s="13">
        <f t="shared" ref="S73:S84" si="69">Q73/R73</f>
        <v>3.307440633812548E-2</v>
      </c>
      <c r="T73" s="2">
        <f t="shared" ref="T73:T84" si="70">$B$74/100</f>
        <v>0.01</v>
      </c>
      <c r="U73" s="14">
        <f t="shared" ref="U73:U84" si="71">S73*T73</f>
        <v>3.3074406338125478E-4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1.2930744063381254E-2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81909.833333333328</v>
      </c>
      <c r="AU73" s="1">
        <f t="shared" ref="AU73:AU84" si="78">AT73*10000*AS73*0.67*AR73*AQ73</f>
        <v>13986884.386638945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3.6433508556451599</v>
      </c>
      <c r="E74" s="9">
        <f t="shared" ref="E74:E85" si="79">D73</f>
        <v>5</v>
      </c>
      <c r="F74" s="7" t="s">
        <v>83</v>
      </c>
      <c r="G74" s="1">
        <v>2</v>
      </c>
      <c r="H74" s="8">
        <f t="shared" si="61"/>
        <v>3.6433508556451599</v>
      </c>
      <c r="I74" s="8">
        <f t="shared" si="62"/>
        <v>276.79335085564514</v>
      </c>
      <c r="J74" s="8">
        <f t="shared" si="63"/>
        <v>2.7859858803623714E-2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0.21537835250597528</v>
      </c>
      <c r="P74" s="8">
        <f t="shared" si="66"/>
        <v>6.000410490173567E-3</v>
      </c>
      <c r="Q74" s="12">
        <f t="shared" si="67"/>
        <v>1.080073888231242E-3</v>
      </c>
      <c r="R74" s="8">
        <f t="shared" si="68"/>
        <v>1.9710000000000002E-2</v>
      </c>
      <c r="S74" s="13">
        <f t="shared" si="69"/>
        <v>5.4798269316653575E-2</v>
      </c>
      <c r="T74" s="2">
        <f t="shared" si="70"/>
        <v>0.01</v>
      </c>
      <c r="U74" s="14">
        <f t="shared" si="71"/>
        <v>5.4798269316653581E-4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1.3147982693166535E-2</v>
      </c>
      <c r="AR74" s="8">
        <f t="shared" si="75"/>
        <v>10.950000000000001</v>
      </c>
      <c r="AS74" s="1">
        <f t="shared" si="76"/>
        <v>0.18</v>
      </c>
      <c r="AT74" s="1">
        <f t="shared" si="77"/>
        <v>81909.833333333328</v>
      </c>
      <c r="AU74" s="1">
        <f t="shared" si="78"/>
        <v>14221866.347787131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4.9057803568571403</v>
      </c>
      <c r="E75" s="9">
        <f t="shared" si="79"/>
        <v>3.6433508556451599</v>
      </c>
      <c r="F75" s="7" t="s">
        <v>83</v>
      </c>
      <c r="G75" s="1">
        <v>3</v>
      </c>
      <c r="H75" s="8">
        <f t="shared" si="61"/>
        <v>4.9057803568571403</v>
      </c>
      <c r="I75" s="8">
        <f t="shared" si="62"/>
        <v>278.0557803568571</v>
      </c>
      <c r="J75" s="8">
        <f t="shared" si="63"/>
        <v>3.2684405895500104E-2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0.31887794201580172</v>
      </c>
      <c r="P75" s="8">
        <f t="shared" si="66"/>
        <v>1.042233608796621E-2</v>
      </c>
      <c r="Q75" s="12">
        <f t="shared" si="67"/>
        <v>1.8760204958339177E-3</v>
      </c>
      <c r="R75" s="8">
        <f t="shared" si="68"/>
        <v>1.9710000000000002E-2</v>
      </c>
      <c r="S75" s="13">
        <f t="shared" si="69"/>
        <v>9.5181151488275884E-2</v>
      </c>
      <c r="T75" s="2">
        <f t="shared" si="70"/>
        <v>0.01</v>
      </c>
      <c r="U75" s="14">
        <f t="shared" si="71"/>
        <v>9.5181151488275882E-4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1.3551811514882758E-2</v>
      </c>
      <c r="AR75" s="8">
        <f t="shared" si="75"/>
        <v>10.950000000000001</v>
      </c>
      <c r="AS75" s="1">
        <f t="shared" si="76"/>
        <v>0.18</v>
      </c>
      <c r="AT75" s="1">
        <f t="shared" si="77"/>
        <v>81909.833333333328</v>
      </c>
      <c r="AU75" s="1">
        <f t="shared" si="78"/>
        <v>14658678.569392612</v>
      </c>
    </row>
    <row r="76" spans="1:48" x14ac:dyDescent="0.15">
      <c r="C76" s="7">
        <v>3</v>
      </c>
      <c r="D76" s="7">
        <v>7.4058301131935496</v>
      </c>
      <c r="E76" s="9">
        <f t="shared" si="79"/>
        <v>4.9057803568571403</v>
      </c>
      <c r="F76" s="7" t="s">
        <v>83</v>
      </c>
      <c r="G76" s="1">
        <v>4</v>
      </c>
      <c r="H76" s="8">
        <f t="shared" si="61"/>
        <v>7.4058301131935496</v>
      </c>
      <c r="I76" s="8">
        <f t="shared" si="62"/>
        <v>280.55583011319351</v>
      </c>
      <c r="J76" s="8">
        <f t="shared" si="63"/>
        <v>4.4653834353292315E-2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0.41795560592783548</v>
      </c>
      <c r="P76" s="8">
        <f t="shared" si="66"/>
        <v>1.8663320394131485E-2</v>
      </c>
      <c r="Q76" s="12">
        <f t="shared" si="67"/>
        <v>3.359397670943667E-3</v>
      </c>
      <c r="R76" s="8">
        <f t="shared" si="68"/>
        <v>1.9710000000000002E-2</v>
      </c>
      <c r="S76" s="13">
        <f t="shared" si="69"/>
        <v>0.17044128213818704</v>
      </c>
      <c r="T76" s="2">
        <f t="shared" si="70"/>
        <v>0.01</v>
      </c>
      <c r="U76" s="14">
        <f t="shared" si="71"/>
        <v>1.7044128213818705E-3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1.4304412821381871E-2</v>
      </c>
      <c r="AR76" s="8">
        <f t="shared" si="75"/>
        <v>10.950000000000001</v>
      </c>
      <c r="AS76" s="1">
        <f t="shared" si="76"/>
        <v>0.18</v>
      </c>
      <c r="AT76" s="1">
        <f t="shared" si="77"/>
        <v>81909.833333333328</v>
      </c>
      <c r="AU76" s="1">
        <f t="shared" si="78"/>
        <v>15472749.856523473</v>
      </c>
    </row>
    <row r="77" spans="1:48" x14ac:dyDescent="0.15">
      <c r="C77" s="7">
        <v>4</v>
      </c>
      <c r="D77" s="7">
        <v>12.4448763552</v>
      </c>
      <c r="E77" s="9">
        <f t="shared" si="79"/>
        <v>7.4058301131935496</v>
      </c>
      <c r="F77" s="7" t="s">
        <v>83</v>
      </c>
      <c r="G77" s="1">
        <v>5</v>
      </c>
      <c r="H77" s="8">
        <f t="shared" si="61"/>
        <v>12.4448763552</v>
      </c>
      <c r="I77" s="8">
        <f t="shared" si="62"/>
        <v>285.59487635519997</v>
      </c>
      <c r="J77" s="8">
        <f t="shared" si="63"/>
        <v>8.2375056038461347E-2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0.37932767125701877</v>
      </c>
      <c r="O77" s="8">
        <f t="shared" si="80"/>
        <v>0.12946461427668526</v>
      </c>
      <c r="P77" s="8">
        <f t="shared" si="66"/>
        <v>1.0664654856039731E-2</v>
      </c>
      <c r="Q77" s="12">
        <f t="shared" si="67"/>
        <v>1.9196378740871515E-3</v>
      </c>
      <c r="R77" s="8">
        <f t="shared" si="68"/>
        <v>1.9710000000000002E-2</v>
      </c>
      <c r="S77" s="13">
        <f t="shared" si="69"/>
        <v>9.7394108274335423E-2</v>
      </c>
      <c r="T77" s="2">
        <f t="shared" si="70"/>
        <v>0.01</v>
      </c>
      <c r="U77" s="14">
        <f t="shared" si="71"/>
        <v>9.7394108274335425E-4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1.3573941082743355E-2</v>
      </c>
      <c r="AR77" s="8">
        <f t="shared" si="75"/>
        <v>10.950000000000001</v>
      </c>
      <c r="AS77" s="1">
        <f t="shared" si="76"/>
        <v>0.18</v>
      </c>
      <c r="AT77" s="1">
        <f t="shared" si="77"/>
        <v>81909.833333333328</v>
      </c>
      <c r="AU77" s="1">
        <f t="shared" si="78"/>
        <v>14682615.60701978</v>
      </c>
    </row>
    <row r="78" spans="1:48" x14ac:dyDescent="0.15">
      <c r="C78" s="7">
        <v>5</v>
      </c>
      <c r="D78" s="7">
        <v>15.879922381290299</v>
      </c>
      <c r="E78" s="9">
        <f t="shared" si="79"/>
        <v>12.4448763552</v>
      </c>
      <c r="F78" s="7" t="s">
        <v>85</v>
      </c>
      <c r="G78" s="1">
        <v>6</v>
      </c>
      <c r="H78" s="8">
        <f t="shared" si="61"/>
        <v>15.879922381290299</v>
      </c>
      <c r="I78" s="8">
        <f t="shared" si="62"/>
        <v>289.02992238129025</v>
      </c>
      <c r="J78" s="8">
        <f t="shared" si="63"/>
        <v>0.12352817943748577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0.22829995942064554</v>
      </c>
      <c r="P78" s="8">
        <f t="shared" si="66"/>
        <v>2.8201478352884224E-2</v>
      </c>
      <c r="Q78" s="12">
        <f t="shared" si="67"/>
        <v>5.0762661035191605E-3</v>
      </c>
      <c r="R78" s="8">
        <f t="shared" si="68"/>
        <v>1.9710000000000002E-2</v>
      </c>
      <c r="S78" s="13">
        <f t="shared" si="69"/>
        <v>0.25754774751492443</v>
      </c>
      <c r="T78" s="2">
        <f t="shared" si="70"/>
        <v>0.01</v>
      </c>
      <c r="U78" s="14">
        <f t="shared" si="71"/>
        <v>2.5754774751492442E-3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1.5175477475149244E-2</v>
      </c>
      <c r="AR78" s="8">
        <f t="shared" si="75"/>
        <v>10.950000000000001</v>
      </c>
      <c r="AS78" s="1">
        <f t="shared" si="76"/>
        <v>0.18</v>
      </c>
      <c r="AT78" s="1">
        <f t="shared" si="77"/>
        <v>81909.833333333328</v>
      </c>
      <c r="AU78" s="1">
        <f t="shared" si="78"/>
        <v>16414960.184545856</v>
      </c>
    </row>
    <row r="79" spans="1:48" x14ac:dyDescent="0.15">
      <c r="C79" s="7">
        <v>6</v>
      </c>
      <c r="D79" s="7">
        <v>19.293668643666699</v>
      </c>
      <c r="E79" s="9">
        <f t="shared" si="79"/>
        <v>15.879922381290299</v>
      </c>
      <c r="F79" s="7" t="s">
        <v>83</v>
      </c>
      <c r="G79" s="1">
        <v>7</v>
      </c>
      <c r="H79" s="8">
        <f t="shared" si="61"/>
        <v>19.293668643666699</v>
      </c>
      <c r="I79" s="8">
        <f t="shared" si="62"/>
        <v>292.44366864366668</v>
      </c>
      <c r="J79" s="8">
        <f t="shared" si="63"/>
        <v>0.18304155135892047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0.30959848106776133</v>
      </c>
      <c r="P79" s="8">
        <f t="shared" si="66"/>
        <v>5.6669386273008403E-2</v>
      </c>
      <c r="Q79" s="12">
        <f t="shared" si="67"/>
        <v>1.0200489529141512E-2</v>
      </c>
      <c r="R79" s="8">
        <f t="shared" si="68"/>
        <v>1.9710000000000002E-2</v>
      </c>
      <c r="S79" s="13">
        <f t="shared" si="69"/>
        <v>0.51752864176263369</v>
      </c>
      <c r="T79" s="2">
        <f t="shared" si="70"/>
        <v>0.01</v>
      </c>
      <c r="U79" s="14">
        <f t="shared" si="71"/>
        <v>5.1752864176263366E-3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2.6775286417626339E-2</v>
      </c>
      <c r="AR79" s="8">
        <f t="shared" si="75"/>
        <v>10.950000000000001</v>
      </c>
      <c r="AS79" s="1">
        <f t="shared" si="76"/>
        <v>0.18</v>
      </c>
      <c r="AT79" s="1">
        <f t="shared" si="77"/>
        <v>81909.833333333328</v>
      </c>
      <c r="AU79" s="1">
        <f t="shared" si="78"/>
        <v>28962203.080257632</v>
      </c>
    </row>
    <row r="80" spans="1:48" x14ac:dyDescent="0.15">
      <c r="C80" s="7">
        <v>7</v>
      </c>
      <c r="D80" s="7">
        <v>20.7489182312903</v>
      </c>
      <c r="E80" s="9">
        <f t="shared" si="79"/>
        <v>19.293668643666699</v>
      </c>
      <c r="F80" s="7" t="s">
        <v>83</v>
      </c>
      <c r="G80" s="1">
        <v>8</v>
      </c>
      <c r="H80" s="8">
        <f t="shared" si="61"/>
        <v>20.7489182312903</v>
      </c>
      <c r="I80" s="8">
        <f t="shared" si="62"/>
        <v>293.89891823129028</v>
      </c>
      <c r="J80" s="8">
        <f t="shared" si="63"/>
        <v>0.21584754038225978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0.36242909479475299</v>
      </c>
      <c r="P80" s="8">
        <f t="shared" si="66"/>
        <v>7.8229428674416304E-2</v>
      </c>
      <c r="Q80" s="12">
        <f t="shared" si="67"/>
        <v>1.4081297161394933E-2</v>
      </c>
      <c r="R80" s="8">
        <f t="shared" si="68"/>
        <v>1.9710000000000002E-2</v>
      </c>
      <c r="S80" s="13">
        <f t="shared" si="69"/>
        <v>0.71442400615905288</v>
      </c>
      <c r="T80" s="2">
        <f t="shared" si="70"/>
        <v>0.01</v>
      </c>
      <c r="U80" s="14">
        <f t="shared" si="71"/>
        <v>7.1442400615905292E-3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2.8744240061590529E-2</v>
      </c>
      <c r="AR80" s="8">
        <f t="shared" si="75"/>
        <v>10.950000000000001</v>
      </c>
      <c r="AS80" s="1">
        <f t="shared" si="76"/>
        <v>0.18</v>
      </c>
      <c r="AT80" s="1">
        <f t="shared" si="77"/>
        <v>81909.833333333328</v>
      </c>
      <c r="AU80" s="1">
        <f t="shared" si="78"/>
        <v>31091974.332846891</v>
      </c>
    </row>
    <row r="81" spans="1:48" x14ac:dyDescent="0.15">
      <c r="C81" s="7">
        <v>8</v>
      </c>
      <c r="D81" s="7">
        <v>22.562388181612899</v>
      </c>
      <c r="E81" s="9">
        <f t="shared" si="79"/>
        <v>20.7489182312903</v>
      </c>
      <c r="F81" s="7" t="s">
        <v>83</v>
      </c>
      <c r="G81" s="1">
        <v>9</v>
      </c>
      <c r="H81" s="8">
        <f t="shared" si="61"/>
        <v>22.562388181612899</v>
      </c>
      <c r="I81" s="8">
        <f t="shared" si="62"/>
        <v>295.71238818161288</v>
      </c>
      <c r="J81" s="8">
        <f t="shared" si="63"/>
        <v>0.26447371718191159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0.39369966612033669</v>
      </c>
      <c r="P81" s="8">
        <f t="shared" si="66"/>
        <v>0.10412321415212294</v>
      </c>
      <c r="Q81" s="12">
        <f t="shared" si="67"/>
        <v>1.8742178547382131E-2</v>
      </c>
      <c r="R81" s="8">
        <f t="shared" si="68"/>
        <v>1.9710000000000002E-2</v>
      </c>
      <c r="S81" s="13">
        <f t="shared" si="69"/>
        <v>0.95089693289609989</v>
      </c>
      <c r="T81" s="2">
        <f t="shared" si="70"/>
        <v>0.01</v>
      </c>
      <c r="U81" s="14">
        <f t="shared" si="71"/>
        <v>9.5089693289609999E-3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3.1108969328961001E-2</v>
      </c>
      <c r="AR81" s="8">
        <f t="shared" si="75"/>
        <v>10.950000000000001</v>
      </c>
      <c r="AS81" s="1">
        <f t="shared" si="76"/>
        <v>0.18</v>
      </c>
      <c r="AT81" s="1">
        <f t="shared" si="77"/>
        <v>81909.833333333328</v>
      </c>
      <c r="AU81" s="1">
        <f t="shared" si="78"/>
        <v>33649846.850181624</v>
      </c>
    </row>
    <row r="82" spans="1:48" x14ac:dyDescent="0.15">
      <c r="C82" s="7">
        <v>9</v>
      </c>
      <c r="D82" s="7">
        <v>20.078506207333302</v>
      </c>
      <c r="E82" s="9">
        <f t="shared" si="79"/>
        <v>22.562388181612899</v>
      </c>
      <c r="F82" s="7" t="s">
        <v>83</v>
      </c>
      <c r="G82" s="1">
        <v>10</v>
      </c>
      <c r="H82" s="8">
        <f t="shared" si="61"/>
        <v>20.078506207333302</v>
      </c>
      <c r="I82" s="8">
        <f t="shared" si="62"/>
        <v>293.22850620733328</v>
      </c>
      <c r="J82" s="8">
        <f t="shared" si="63"/>
        <v>0.20010203853423542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0.39907645196821379</v>
      </c>
      <c r="P82" s="8">
        <f t="shared" si="66"/>
        <v>7.9856011569849464E-2</v>
      </c>
      <c r="Q82" s="12">
        <f t="shared" si="67"/>
        <v>1.4374082082572903E-2</v>
      </c>
      <c r="R82" s="8">
        <f t="shared" si="68"/>
        <v>1.9710000000000002E-2</v>
      </c>
      <c r="S82" s="13">
        <f t="shared" si="69"/>
        <v>0.72927864447351098</v>
      </c>
      <c r="T82" s="2">
        <f t="shared" si="70"/>
        <v>0.01</v>
      </c>
      <c r="U82" s="14">
        <f t="shared" si="71"/>
        <v>7.2927864447351097E-3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2.889278644473511E-2</v>
      </c>
      <c r="AR82" s="8">
        <f t="shared" si="75"/>
        <v>10.950000000000001</v>
      </c>
      <c r="AS82" s="1">
        <f t="shared" si="76"/>
        <v>0.18</v>
      </c>
      <c r="AT82" s="1">
        <f t="shared" si="77"/>
        <v>81909.833333333328</v>
      </c>
      <c r="AU82" s="1">
        <f t="shared" si="78"/>
        <v>31252653.492291436</v>
      </c>
    </row>
    <row r="83" spans="1:48" x14ac:dyDescent="0.15">
      <c r="C83" s="7">
        <v>10</v>
      </c>
      <c r="D83" s="7">
        <v>13.1221131734194</v>
      </c>
      <c r="E83" s="9">
        <f t="shared" si="79"/>
        <v>20.078506207333302</v>
      </c>
      <c r="F83" s="7" t="s">
        <v>83</v>
      </c>
      <c r="G83" s="1">
        <v>11</v>
      </c>
      <c r="H83" s="8">
        <f t="shared" si="61"/>
        <v>13.1221131734194</v>
      </c>
      <c r="I83" s="8">
        <f t="shared" si="62"/>
        <v>286.27211317341937</v>
      </c>
      <c r="J83" s="8">
        <f t="shared" si="63"/>
        <v>8.9294228125115477E-2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0.30325941837844611</v>
      </c>
      <c r="O83" s="8">
        <f t="shared" si="80"/>
        <v>0.12546102201991821</v>
      </c>
      <c r="P83" s="8">
        <f t="shared" si="66"/>
        <v>1.1202945121056712E-2</v>
      </c>
      <c r="Q83" s="12">
        <f t="shared" si="67"/>
        <v>2.016530121790208E-3</v>
      </c>
      <c r="R83" s="8">
        <f t="shared" si="68"/>
        <v>1.9710000000000002E-2</v>
      </c>
      <c r="S83" s="13">
        <f t="shared" si="69"/>
        <v>0.10231000110554073</v>
      </c>
      <c r="T83" s="2">
        <f t="shared" si="70"/>
        <v>0.01</v>
      </c>
      <c r="U83" s="14">
        <f t="shared" si="71"/>
        <v>1.0231000110554073E-3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1.3623100011055407E-2</v>
      </c>
      <c r="AR83" s="8">
        <f t="shared" si="75"/>
        <v>10.950000000000001</v>
      </c>
      <c r="AS83" s="1">
        <f t="shared" si="76"/>
        <v>0.18</v>
      </c>
      <c r="AT83" s="1">
        <f t="shared" si="77"/>
        <v>81909.833333333328</v>
      </c>
      <c r="AU83" s="1">
        <f t="shared" si="78"/>
        <v>14735789.67368613</v>
      </c>
    </row>
    <row r="84" spans="1:48" x14ac:dyDescent="0.15">
      <c r="C84" s="7">
        <v>11</v>
      </c>
      <c r="D84" s="7">
        <v>8.8373796698333305</v>
      </c>
      <c r="E84" s="9">
        <f t="shared" si="79"/>
        <v>13.1221131734194</v>
      </c>
      <c r="F84" s="7" t="s">
        <v>85</v>
      </c>
      <c r="G84" s="1">
        <v>12</v>
      </c>
      <c r="H84" s="8">
        <f t="shared" si="61"/>
        <v>8.8373796698333305</v>
      </c>
      <c r="I84" s="8">
        <f t="shared" si="62"/>
        <v>281.98737966983333</v>
      </c>
      <c r="J84" s="8">
        <f t="shared" si="63"/>
        <v>5.3256874977244989E-2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0.22375807689886151</v>
      </c>
      <c r="P84" s="8">
        <f t="shared" si="66"/>
        <v>1.1916655926551438E-2</v>
      </c>
      <c r="Q84" s="12">
        <f t="shared" si="67"/>
        <v>2.1449980667792587E-3</v>
      </c>
      <c r="R84" s="8">
        <f t="shared" si="68"/>
        <v>1.9710000000000002E-2</v>
      </c>
      <c r="S84" s="13">
        <f t="shared" si="69"/>
        <v>0.10882790800503594</v>
      </c>
      <c r="T84" s="2">
        <f t="shared" si="70"/>
        <v>0.01</v>
      </c>
      <c r="U84" s="14">
        <f t="shared" si="71"/>
        <v>1.0882790800503595E-3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1.368827908005036E-2</v>
      </c>
      <c r="AR84" s="8">
        <f t="shared" si="75"/>
        <v>10.950000000000001</v>
      </c>
      <c r="AS84" s="1">
        <f t="shared" si="76"/>
        <v>0.18</v>
      </c>
      <c r="AT84" s="1">
        <f t="shared" si="77"/>
        <v>81909.833333333328</v>
      </c>
      <c r="AU84" s="1">
        <f t="shared" si="78"/>
        <v>14806292.353036415</v>
      </c>
      <c r="AV84" s="1">
        <f>SUM(AU73:AU84)</f>
        <v>243936514.7342079</v>
      </c>
    </row>
    <row r="85" spans="1:48" x14ac:dyDescent="0.3">
      <c r="C85" s="7">
        <v>12</v>
      </c>
      <c r="D85" s="10">
        <v>5.7115948426774201</v>
      </c>
      <c r="E85" s="9">
        <f t="shared" si="79"/>
        <v>8.8373796698333305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5</v>
      </c>
      <c r="E89" s="7"/>
      <c r="F89" s="7"/>
      <c r="G89" s="1">
        <v>1</v>
      </c>
      <c r="H89" s="8">
        <f t="shared" ref="H89:H100" si="81">E90</f>
        <v>5</v>
      </c>
      <c r="I89" s="8">
        <f t="shared" ref="I89:I100" si="82">H89+273.15</f>
        <v>278.14999999999998</v>
      </c>
      <c r="J89" s="8">
        <f t="shared" ref="J89:J100" si="83">EXP(($C$15*(I89-$C$13))/($C$16*I89*$C$13))</f>
        <v>3.3074406338125473E-2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0.17546882108549861</v>
      </c>
      <c r="Q89" s="12">
        <f t="shared" ref="Q89:Q100" si="87">P89*$B$91</f>
        <v>7.8960969488474378E-2</v>
      </c>
      <c r="R89" s="8">
        <f t="shared" ref="R89:R100" si="88">L89*$B$91</f>
        <v>2.3873737500000001</v>
      </c>
      <c r="S89" s="13">
        <f t="shared" ref="S89:S100" si="89">Q89/R89</f>
        <v>3.3074406338125473E-2</v>
      </c>
      <c r="T89" s="2">
        <f t="shared" ref="T89:T100" si="90">$B$90/100</f>
        <v>0.51</v>
      </c>
      <c r="U89" s="14">
        <f t="shared" ref="U89:U100" si="91">S89*T89</f>
        <v>1.6867947232443992E-2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3.5422686090581863E-2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776759.91666666663</v>
      </c>
      <c r="AN89" s="1">
        <f t="shared" ref="AN89:AN100" si="96">AM89*10000*AK89*AJ89</f>
        <v>2862239833.4337006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3.6433508556451599</v>
      </c>
      <c r="E90" s="9">
        <f t="shared" ref="E90:E101" si="97">D89</f>
        <v>5</v>
      </c>
      <c r="F90" s="7" t="s">
        <v>83</v>
      </c>
      <c r="G90" s="1">
        <v>2</v>
      </c>
      <c r="H90" s="8">
        <f t="shared" si="81"/>
        <v>3.6433508556451599</v>
      </c>
      <c r="I90" s="8">
        <f t="shared" si="82"/>
        <v>276.79335085564514</v>
      </c>
      <c r="J90" s="8">
        <f t="shared" si="83"/>
        <v>2.7859858803623714E-2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10.435081178914501</v>
      </c>
      <c r="P90" s="8">
        <f t="shared" si="86"/>
        <v>0.29071988824890932</v>
      </c>
      <c r="Q90" s="12">
        <f t="shared" si="87"/>
        <v>0.1308239497120092</v>
      </c>
      <c r="R90" s="8">
        <f t="shared" si="88"/>
        <v>2.3873737500000001</v>
      </c>
      <c r="S90" s="13">
        <f t="shared" si="89"/>
        <v>5.4798269316653582E-2</v>
      </c>
      <c r="T90" s="2">
        <f t="shared" si="90"/>
        <v>0.51</v>
      </c>
      <c r="U90" s="14">
        <f t="shared" si="91"/>
        <v>2.7947117351493328E-2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3.8763055881475238E-2</v>
      </c>
      <c r="AK90" s="8">
        <f t="shared" si="93"/>
        <v>10.4025</v>
      </c>
      <c r="AL90" s="1">
        <f t="shared" si="94"/>
        <v>0.45</v>
      </c>
      <c r="AM90" s="17">
        <f t="shared" si="95"/>
        <v>776759.91666666663</v>
      </c>
      <c r="AN90" s="1">
        <f t="shared" si="96"/>
        <v>3132149897.5503707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4.9057803568571403</v>
      </c>
      <c r="E91" s="9">
        <f t="shared" si="97"/>
        <v>3.6433508556451599</v>
      </c>
      <c r="F91" s="7" t="s">
        <v>83</v>
      </c>
      <c r="G91" s="1">
        <v>3</v>
      </c>
      <c r="H91" s="8">
        <f t="shared" si="81"/>
        <v>4.9057803568571403</v>
      </c>
      <c r="I91" s="8">
        <f t="shared" si="82"/>
        <v>278.0557803568571</v>
      </c>
      <c r="J91" s="8">
        <f t="shared" si="83"/>
        <v>3.2684405895500104E-2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15.449636290665591</v>
      </c>
      <c r="P91" s="8">
        <f t="shared" si="86"/>
        <v>0.50496218346196275</v>
      </c>
      <c r="Q91" s="12">
        <f t="shared" si="87"/>
        <v>0.22723298255788324</v>
      </c>
      <c r="R91" s="8">
        <f t="shared" si="88"/>
        <v>2.3873737500000001</v>
      </c>
      <c r="S91" s="13">
        <f t="shared" si="89"/>
        <v>9.518115148827587E-2</v>
      </c>
      <c r="T91" s="2">
        <f t="shared" si="90"/>
        <v>0.51</v>
      </c>
      <c r="U91" s="14">
        <f t="shared" si="91"/>
        <v>4.8542387259020693E-2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4.497252975859474E-2</v>
      </c>
      <c r="AK91" s="8">
        <f t="shared" si="93"/>
        <v>10.4025</v>
      </c>
      <c r="AL91" s="1">
        <f t="shared" si="94"/>
        <v>0.45</v>
      </c>
      <c r="AM91" s="17">
        <f t="shared" si="95"/>
        <v>776759.91666666663</v>
      </c>
      <c r="AN91" s="1">
        <f t="shared" si="96"/>
        <v>3633890602.0895133</v>
      </c>
    </row>
    <row r="92" spans="1:48" x14ac:dyDescent="0.15">
      <c r="C92" s="7">
        <v>3</v>
      </c>
      <c r="D92" s="7">
        <v>7.4058301131935496</v>
      </c>
      <c r="E92" s="9">
        <f t="shared" si="97"/>
        <v>4.9057803568571403</v>
      </c>
      <c r="F92" s="7" t="s">
        <v>83</v>
      </c>
      <c r="G92" s="1">
        <v>4</v>
      </c>
      <c r="H92" s="8">
        <f t="shared" si="81"/>
        <v>7.4058301131935496</v>
      </c>
      <c r="I92" s="8">
        <f t="shared" si="82"/>
        <v>280.55583011319351</v>
      </c>
      <c r="J92" s="8">
        <f t="shared" si="83"/>
        <v>4.4653834353292315E-2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20.249949107203626</v>
      </c>
      <c r="P92" s="8">
        <f t="shared" si="86"/>
        <v>0.90423787309567039</v>
      </c>
      <c r="Q92" s="12">
        <f t="shared" si="87"/>
        <v>0.40690704289305168</v>
      </c>
      <c r="R92" s="8">
        <f t="shared" si="88"/>
        <v>2.3873737500000001</v>
      </c>
      <c r="S92" s="13">
        <f t="shared" si="89"/>
        <v>0.17044128213818707</v>
      </c>
      <c r="T92" s="2">
        <f t="shared" si="90"/>
        <v>0.51</v>
      </c>
      <c r="U92" s="14">
        <f t="shared" si="91"/>
        <v>8.6925053890475404E-2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5.654490374797834E-2</v>
      </c>
      <c r="AK92" s="8">
        <f t="shared" si="93"/>
        <v>10.4025</v>
      </c>
      <c r="AL92" s="1">
        <f t="shared" si="94"/>
        <v>0.45</v>
      </c>
      <c r="AM92" s="17">
        <f t="shared" si="95"/>
        <v>776759.91666666663</v>
      </c>
      <c r="AN92" s="1">
        <f t="shared" si="96"/>
        <v>4568966776.5813313</v>
      </c>
    </row>
    <row r="93" spans="1:48" x14ac:dyDescent="0.15">
      <c r="C93" s="7">
        <v>4</v>
      </c>
      <c r="D93" s="7">
        <v>12.4448763552</v>
      </c>
      <c r="E93" s="9">
        <f t="shared" si="97"/>
        <v>7.4058301131935496</v>
      </c>
      <c r="F93" s="7" t="s">
        <v>83</v>
      </c>
      <c r="G93" s="1">
        <v>5</v>
      </c>
      <c r="H93" s="8">
        <f t="shared" si="81"/>
        <v>12.4448763552</v>
      </c>
      <c r="I93" s="8">
        <f t="shared" si="82"/>
        <v>285.59487635519997</v>
      </c>
      <c r="J93" s="8">
        <f t="shared" si="83"/>
        <v>8.2375056038461347E-2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18.37842567240256</v>
      </c>
      <c r="O93" s="8">
        <f t="shared" si="98"/>
        <v>6.2725605617053972</v>
      </c>
      <c r="P93" s="8">
        <f t="shared" si="86"/>
        <v>0.51670252777512471</v>
      </c>
      <c r="Q93" s="12">
        <f t="shared" si="87"/>
        <v>0.23251613749880612</v>
      </c>
      <c r="R93" s="8">
        <f t="shared" si="88"/>
        <v>2.3873737500000001</v>
      </c>
      <c r="S93" s="13">
        <f t="shared" si="89"/>
        <v>9.7394108274335395E-2</v>
      </c>
      <c r="T93" s="2">
        <f t="shared" si="90"/>
        <v>0.51</v>
      </c>
      <c r="U93" s="14">
        <f t="shared" si="91"/>
        <v>4.967099521991105E-2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3.788680505880318E-2</v>
      </c>
      <c r="AK93" s="8">
        <f t="shared" si="93"/>
        <v>10.4025</v>
      </c>
      <c r="AL93" s="1">
        <f t="shared" si="94"/>
        <v>0.45</v>
      </c>
      <c r="AM93" s="17">
        <f t="shared" si="95"/>
        <v>776759.91666666663</v>
      </c>
      <c r="AN93" s="1">
        <f t="shared" si="96"/>
        <v>3061346683.9736948</v>
      </c>
    </row>
    <row r="94" spans="1:48" x14ac:dyDescent="0.15">
      <c r="C94" s="7">
        <v>5</v>
      </c>
      <c r="D94" s="7">
        <v>15.879922381290299</v>
      </c>
      <c r="E94" s="9">
        <f t="shared" si="97"/>
        <v>12.4448763552</v>
      </c>
      <c r="F94" s="7" t="s">
        <v>85</v>
      </c>
      <c r="G94" s="1">
        <v>6</v>
      </c>
      <c r="H94" s="8">
        <f t="shared" si="81"/>
        <v>15.879922381290299</v>
      </c>
      <c r="I94" s="8">
        <f t="shared" si="82"/>
        <v>289.02992238129025</v>
      </c>
      <c r="J94" s="8">
        <f t="shared" si="83"/>
        <v>0.12352817943748577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11.061133033930272</v>
      </c>
      <c r="P94" s="8">
        <f t="shared" si="86"/>
        <v>1.36636162619724</v>
      </c>
      <c r="Q94" s="12">
        <f t="shared" si="87"/>
        <v>0.61486273178875805</v>
      </c>
      <c r="R94" s="8">
        <f t="shared" si="88"/>
        <v>2.3873737500000001</v>
      </c>
      <c r="S94" s="13">
        <f t="shared" si="89"/>
        <v>0.25754774751492432</v>
      </c>
      <c r="T94" s="2">
        <f t="shared" si="90"/>
        <v>0.51</v>
      </c>
      <c r="U94" s="14">
        <f t="shared" si="91"/>
        <v>0.13134935123261141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6.5730829396632343E-2</v>
      </c>
      <c r="AK94" s="8">
        <f t="shared" si="93"/>
        <v>10.4025</v>
      </c>
      <c r="AL94" s="1">
        <f t="shared" si="94"/>
        <v>0.45</v>
      </c>
      <c r="AM94" s="17">
        <f t="shared" si="95"/>
        <v>776759.91666666663</v>
      </c>
      <c r="AN94" s="1">
        <f t="shared" si="96"/>
        <v>5311212077.5532513</v>
      </c>
    </row>
    <row r="95" spans="1:48" x14ac:dyDescent="0.15">
      <c r="C95" s="7">
        <v>6</v>
      </c>
      <c r="D95" s="7">
        <v>19.293668643666699</v>
      </c>
      <c r="E95" s="9">
        <f t="shared" si="97"/>
        <v>15.879922381290299</v>
      </c>
      <c r="F95" s="7" t="s">
        <v>83</v>
      </c>
      <c r="G95" s="1">
        <v>7</v>
      </c>
      <c r="H95" s="8">
        <f t="shared" si="81"/>
        <v>19.293668643666699</v>
      </c>
      <c r="I95" s="8">
        <f t="shared" si="82"/>
        <v>292.44366864366668</v>
      </c>
      <c r="J95" s="8">
        <f t="shared" si="83"/>
        <v>0.18304155135892047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15.000046407733031</v>
      </c>
      <c r="P95" s="8">
        <f t="shared" si="86"/>
        <v>2.7456317649272561</v>
      </c>
      <c r="Q95" s="12">
        <f t="shared" si="87"/>
        <v>1.2355342942172653</v>
      </c>
      <c r="R95" s="8">
        <f t="shared" si="88"/>
        <v>2.3873737500000001</v>
      </c>
      <c r="S95" s="13">
        <f t="shared" si="89"/>
        <v>0.51752864176263369</v>
      </c>
      <c r="T95" s="2">
        <f t="shared" si="90"/>
        <v>0.51</v>
      </c>
      <c r="U95" s="14">
        <f t="shared" si="91"/>
        <v>0.26393960729894317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0.12603279160063136</v>
      </c>
      <c r="AK95" s="8">
        <f t="shared" si="93"/>
        <v>10.4025</v>
      </c>
      <c r="AL95" s="1">
        <f t="shared" si="94"/>
        <v>0.45</v>
      </c>
      <c r="AM95" s="17">
        <f t="shared" si="95"/>
        <v>776759.91666666663</v>
      </c>
      <c r="AN95" s="1">
        <f t="shared" si="96"/>
        <v>10183758383.418795</v>
      </c>
    </row>
    <row r="96" spans="1:48" x14ac:dyDescent="0.15">
      <c r="C96" s="7">
        <v>7</v>
      </c>
      <c r="D96" s="7">
        <v>20.7489182312903</v>
      </c>
      <c r="E96" s="9">
        <f t="shared" si="97"/>
        <v>19.293668643666699</v>
      </c>
      <c r="F96" s="7" t="s">
        <v>83</v>
      </c>
      <c r="G96" s="1">
        <v>8</v>
      </c>
      <c r="H96" s="8">
        <f t="shared" si="81"/>
        <v>20.7489182312903</v>
      </c>
      <c r="I96" s="8">
        <f t="shared" si="82"/>
        <v>293.89891823129028</v>
      </c>
      <c r="J96" s="8">
        <f t="shared" si="83"/>
        <v>0.21584754038225978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17.559689642805775</v>
      </c>
      <c r="P96" s="8">
        <f t="shared" si="86"/>
        <v>3.7902158192754687</v>
      </c>
      <c r="Q96" s="12">
        <f t="shared" si="87"/>
        <v>1.7055971186739609</v>
      </c>
      <c r="R96" s="8">
        <f t="shared" si="88"/>
        <v>2.3873737500000001</v>
      </c>
      <c r="S96" s="13">
        <f t="shared" si="89"/>
        <v>0.71442400615905277</v>
      </c>
      <c r="T96" s="2">
        <f t="shared" si="90"/>
        <v>0.51</v>
      </c>
      <c r="U96" s="14">
        <f t="shared" si="91"/>
        <v>0.36435624314111692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0.15630840730704676</v>
      </c>
      <c r="AK96" s="8">
        <f t="shared" si="93"/>
        <v>10.4025</v>
      </c>
      <c r="AL96" s="1">
        <f t="shared" si="94"/>
        <v>0.45</v>
      </c>
      <c r="AM96" s="17">
        <f t="shared" si="95"/>
        <v>776759.91666666663</v>
      </c>
      <c r="AN96" s="1">
        <f t="shared" si="96"/>
        <v>12630102317.784437</v>
      </c>
    </row>
    <row r="97" spans="1:50" x14ac:dyDescent="0.15">
      <c r="C97" s="7">
        <v>8</v>
      </c>
      <c r="D97" s="7">
        <v>22.562388181612899</v>
      </c>
      <c r="E97" s="9">
        <f t="shared" si="97"/>
        <v>20.7489182312903</v>
      </c>
      <c r="F97" s="7" t="s">
        <v>83</v>
      </c>
      <c r="G97" s="1">
        <v>9</v>
      </c>
      <c r="H97" s="8">
        <f t="shared" si="81"/>
        <v>22.562388181612899</v>
      </c>
      <c r="I97" s="8">
        <f t="shared" si="82"/>
        <v>295.71238818161288</v>
      </c>
      <c r="J97" s="8">
        <f t="shared" si="83"/>
        <v>0.26447371718191159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19.074748823530307</v>
      </c>
      <c r="P97" s="8">
        <f t="shared" si="86"/>
        <v>5.0447697256703554</v>
      </c>
      <c r="Q97" s="12">
        <f t="shared" si="87"/>
        <v>2.2701463765516601</v>
      </c>
      <c r="R97" s="8">
        <f t="shared" si="88"/>
        <v>2.3873737500000001</v>
      </c>
      <c r="S97" s="13">
        <f t="shared" si="89"/>
        <v>0.95089693289609978</v>
      </c>
      <c r="T97" s="2">
        <f t="shared" si="90"/>
        <v>0.51</v>
      </c>
      <c r="U97" s="14">
        <f t="shared" si="91"/>
        <v>0.48495743577701089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0.19266966688676881</v>
      </c>
      <c r="AK97" s="8">
        <f t="shared" si="93"/>
        <v>10.4025</v>
      </c>
      <c r="AL97" s="1">
        <f t="shared" si="94"/>
        <v>0.45</v>
      </c>
      <c r="AM97" s="17">
        <f t="shared" si="95"/>
        <v>776759.91666666663</v>
      </c>
      <c r="AN97" s="1">
        <f t="shared" si="96"/>
        <v>15568181188.956617</v>
      </c>
    </row>
    <row r="98" spans="1:50" x14ac:dyDescent="0.15">
      <c r="C98" s="7">
        <v>9</v>
      </c>
      <c r="D98" s="7">
        <v>20.078506207333302</v>
      </c>
      <c r="E98" s="9">
        <f t="shared" si="97"/>
        <v>22.562388181612899</v>
      </c>
      <c r="F98" s="7" t="s">
        <v>83</v>
      </c>
      <c r="G98" s="1">
        <v>10</v>
      </c>
      <c r="H98" s="8">
        <f t="shared" si="81"/>
        <v>20.078506207333302</v>
      </c>
      <c r="I98" s="8">
        <f t="shared" si="82"/>
        <v>293.22850620733328</v>
      </c>
      <c r="J98" s="8">
        <f t="shared" si="83"/>
        <v>0.20010203853423542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19.335254097859952</v>
      </c>
      <c r="P98" s="8">
        <f t="shared" si="86"/>
        <v>3.8690237605592053</v>
      </c>
      <c r="Q98" s="12">
        <f t="shared" si="87"/>
        <v>1.7410606922516425</v>
      </c>
      <c r="R98" s="8">
        <f t="shared" si="88"/>
        <v>2.3873737500000001</v>
      </c>
      <c r="S98" s="13">
        <f t="shared" si="89"/>
        <v>0.72927864447351087</v>
      </c>
      <c r="T98" s="2">
        <f t="shared" si="90"/>
        <v>0.51</v>
      </c>
      <c r="U98" s="14">
        <f t="shared" si="91"/>
        <v>0.37193210868149057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0.15538653076746939</v>
      </c>
      <c r="AK98" s="8">
        <f t="shared" si="93"/>
        <v>10.4025</v>
      </c>
      <c r="AL98" s="1">
        <f t="shared" si="94"/>
        <v>0.45</v>
      </c>
      <c r="AM98" s="17">
        <f t="shared" si="95"/>
        <v>776759.91666666663</v>
      </c>
      <c r="AN98" s="1">
        <f t="shared" si="96"/>
        <v>12555612434.483692</v>
      </c>
    </row>
    <row r="99" spans="1:50" x14ac:dyDescent="0.15">
      <c r="C99" s="7">
        <v>10</v>
      </c>
      <c r="D99" s="7">
        <v>13.1221131734194</v>
      </c>
      <c r="E99" s="9">
        <f t="shared" si="97"/>
        <v>20.078506207333302</v>
      </c>
      <c r="F99" s="7" t="s">
        <v>83</v>
      </c>
      <c r="G99" s="1">
        <v>11</v>
      </c>
      <c r="H99" s="8">
        <f t="shared" si="81"/>
        <v>13.1221131734194</v>
      </c>
      <c r="I99" s="8">
        <f t="shared" si="82"/>
        <v>286.27211317341937</v>
      </c>
      <c r="J99" s="8">
        <f t="shared" si="83"/>
        <v>8.9294228125115477E-2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14.692918820435709</v>
      </c>
      <c r="O99" s="8">
        <f t="shared" si="98"/>
        <v>6.0785865168650393</v>
      </c>
      <c r="P99" s="8">
        <f t="shared" si="86"/>
        <v>0.54278269111519795</v>
      </c>
      <c r="Q99" s="12">
        <f t="shared" si="87"/>
        <v>0.24425221100183908</v>
      </c>
      <c r="R99" s="8">
        <f t="shared" si="88"/>
        <v>2.3873737500000001</v>
      </c>
      <c r="S99" s="13">
        <f t="shared" si="89"/>
        <v>0.1023100011055408</v>
      </c>
      <c r="T99" s="2">
        <f t="shared" si="90"/>
        <v>0.51</v>
      </c>
      <c r="U99" s="14">
        <f t="shared" si="91"/>
        <v>5.2178100563825804E-2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4.6068697319993482E-2</v>
      </c>
      <c r="AK99" s="8">
        <f t="shared" si="93"/>
        <v>10.4025</v>
      </c>
      <c r="AL99" s="1">
        <f t="shared" si="94"/>
        <v>0.45</v>
      </c>
      <c r="AM99" s="17">
        <f t="shared" si="95"/>
        <v>776759.91666666663</v>
      </c>
      <c r="AN99" s="1">
        <f t="shared" si="96"/>
        <v>3722463627.0241628</v>
      </c>
    </row>
    <row r="100" spans="1:50" x14ac:dyDescent="0.15">
      <c r="C100" s="7">
        <v>11</v>
      </c>
      <c r="D100" s="7">
        <v>8.8373796698333305</v>
      </c>
      <c r="E100" s="9">
        <f t="shared" si="97"/>
        <v>13.1221131734194</v>
      </c>
      <c r="F100" s="7" t="s">
        <v>85</v>
      </c>
      <c r="G100" s="1">
        <v>12</v>
      </c>
      <c r="H100" s="8">
        <f t="shared" si="81"/>
        <v>8.8373796698333305</v>
      </c>
      <c r="I100" s="8">
        <f t="shared" si="82"/>
        <v>281.98737966983333</v>
      </c>
      <c r="J100" s="8">
        <f t="shared" si="83"/>
        <v>5.3256874977244989E-2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10.841078825749841</v>
      </c>
      <c r="P100" s="8">
        <f t="shared" si="86"/>
        <v>0.57736197964141722</v>
      </c>
      <c r="Q100" s="12">
        <f t="shared" si="87"/>
        <v>0.25981289083863773</v>
      </c>
      <c r="R100" s="8">
        <f t="shared" si="88"/>
        <v>2.3873737500000001</v>
      </c>
      <c r="S100" s="13">
        <f t="shared" si="89"/>
        <v>0.10882790800503596</v>
      </c>
      <c r="T100" s="2">
        <f t="shared" si="90"/>
        <v>0.51</v>
      </c>
      <c r="U100" s="14">
        <f t="shared" si="91"/>
        <v>5.5502233082568339E-2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4.7070923274394355E-2</v>
      </c>
      <c r="AK100" s="8">
        <f t="shared" si="93"/>
        <v>10.4025</v>
      </c>
      <c r="AL100" s="1">
        <f t="shared" si="94"/>
        <v>0.45</v>
      </c>
      <c r="AM100" s="17">
        <f t="shared" si="95"/>
        <v>776759.91666666663</v>
      </c>
      <c r="AN100" s="1">
        <f t="shared" si="96"/>
        <v>3803445939.9253287</v>
      </c>
      <c r="AO100" s="1">
        <f>SUM(AN89:AN100)</f>
        <v>81033369762.774902</v>
      </c>
    </row>
    <row r="101" spans="1:50" x14ac:dyDescent="0.3">
      <c r="C101" s="7">
        <v>12</v>
      </c>
      <c r="D101" s="10">
        <v>5.7115948426774201</v>
      </c>
      <c r="E101" s="9">
        <f t="shared" si="97"/>
        <v>8.8373796698333305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5</v>
      </c>
      <c r="E105" s="7"/>
      <c r="F105" s="7"/>
      <c r="G105" s="1">
        <v>1</v>
      </c>
      <c r="H105" s="8">
        <f t="shared" ref="H105:H116" si="99">E106</f>
        <v>5</v>
      </c>
      <c r="I105" s="8">
        <f t="shared" ref="I105:I116" si="100">H105+273.15</f>
        <v>278.14999999999998</v>
      </c>
      <c r="J105" s="8">
        <f t="shared" ref="J105:J116" si="101">EXP(($C$15*(I105-$C$13))/($C$16*I105*$C$13))</f>
        <v>3.3074406338125473E-2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2.1428584012909438E-2</v>
      </c>
      <c r="Q105" s="12">
        <f t="shared" ref="Q105:Q116" si="105">P105*$B$107</f>
        <v>6.4285752038728316E-3</v>
      </c>
      <c r="R105" s="8">
        <f t="shared" ref="R105:R116" si="106">L105*$B$107</f>
        <v>0.19436706250000002</v>
      </c>
      <c r="S105" s="13">
        <f t="shared" ref="S105:S116" si="107">Q105/R105</f>
        <v>3.307440633812548E-2</v>
      </c>
      <c r="T105" s="2">
        <f t="shared" ref="T105:T116" si="108">$B$106/100</f>
        <v>0.01</v>
      </c>
      <c r="U105" s="14">
        <f t="shared" ref="U105:U116" si="109">S105*T105</f>
        <v>3.3074406338125478E-4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5.8207440633812552E-3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31110.583333333332</v>
      </c>
      <c r="AX105" s="1">
        <f t="shared" ref="AX105:AX116" si="116">AW105*10000*AV105*0.67*AU105*AT105</f>
        <v>23582189.88939679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3.6433508556451599</v>
      </c>
      <c r="E106" s="9">
        <f t="shared" ref="E106:E117" si="117">D105</f>
        <v>5</v>
      </c>
      <c r="F106" s="7" t="s">
        <v>83</v>
      </c>
      <c r="G106" s="1">
        <v>2</v>
      </c>
      <c r="H106" s="8">
        <f t="shared" si="99"/>
        <v>3.6433508556451599</v>
      </c>
      <c r="I106" s="8">
        <f t="shared" si="100"/>
        <v>276.79335085564514</v>
      </c>
      <c r="J106" s="8">
        <f t="shared" si="101"/>
        <v>2.7859858803623714E-2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1.2743518326537575</v>
      </c>
      <c r="P106" s="8">
        <f t="shared" si="104"/>
        <v>3.5503262123872802E-2</v>
      </c>
      <c r="Q106" s="12">
        <f t="shared" si="105"/>
        <v>1.0650978637161841E-2</v>
      </c>
      <c r="R106" s="8">
        <f t="shared" si="106"/>
        <v>0.19436706250000002</v>
      </c>
      <c r="S106" s="13">
        <f t="shared" si="107"/>
        <v>5.4798269316653582E-2</v>
      </c>
      <c r="T106" s="2">
        <f t="shared" si="108"/>
        <v>0.01</v>
      </c>
      <c r="U106" s="14">
        <f t="shared" si="109"/>
        <v>5.4798269316653581E-4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6.0379826931665362E-3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31110.583333333332</v>
      </c>
      <c r="AX106" s="1">
        <f t="shared" si="116"/>
        <v>24462311.496381335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4.9057803568571403</v>
      </c>
      <c r="E107" s="9">
        <f t="shared" si="117"/>
        <v>3.6433508556451599</v>
      </c>
      <c r="F107" s="7" t="s">
        <v>83</v>
      </c>
      <c r="G107" s="1">
        <v>3</v>
      </c>
      <c r="H107" s="8">
        <f t="shared" si="99"/>
        <v>4.9057803568571403</v>
      </c>
      <c r="I107" s="8">
        <f t="shared" si="100"/>
        <v>278.0557803568571</v>
      </c>
      <c r="J107" s="8">
        <f t="shared" si="101"/>
        <v>3.2684405895500104E-2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1.8867387788632179</v>
      </c>
      <c r="P107" s="8">
        <f t="shared" si="104"/>
        <v>6.1666936067145628E-2</v>
      </c>
      <c r="Q107" s="12">
        <f t="shared" si="105"/>
        <v>1.8500080820143688E-2</v>
      </c>
      <c r="R107" s="8">
        <f t="shared" si="106"/>
        <v>0.19436706250000002</v>
      </c>
      <c r="S107" s="13">
        <f t="shared" si="107"/>
        <v>9.5181151488275884E-2</v>
      </c>
      <c r="T107" s="2">
        <f t="shared" si="108"/>
        <v>0.01</v>
      </c>
      <c r="U107" s="14">
        <f t="shared" si="109"/>
        <v>9.5181151488275882E-4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6.4418115148827592E-3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31110.583333333332</v>
      </c>
      <c r="AX107" s="1">
        <f t="shared" si="116"/>
        <v>26098385.485003222</v>
      </c>
    </row>
    <row r="108" spans="1:50" x14ac:dyDescent="0.15">
      <c r="C108" s="7">
        <v>3</v>
      </c>
      <c r="D108" s="7">
        <v>7.4058301131935496</v>
      </c>
      <c r="E108" s="9">
        <f t="shared" si="117"/>
        <v>4.9057803568571403</v>
      </c>
      <c r="F108" s="7" t="s">
        <v>83</v>
      </c>
      <c r="G108" s="1">
        <v>4</v>
      </c>
      <c r="H108" s="8">
        <f t="shared" si="99"/>
        <v>7.4058301131935496</v>
      </c>
      <c r="I108" s="8">
        <f t="shared" si="100"/>
        <v>280.55583011319351</v>
      </c>
      <c r="J108" s="8">
        <f t="shared" si="101"/>
        <v>4.4653834353292315E-2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2.4729620511294055</v>
      </c>
      <c r="P108" s="8">
        <f t="shared" si="104"/>
        <v>0.11042723779311048</v>
      </c>
      <c r="Q108" s="12">
        <f t="shared" si="105"/>
        <v>3.3128171337933145E-2</v>
      </c>
      <c r="R108" s="8">
        <f t="shared" si="106"/>
        <v>0.19436706250000002</v>
      </c>
      <c r="S108" s="13">
        <f t="shared" si="107"/>
        <v>0.17044128213818707</v>
      </c>
      <c r="T108" s="2">
        <f t="shared" si="108"/>
        <v>0.01</v>
      </c>
      <c r="U108" s="14">
        <f t="shared" si="109"/>
        <v>1.7044128213818707E-3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7.1944128213818704E-3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31110.583333333332</v>
      </c>
      <c r="AX108" s="1">
        <f t="shared" si="116"/>
        <v>29147477.95971347</v>
      </c>
    </row>
    <row r="109" spans="1:50" x14ac:dyDescent="0.15">
      <c r="C109" s="7">
        <v>4</v>
      </c>
      <c r="D109" s="7">
        <v>12.4448763552</v>
      </c>
      <c r="E109" s="9">
        <f t="shared" si="117"/>
        <v>7.4058301131935496</v>
      </c>
      <c r="F109" s="7" t="s">
        <v>83</v>
      </c>
      <c r="G109" s="1">
        <v>5</v>
      </c>
      <c r="H109" s="8">
        <f t="shared" si="99"/>
        <v>12.4448763552</v>
      </c>
      <c r="I109" s="8">
        <f t="shared" si="100"/>
        <v>285.59487635519997</v>
      </c>
      <c r="J109" s="8">
        <f t="shared" si="101"/>
        <v>8.2375056038461347E-2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2.2444080726694802</v>
      </c>
      <c r="O109" s="8">
        <f t="shared" si="118"/>
        <v>0.76601694900014827</v>
      </c>
      <c r="P109" s="8">
        <f t="shared" si="104"/>
        <v>6.3100689100298396E-2</v>
      </c>
      <c r="Q109" s="12">
        <f t="shared" si="105"/>
        <v>1.8930206730089518E-2</v>
      </c>
      <c r="R109" s="8">
        <f t="shared" si="106"/>
        <v>0.19436706250000002</v>
      </c>
      <c r="S109" s="13">
        <f t="shared" si="107"/>
        <v>9.7394108274335395E-2</v>
      </c>
      <c r="T109" s="2">
        <f t="shared" si="108"/>
        <v>0.01</v>
      </c>
      <c r="U109" s="14">
        <f t="shared" si="109"/>
        <v>9.7394108274335392E-4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6.4639410827433538E-3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31110.583333333332</v>
      </c>
      <c r="AX109" s="1">
        <f t="shared" si="116"/>
        <v>26188041.32037003</v>
      </c>
    </row>
    <row r="110" spans="1:50" x14ac:dyDescent="0.15">
      <c r="C110" s="7">
        <v>5</v>
      </c>
      <c r="D110" s="7">
        <v>15.879922381290299</v>
      </c>
      <c r="E110" s="9">
        <f t="shared" si="117"/>
        <v>12.4448763552</v>
      </c>
      <c r="F110" s="7" t="s">
        <v>85</v>
      </c>
      <c r="G110" s="1">
        <v>6</v>
      </c>
      <c r="H110" s="8">
        <f t="shared" si="99"/>
        <v>15.879922381290299</v>
      </c>
      <c r="I110" s="8">
        <f t="shared" si="100"/>
        <v>289.02992238129025</v>
      </c>
      <c r="J110" s="8">
        <f t="shared" si="101"/>
        <v>0.12352817943748577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1.3508064682331835</v>
      </c>
      <c r="P110" s="8">
        <f t="shared" si="104"/>
        <v>0.16686266379322512</v>
      </c>
      <c r="Q110" s="12">
        <f t="shared" si="105"/>
        <v>5.0058799137967534E-2</v>
      </c>
      <c r="R110" s="8">
        <f t="shared" si="106"/>
        <v>0.19436706250000002</v>
      </c>
      <c r="S110" s="13">
        <f t="shared" si="107"/>
        <v>0.25754774751492437</v>
      </c>
      <c r="T110" s="2">
        <f t="shared" si="108"/>
        <v>0.01</v>
      </c>
      <c r="U110" s="14">
        <f t="shared" si="109"/>
        <v>2.5754774751492438E-3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8.0654774751492443E-3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31110.583333333332</v>
      </c>
      <c r="AX110" s="1">
        <f t="shared" si="116"/>
        <v>32676513.397006229</v>
      </c>
    </row>
    <row r="111" spans="1:50" x14ac:dyDescent="0.15">
      <c r="C111" s="7">
        <v>6</v>
      </c>
      <c r="D111" s="7">
        <v>19.293668643666699</v>
      </c>
      <c r="E111" s="9">
        <f t="shared" si="117"/>
        <v>15.879922381290299</v>
      </c>
      <c r="F111" s="7" t="s">
        <v>83</v>
      </c>
      <c r="G111" s="1">
        <v>7</v>
      </c>
      <c r="H111" s="8">
        <f t="shared" si="99"/>
        <v>19.293668643666699</v>
      </c>
      <c r="I111" s="8">
        <f t="shared" si="100"/>
        <v>292.44366864366668</v>
      </c>
      <c r="J111" s="8">
        <f t="shared" si="101"/>
        <v>0.18304155135892047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1.8318340127732917</v>
      </c>
      <c r="P111" s="8">
        <f t="shared" si="104"/>
        <v>0.33530173953005987</v>
      </c>
      <c r="Q111" s="12">
        <f t="shared" si="105"/>
        <v>0.10059052185901796</v>
      </c>
      <c r="R111" s="8">
        <f t="shared" si="106"/>
        <v>0.19436706250000002</v>
      </c>
      <c r="S111" s="13">
        <f t="shared" si="107"/>
        <v>0.5175286417626338</v>
      </c>
      <c r="T111" s="2">
        <f t="shared" si="108"/>
        <v>0.01</v>
      </c>
      <c r="U111" s="14">
        <f t="shared" si="109"/>
        <v>5.1752864176263383E-3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1.5125286417626338E-2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31110.583333333332</v>
      </c>
      <c r="AX111" s="1">
        <f t="shared" si="116"/>
        <v>61278656.56831158</v>
      </c>
    </row>
    <row r="112" spans="1:50" x14ac:dyDescent="0.15">
      <c r="C112" s="7">
        <v>7</v>
      </c>
      <c r="D112" s="7">
        <v>20.7489182312903</v>
      </c>
      <c r="E112" s="9">
        <f t="shared" si="117"/>
        <v>19.293668643666699</v>
      </c>
      <c r="F112" s="7" t="s">
        <v>83</v>
      </c>
      <c r="G112" s="1">
        <v>8</v>
      </c>
      <c r="H112" s="8">
        <f t="shared" si="99"/>
        <v>20.7489182312903</v>
      </c>
      <c r="I112" s="8">
        <f t="shared" si="100"/>
        <v>293.89891823129028</v>
      </c>
      <c r="J112" s="8">
        <f t="shared" si="101"/>
        <v>0.21584754038225978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2.1444224815765653</v>
      </c>
      <c r="P112" s="8">
        <f t="shared" si="104"/>
        <v>0.46286831818872343</v>
      </c>
      <c r="Q112" s="12">
        <f t="shared" si="105"/>
        <v>0.13886049545661702</v>
      </c>
      <c r="R112" s="8">
        <f t="shared" si="106"/>
        <v>0.19436706250000002</v>
      </c>
      <c r="S112" s="13">
        <f t="shared" si="107"/>
        <v>0.71442400615905288</v>
      </c>
      <c r="T112" s="2">
        <f t="shared" si="108"/>
        <v>0.01</v>
      </c>
      <c r="U112" s="14">
        <f t="shared" si="109"/>
        <v>7.1442400615905292E-3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1.7094240061590528E-2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31110.583333333332</v>
      </c>
      <c r="AX112" s="1">
        <f t="shared" si="116"/>
        <v>69255684.626887813</v>
      </c>
    </row>
    <row r="113" spans="1:53" x14ac:dyDescent="0.15">
      <c r="C113" s="7">
        <v>8</v>
      </c>
      <c r="D113" s="7">
        <v>22.562388181612899</v>
      </c>
      <c r="E113" s="9">
        <f t="shared" si="117"/>
        <v>20.7489182312903</v>
      </c>
      <c r="F113" s="7" t="s">
        <v>83</v>
      </c>
      <c r="G113" s="1">
        <v>9</v>
      </c>
      <c r="H113" s="8">
        <f t="shared" si="99"/>
        <v>22.562388181612899</v>
      </c>
      <c r="I113" s="8">
        <f t="shared" si="100"/>
        <v>295.71238818161288</v>
      </c>
      <c r="J113" s="8">
        <f t="shared" si="101"/>
        <v>0.26447371718191159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2.3294443717211752</v>
      </c>
      <c r="P113" s="8">
        <f t="shared" si="104"/>
        <v>0.61607681195758179</v>
      </c>
      <c r="Q113" s="12">
        <f t="shared" si="105"/>
        <v>0.18482304358727453</v>
      </c>
      <c r="R113" s="8">
        <f t="shared" si="106"/>
        <v>0.19436706250000002</v>
      </c>
      <c r="S113" s="13">
        <f t="shared" si="107"/>
        <v>0.95089693289609967</v>
      </c>
      <c r="T113" s="2">
        <f t="shared" si="108"/>
        <v>0.01</v>
      </c>
      <c r="U113" s="14">
        <f t="shared" si="109"/>
        <v>9.5089693289609964E-3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1.9458969328960997E-2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31110.583333333332</v>
      </c>
      <c r="AX113" s="1">
        <f t="shared" si="116"/>
        <v>78836159.90855661</v>
      </c>
    </row>
    <row r="114" spans="1:53" x14ac:dyDescent="0.15">
      <c r="C114" s="7">
        <v>9</v>
      </c>
      <c r="D114" s="7">
        <v>20.078506207333302</v>
      </c>
      <c r="E114" s="9">
        <f t="shared" si="117"/>
        <v>22.562388181612899</v>
      </c>
      <c r="F114" s="7" t="s">
        <v>83</v>
      </c>
      <c r="G114" s="1">
        <v>10</v>
      </c>
      <c r="H114" s="8">
        <f t="shared" si="99"/>
        <v>20.078506207333302</v>
      </c>
      <c r="I114" s="8">
        <f t="shared" si="100"/>
        <v>293.22850620733328</v>
      </c>
      <c r="J114" s="8">
        <f t="shared" si="101"/>
        <v>0.20010203853423542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2.3612577680969271</v>
      </c>
      <c r="P114" s="8">
        <f t="shared" si="104"/>
        <v>0.47249249290099404</v>
      </c>
      <c r="Q114" s="12">
        <f t="shared" si="105"/>
        <v>0.1417477478702982</v>
      </c>
      <c r="R114" s="8">
        <f t="shared" si="106"/>
        <v>0.19436706250000002</v>
      </c>
      <c r="S114" s="13">
        <f t="shared" si="107"/>
        <v>0.72927864447351098</v>
      </c>
      <c r="T114" s="2">
        <f t="shared" si="108"/>
        <v>0.01</v>
      </c>
      <c r="U114" s="14">
        <f t="shared" si="109"/>
        <v>7.2927864447351097E-3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1.7242786444735109E-2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31110.583333333332</v>
      </c>
      <c r="AX114" s="1">
        <f t="shared" si="116"/>
        <v>69857506.142583132</v>
      </c>
    </row>
    <row r="115" spans="1:53" x14ac:dyDescent="0.15">
      <c r="C115" s="7">
        <v>10</v>
      </c>
      <c r="D115" s="7">
        <v>13.1221131734194</v>
      </c>
      <c r="E115" s="9">
        <f t="shared" si="117"/>
        <v>20.078506207333302</v>
      </c>
      <c r="F115" s="7" t="s">
        <v>83</v>
      </c>
      <c r="G115" s="1">
        <v>11</v>
      </c>
      <c r="H115" s="8">
        <f t="shared" si="99"/>
        <v>13.1221131734194</v>
      </c>
      <c r="I115" s="8">
        <f t="shared" si="100"/>
        <v>286.27211317341937</v>
      </c>
      <c r="J115" s="8">
        <f t="shared" si="101"/>
        <v>8.9294228125115477E-2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1.7943270114361363</v>
      </c>
      <c r="O115" s="8">
        <f t="shared" si="118"/>
        <v>0.74232847209313024</v>
      </c>
      <c r="P115" s="8">
        <f t="shared" si="104"/>
        <v>6.6285647930852384E-2</v>
      </c>
      <c r="Q115" s="12">
        <f t="shared" si="105"/>
        <v>1.9885694379255716E-2</v>
      </c>
      <c r="R115" s="8">
        <f t="shared" si="106"/>
        <v>0.19436706250000002</v>
      </c>
      <c r="S115" s="13">
        <f t="shared" si="107"/>
        <v>0.10231000110554078</v>
      </c>
      <c r="T115" s="2">
        <f t="shared" si="108"/>
        <v>0.01</v>
      </c>
      <c r="U115" s="14">
        <f t="shared" si="109"/>
        <v>1.0231000110554078E-3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6.5131000110554083E-3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31110.583333333332</v>
      </c>
      <c r="AX115" s="1">
        <f t="shared" si="116"/>
        <v>26387204.033863515</v>
      </c>
    </row>
    <row r="116" spans="1:53" x14ac:dyDescent="0.15">
      <c r="C116" s="7">
        <v>11</v>
      </c>
      <c r="D116" s="7">
        <v>8.8373796698333305</v>
      </c>
      <c r="E116" s="9">
        <f t="shared" si="117"/>
        <v>13.1221131734194</v>
      </c>
      <c r="F116" s="7" t="s">
        <v>85</v>
      </c>
      <c r="G116" s="1">
        <v>12</v>
      </c>
      <c r="H116" s="8">
        <f t="shared" si="99"/>
        <v>8.8373796698333305</v>
      </c>
      <c r="I116" s="8">
        <f t="shared" si="100"/>
        <v>281.98737966983333</v>
      </c>
      <c r="J116" s="8">
        <f t="shared" si="101"/>
        <v>5.3256874977244989E-2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1.3239330324956111</v>
      </c>
      <c r="P116" s="8">
        <f t="shared" si="104"/>
        <v>7.0508535989863591E-2</v>
      </c>
      <c r="Q116" s="12">
        <f t="shared" si="105"/>
        <v>2.1152560796959076E-2</v>
      </c>
      <c r="R116" s="8">
        <f t="shared" si="106"/>
        <v>0.19436706250000002</v>
      </c>
      <c r="S116" s="13">
        <f t="shared" si="107"/>
        <v>0.10882790800503596</v>
      </c>
      <c r="T116" s="2">
        <f t="shared" si="108"/>
        <v>0.01</v>
      </c>
      <c r="U116" s="14">
        <f t="shared" si="109"/>
        <v>1.0882790800503595E-3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6.5782790800503598E-3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31110.583333333332</v>
      </c>
      <c r="AX116" s="1">
        <f t="shared" si="116"/>
        <v>26651270.820706598</v>
      </c>
      <c r="AY116" s="1">
        <f>SUM(AX105:AX116)</f>
        <v>494421401.64878035</v>
      </c>
    </row>
    <row r="117" spans="1:53" x14ac:dyDescent="0.3">
      <c r="C117" s="7">
        <v>12</v>
      </c>
      <c r="D117" s="10">
        <v>5.7115948426774201</v>
      </c>
      <c r="E117" s="9">
        <f t="shared" si="117"/>
        <v>8.8373796698333305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5</v>
      </c>
      <c r="E121" s="7"/>
      <c r="F121" s="7"/>
      <c r="G121" s="1">
        <v>1</v>
      </c>
      <c r="H121" s="8">
        <f t="shared" ref="H121:H132" si="119">E122</f>
        <v>5</v>
      </c>
      <c r="I121" s="8">
        <f t="shared" ref="I121:I132" si="120">H121+273.15</f>
        <v>278.14999999999998</v>
      </c>
      <c r="J121" s="8">
        <f t="shared" ref="J121:J132" si="121">EXP(($C$15*(I121-$C$13))/($C$16*I121*$C$13))</f>
        <v>3.3074406338125473E-2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9.4162834844643221E-3</v>
      </c>
      <c r="Q121" s="12">
        <f t="shared" ref="Q121:Q132" si="125">P121*$B$123</f>
        <v>3.1073735498732265E-3</v>
      </c>
      <c r="R121" s="8">
        <f t="shared" ref="R121:R132" si="126">L121*$B$123</f>
        <v>9.3951000000000007E-2</v>
      </c>
      <c r="S121" s="13">
        <f t="shared" ref="S121:S132" si="127">Q121/R121</f>
        <v>3.3074406338125473E-2</v>
      </c>
      <c r="T121" s="2">
        <f t="shared" ref="T121:T132" si="128">$B$122/100</f>
        <v>0.01</v>
      </c>
      <c r="U121" s="14">
        <f t="shared" ref="U121:U132" si="129">S121*T121</f>
        <v>3.3074406338125473E-4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5.8207440633812552E-3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2000</v>
      </c>
      <c r="AX121" s="1">
        <f t="shared" ref="AX121:AX132" si="136">AW121*10000*AV121*0.67*AU121*AT121</f>
        <v>732798.73216830124</v>
      </c>
      <c r="AZ121" s="1">
        <f t="shared" ref="AZ121:AZ132" si="137">$E$9/12</f>
        <v>750</v>
      </c>
      <c r="BA121" s="1">
        <f t="shared" ref="BA121:BA132" si="138">AZ121*10000*AV121*0.67*AU121*AT121</f>
        <v>274799.52456311299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3.6433508556451599</v>
      </c>
      <c r="E122" s="9">
        <f t="shared" ref="E122:E133" si="139">D121</f>
        <v>5</v>
      </c>
      <c r="F122" s="7" t="s">
        <v>83</v>
      </c>
      <c r="G122" s="1">
        <v>2</v>
      </c>
      <c r="H122" s="8">
        <f t="shared" si="119"/>
        <v>3.6433508556451599</v>
      </c>
      <c r="I122" s="8">
        <f t="shared" si="120"/>
        <v>276.79335085564514</v>
      </c>
      <c r="J122" s="8">
        <f t="shared" si="121"/>
        <v>2.7859858803623714E-2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0.55998371651553569</v>
      </c>
      <c r="P122" s="8">
        <f t="shared" si="124"/>
        <v>1.5601067274451274E-2</v>
      </c>
      <c r="Q122" s="12">
        <f t="shared" si="125"/>
        <v>5.148352200568921E-3</v>
      </c>
      <c r="R122" s="8">
        <f t="shared" si="126"/>
        <v>9.3951000000000007E-2</v>
      </c>
      <c r="S122" s="13">
        <f t="shared" si="127"/>
        <v>5.4798269316653582E-2</v>
      </c>
      <c r="T122" s="2">
        <f t="shared" si="128"/>
        <v>0.01</v>
      </c>
      <c r="U122" s="14">
        <f t="shared" si="129"/>
        <v>5.4798269316653581E-4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6.0379826931665362E-3</v>
      </c>
      <c r="AU122" s="8">
        <f t="shared" si="133"/>
        <v>28.47</v>
      </c>
      <c r="AV122" s="1">
        <f t="shared" si="134"/>
        <v>0.33</v>
      </c>
      <c r="AW122" s="1">
        <f t="shared" si="135"/>
        <v>2000</v>
      </c>
      <c r="AX122" s="1">
        <f t="shared" si="136"/>
        <v>760147.84608762362</v>
      </c>
      <c r="AZ122" s="1">
        <f t="shared" si="137"/>
        <v>750</v>
      </c>
      <c r="BA122" s="1">
        <f t="shared" si="138"/>
        <v>285055.44228285883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4.9057803568571403</v>
      </c>
      <c r="E123" s="9">
        <f t="shared" si="139"/>
        <v>3.6433508556451599</v>
      </c>
      <c r="F123" s="7" t="s">
        <v>83</v>
      </c>
      <c r="G123" s="1">
        <v>3</v>
      </c>
      <c r="H123" s="8">
        <f t="shared" si="119"/>
        <v>4.9057803568571403</v>
      </c>
      <c r="I123" s="8">
        <f t="shared" si="120"/>
        <v>278.0557803568571</v>
      </c>
      <c r="J123" s="8">
        <f t="shared" si="121"/>
        <v>3.2684405895500104E-2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0.82908264924108432</v>
      </c>
      <c r="P123" s="8">
        <f t="shared" si="124"/>
        <v>2.7098073828712141E-2</v>
      </c>
      <c r="Q123" s="12">
        <f t="shared" si="125"/>
        <v>8.9423643634750066E-3</v>
      </c>
      <c r="R123" s="8">
        <f t="shared" si="126"/>
        <v>9.3951000000000007E-2</v>
      </c>
      <c r="S123" s="13">
        <f t="shared" si="127"/>
        <v>9.518115148827587E-2</v>
      </c>
      <c r="T123" s="2">
        <f t="shared" si="128"/>
        <v>0.01</v>
      </c>
      <c r="U123" s="14">
        <f t="shared" si="129"/>
        <v>9.5181151488275871E-4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6.4418115148827592E-3</v>
      </c>
      <c r="AU123" s="8">
        <f t="shared" si="133"/>
        <v>28.47</v>
      </c>
      <c r="AV123" s="1">
        <f t="shared" si="134"/>
        <v>0.33</v>
      </c>
      <c r="AW123" s="1">
        <f t="shared" si="135"/>
        <v>2000</v>
      </c>
      <c r="AX123" s="1">
        <f t="shared" si="136"/>
        <v>810987.6090705652</v>
      </c>
      <c r="AZ123" s="1">
        <f t="shared" si="137"/>
        <v>750</v>
      </c>
      <c r="BA123" s="1">
        <f t="shared" si="138"/>
        <v>304120.35340146191</v>
      </c>
    </row>
    <row r="124" spans="1:53" x14ac:dyDescent="0.15">
      <c r="C124" s="7">
        <v>3</v>
      </c>
      <c r="D124" s="7">
        <v>7.4058301131935496</v>
      </c>
      <c r="E124" s="9">
        <f t="shared" si="139"/>
        <v>4.9057803568571403</v>
      </c>
      <c r="F124" s="7" t="s">
        <v>83</v>
      </c>
      <c r="G124" s="1">
        <v>4</v>
      </c>
      <c r="H124" s="8">
        <f t="shared" si="119"/>
        <v>7.4058301131935496</v>
      </c>
      <c r="I124" s="8">
        <f t="shared" si="120"/>
        <v>280.55583011319351</v>
      </c>
      <c r="J124" s="8">
        <f t="shared" si="121"/>
        <v>4.4653834353292315E-2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1.0866845754123722</v>
      </c>
      <c r="P124" s="8">
        <f t="shared" si="124"/>
        <v>4.8524633024741859E-2</v>
      </c>
      <c r="Q124" s="12">
        <f t="shared" si="125"/>
        <v>1.6013128898164815E-2</v>
      </c>
      <c r="R124" s="8">
        <f t="shared" si="126"/>
        <v>9.3951000000000007E-2</v>
      </c>
      <c r="S124" s="13">
        <f t="shared" si="127"/>
        <v>0.17044128213818707</v>
      </c>
      <c r="T124" s="2">
        <f t="shared" si="128"/>
        <v>0.01</v>
      </c>
      <c r="U124" s="14">
        <f t="shared" si="129"/>
        <v>1.7044128213818707E-3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7.1944128213818704E-3</v>
      </c>
      <c r="AU124" s="8">
        <f t="shared" si="133"/>
        <v>28.47</v>
      </c>
      <c r="AV124" s="1">
        <f t="shared" si="134"/>
        <v>0.33</v>
      </c>
      <c r="AW124" s="1">
        <f t="shared" si="135"/>
        <v>2000</v>
      </c>
      <c r="AX124" s="1">
        <f t="shared" si="136"/>
        <v>905735.85383540846</v>
      </c>
      <c r="AZ124" s="1">
        <f t="shared" si="137"/>
        <v>750</v>
      </c>
      <c r="BA124" s="1">
        <f t="shared" si="138"/>
        <v>339650.94518827816</v>
      </c>
    </row>
    <row r="125" spans="1:53" x14ac:dyDescent="0.15">
      <c r="C125" s="7">
        <v>4</v>
      </c>
      <c r="D125" s="7">
        <v>12.4448763552</v>
      </c>
      <c r="E125" s="9">
        <f t="shared" si="139"/>
        <v>7.4058301131935496</v>
      </c>
      <c r="F125" s="7" t="s">
        <v>83</v>
      </c>
      <c r="G125" s="1">
        <v>5</v>
      </c>
      <c r="H125" s="8">
        <f t="shared" si="119"/>
        <v>12.4448763552</v>
      </c>
      <c r="I125" s="8">
        <f t="shared" si="120"/>
        <v>285.59487635519997</v>
      </c>
      <c r="J125" s="8">
        <f t="shared" si="121"/>
        <v>8.2375056038461347E-2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0.98625194526824889</v>
      </c>
      <c r="O125" s="8">
        <f t="shared" si="140"/>
        <v>0.3366079971193815</v>
      </c>
      <c r="P125" s="8">
        <f t="shared" si="124"/>
        <v>2.7728102625703285E-2</v>
      </c>
      <c r="Q125" s="12">
        <f t="shared" si="125"/>
        <v>9.1502738664820844E-3</v>
      </c>
      <c r="R125" s="8">
        <f t="shared" si="126"/>
        <v>9.3951000000000007E-2</v>
      </c>
      <c r="S125" s="13">
        <f t="shared" si="127"/>
        <v>9.7394108274335381E-2</v>
      </c>
      <c r="T125" s="2">
        <f t="shared" si="128"/>
        <v>0.01</v>
      </c>
      <c r="U125" s="14">
        <f t="shared" si="129"/>
        <v>9.7394108274335381E-4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6.4639410827433538E-3</v>
      </c>
      <c r="AU125" s="8">
        <f t="shared" si="133"/>
        <v>28.47</v>
      </c>
      <c r="AV125" s="1">
        <f t="shared" si="134"/>
        <v>0.33</v>
      </c>
      <c r="AW125" s="1">
        <f t="shared" si="135"/>
        <v>2000</v>
      </c>
      <c r="AX125" s="1">
        <f t="shared" si="136"/>
        <v>813773.59641085996</v>
      </c>
      <c r="AZ125" s="1">
        <f t="shared" si="137"/>
        <v>750</v>
      </c>
      <c r="BA125" s="1">
        <f t="shared" si="138"/>
        <v>305165.09865407244</v>
      </c>
    </row>
    <row r="126" spans="1:53" x14ac:dyDescent="0.15">
      <c r="C126" s="7">
        <v>5</v>
      </c>
      <c r="D126" s="7">
        <v>15.879922381290299</v>
      </c>
      <c r="E126" s="9">
        <f t="shared" si="139"/>
        <v>12.4448763552</v>
      </c>
      <c r="F126" s="7" t="s">
        <v>85</v>
      </c>
      <c r="G126" s="1">
        <v>6</v>
      </c>
      <c r="H126" s="8">
        <f t="shared" si="119"/>
        <v>15.879922381290299</v>
      </c>
      <c r="I126" s="8">
        <f t="shared" si="120"/>
        <v>289.02992238129025</v>
      </c>
      <c r="J126" s="8">
        <f t="shared" si="121"/>
        <v>0.12352817943748577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0.59357989449367832</v>
      </c>
      <c r="P126" s="8">
        <f t="shared" si="124"/>
        <v>7.3323843717498963E-2</v>
      </c>
      <c r="Q126" s="12">
        <f t="shared" si="125"/>
        <v>2.4196868426774657E-2</v>
      </c>
      <c r="R126" s="8">
        <f t="shared" si="126"/>
        <v>9.3951000000000007E-2</v>
      </c>
      <c r="S126" s="13">
        <f t="shared" si="127"/>
        <v>0.25754774751492432</v>
      </c>
      <c r="T126" s="2">
        <f t="shared" si="128"/>
        <v>0.01</v>
      </c>
      <c r="U126" s="14">
        <f t="shared" si="129"/>
        <v>2.5754774751492434E-3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8.0654774751492443E-3</v>
      </c>
      <c r="AU126" s="8">
        <f t="shared" si="133"/>
        <v>28.47</v>
      </c>
      <c r="AV126" s="1">
        <f t="shared" si="134"/>
        <v>0.33</v>
      </c>
      <c r="AW126" s="1">
        <f t="shared" si="135"/>
        <v>2000</v>
      </c>
      <c r="AX126" s="1">
        <f t="shared" si="136"/>
        <v>1015397.9635187805</v>
      </c>
      <c r="AZ126" s="1">
        <f t="shared" si="137"/>
        <v>750</v>
      </c>
      <c r="BA126" s="1">
        <f t="shared" si="138"/>
        <v>380774.23631954269</v>
      </c>
    </row>
    <row r="127" spans="1:53" x14ac:dyDescent="0.15">
      <c r="C127" s="7">
        <v>6</v>
      </c>
      <c r="D127" s="7">
        <v>19.293668643666699</v>
      </c>
      <c r="E127" s="9">
        <f t="shared" si="139"/>
        <v>15.879922381290299</v>
      </c>
      <c r="F127" s="7" t="s">
        <v>83</v>
      </c>
      <c r="G127" s="1">
        <v>7</v>
      </c>
      <c r="H127" s="8">
        <f t="shared" si="119"/>
        <v>19.293668643666699</v>
      </c>
      <c r="I127" s="8">
        <f t="shared" si="120"/>
        <v>292.44366864366668</v>
      </c>
      <c r="J127" s="8">
        <f t="shared" si="121"/>
        <v>0.18304155135892047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0.80495605077617927</v>
      </c>
      <c r="P127" s="8">
        <f t="shared" si="124"/>
        <v>0.14734040430982182</v>
      </c>
      <c r="Q127" s="12">
        <f t="shared" si="125"/>
        <v>4.8622333422241204E-2</v>
      </c>
      <c r="R127" s="8">
        <f t="shared" si="126"/>
        <v>9.3951000000000007E-2</v>
      </c>
      <c r="S127" s="13">
        <f t="shared" si="127"/>
        <v>0.51752864176263369</v>
      </c>
      <c r="T127" s="2">
        <f t="shared" si="128"/>
        <v>0.01</v>
      </c>
      <c r="U127" s="14">
        <f t="shared" si="129"/>
        <v>5.1752864176263366E-3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1.5125286417626338E-2</v>
      </c>
      <c r="AU127" s="8">
        <f t="shared" si="133"/>
        <v>28.47</v>
      </c>
      <c r="AV127" s="1">
        <f t="shared" si="134"/>
        <v>0.33</v>
      </c>
      <c r="AW127" s="1">
        <f t="shared" si="135"/>
        <v>2000</v>
      </c>
      <c r="AX127" s="1">
        <f t="shared" si="136"/>
        <v>1904187.9508580321</v>
      </c>
      <c r="AZ127" s="1">
        <f t="shared" si="137"/>
        <v>750</v>
      </c>
      <c r="BA127" s="1">
        <f t="shared" si="138"/>
        <v>714070.48157176212</v>
      </c>
    </row>
    <row r="128" spans="1:53" x14ac:dyDescent="0.15">
      <c r="C128" s="7">
        <v>7</v>
      </c>
      <c r="D128" s="7">
        <v>20.7489182312903</v>
      </c>
      <c r="E128" s="9">
        <f t="shared" si="139"/>
        <v>19.293668643666699</v>
      </c>
      <c r="F128" s="7" t="s">
        <v>83</v>
      </c>
      <c r="G128" s="1">
        <v>8</v>
      </c>
      <c r="H128" s="8">
        <f t="shared" si="119"/>
        <v>20.7489182312903</v>
      </c>
      <c r="I128" s="8">
        <f t="shared" si="120"/>
        <v>293.89891823129028</v>
      </c>
      <c r="J128" s="8">
        <f t="shared" si="121"/>
        <v>0.21584754038225978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0.94231564646635735</v>
      </c>
      <c r="P128" s="8">
        <f t="shared" si="124"/>
        <v>0.20339651455348229</v>
      </c>
      <c r="Q128" s="12">
        <f t="shared" si="125"/>
        <v>6.7120849802649152E-2</v>
      </c>
      <c r="R128" s="8">
        <f t="shared" si="126"/>
        <v>9.3951000000000007E-2</v>
      </c>
      <c r="S128" s="13">
        <f t="shared" si="127"/>
        <v>0.71442400615905255</v>
      </c>
      <c r="T128" s="2">
        <f t="shared" si="128"/>
        <v>0.01</v>
      </c>
      <c r="U128" s="14">
        <f t="shared" si="129"/>
        <v>7.1442400615905257E-3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1.7094240061590524E-2</v>
      </c>
      <c r="AU128" s="8">
        <f t="shared" si="133"/>
        <v>28.47</v>
      </c>
      <c r="AV128" s="1">
        <f t="shared" si="134"/>
        <v>0.33</v>
      </c>
      <c r="AW128" s="1">
        <f t="shared" si="135"/>
        <v>2000</v>
      </c>
      <c r="AX128" s="1">
        <f t="shared" si="136"/>
        <v>2152068.0703554982</v>
      </c>
      <c r="AZ128" s="1">
        <f t="shared" si="137"/>
        <v>750</v>
      </c>
      <c r="BA128" s="1">
        <f t="shared" si="138"/>
        <v>807025.52638331195</v>
      </c>
    </row>
    <row r="129" spans="1:54" x14ac:dyDescent="0.15">
      <c r="C129" s="7">
        <v>8</v>
      </c>
      <c r="D129" s="7">
        <v>22.562388181612899</v>
      </c>
      <c r="E129" s="9">
        <f t="shared" si="139"/>
        <v>20.7489182312903</v>
      </c>
      <c r="F129" s="7" t="s">
        <v>83</v>
      </c>
      <c r="G129" s="1">
        <v>9</v>
      </c>
      <c r="H129" s="8">
        <f t="shared" si="119"/>
        <v>22.562388181612899</v>
      </c>
      <c r="I129" s="8">
        <f t="shared" si="120"/>
        <v>295.71238818161288</v>
      </c>
      <c r="J129" s="8">
        <f t="shared" si="121"/>
        <v>0.26447371718191159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1.0236191319128749</v>
      </c>
      <c r="P129" s="8">
        <f t="shared" si="124"/>
        <v>0.27072035679551953</v>
      </c>
      <c r="Q129" s="12">
        <f t="shared" si="125"/>
        <v>8.9337717742521444E-2</v>
      </c>
      <c r="R129" s="8">
        <f t="shared" si="126"/>
        <v>9.3951000000000007E-2</v>
      </c>
      <c r="S129" s="13">
        <f t="shared" si="127"/>
        <v>0.95089693289609944</v>
      </c>
      <c r="T129" s="2">
        <f t="shared" si="128"/>
        <v>0.01</v>
      </c>
      <c r="U129" s="14">
        <f t="shared" si="129"/>
        <v>9.5089693289609947E-3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1.9458969328960997E-2</v>
      </c>
      <c r="AU129" s="8">
        <f t="shared" si="133"/>
        <v>28.47</v>
      </c>
      <c r="AV129" s="1">
        <f t="shared" si="134"/>
        <v>0.33</v>
      </c>
      <c r="AW129" s="1">
        <f t="shared" si="135"/>
        <v>2000</v>
      </c>
      <c r="AX129" s="1">
        <f t="shared" si="136"/>
        <v>2449774.1007497874</v>
      </c>
      <c r="AZ129" s="1">
        <f t="shared" si="137"/>
        <v>750</v>
      </c>
      <c r="BA129" s="1">
        <f t="shared" si="138"/>
        <v>918665.28778117034</v>
      </c>
    </row>
    <row r="130" spans="1:54" x14ac:dyDescent="0.15">
      <c r="C130" s="7">
        <v>9</v>
      </c>
      <c r="D130" s="7">
        <v>20.078506207333302</v>
      </c>
      <c r="E130" s="9">
        <f t="shared" si="139"/>
        <v>22.562388181612899</v>
      </c>
      <c r="F130" s="7" t="s">
        <v>83</v>
      </c>
      <c r="G130" s="1">
        <v>10</v>
      </c>
      <c r="H130" s="8">
        <f t="shared" si="119"/>
        <v>20.078506207333302</v>
      </c>
      <c r="I130" s="8">
        <f t="shared" si="120"/>
        <v>293.22850620733328</v>
      </c>
      <c r="J130" s="8">
        <f t="shared" si="121"/>
        <v>0.20010203853423542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1.0375987751173552</v>
      </c>
      <c r="P130" s="8">
        <f t="shared" si="124"/>
        <v>0.20762563008160848</v>
      </c>
      <c r="Q130" s="12">
        <f t="shared" si="125"/>
        <v>6.8516457926930799E-2</v>
      </c>
      <c r="R130" s="8">
        <f t="shared" si="126"/>
        <v>9.3951000000000007E-2</v>
      </c>
      <c r="S130" s="13">
        <f t="shared" si="127"/>
        <v>0.72927864447351054</v>
      </c>
      <c r="T130" s="2">
        <f t="shared" si="128"/>
        <v>0.01</v>
      </c>
      <c r="U130" s="14">
        <f t="shared" si="129"/>
        <v>7.2927864447351054E-3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1.7242786444735106E-2</v>
      </c>
      <c r="AU130" s="8">
        <f t="shared" si="133"/>
        <v>28.47</v>
      </c>
      <c r="AV130" s="1">
        <f t="shared" si="134"/>
        <v>0.33</v>
      </c>
      <c r="AW130" s="1">
        <f t="shared" si="135"/>
        <v>2000</v>
      </c>
      <c r="AX130" s="1">
        <f t="shared" si="136"/>
        <v>2170769.2192208725</v>
      </c>
      <c r="AZ130" s="1">
        <f t="shared" si="137"/>
        <v>750</v>
      </c>
      <c r="BA130" s="1">
        <f t="shared" si="138"/>
        <v>814038.45720782725</v>
      </c>
    </row>
    <row r="131" spans="1:54" x14ac:dyDescent="0.15">
      <c r="C131" s="7">
        <v>10</v>
      </c>
      <c r="D131" s="7">
        <v>13.1221131734194</v>
      </c>
      <c r="E131" s="9">
        <f t="shared" si="139"/>
        <v>20.078506207333302</v>
      </c>
      <c r="F131" s="7" t="s">
        <v>83</v>
      </c>
      <c r="G131" s="1">
        <v>11</v>
      </c>
      <c r="H131" s="8">
        <f t="shared" si="119"/>
        <v>13.1221131734194</v>
      </c>
      <c r="I131" s="8">
        <f t="shared" si="120"/>
        <v>286.27211317341937</v>
      </c>
      <c r="J131" s="8">
        <f t="shared" si="121"/>
        <v>8.9294228125115477E-2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0.78847448778395945</v>
      </c>
      <c r="O131" s="8">
        <f t="shared" si="140"/>
        <v>0.32619865725178732</v>
      </c>
      <c r="P131" s="8">
        <f t="shared" si="124"/>
        <v>2.9127657314747452E-2</v>
      </c>
      <c r="Q131" s="12">
        <f t="shared" si="125"/>
        <v>9.6121269138666598E-3</v>
      </c>
      <c r="R131" s="8">
        <f t="shared" si="126"/>
        <v>9.3951000000000007E-2</v>
      </c>
      <c r="S131" s="13">
        <f t="shared" si="127"/>
        <v>0.10231000110554075</v>
      </c>
      <c r="T131" s="2">
        <f t="shared" si="128"/>
        <v>0.01</v>
      </c>
      <c r="U131" s="14">
        <f t="shared" si="129"/>
        <v>1.0231000110554076E-3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6.5131000110554074E-3</v>
      </c>
      <c r="AU131" s="8">
        <f t="shared" si="133"/>
        <v>28.47</v>
      </c>
      <c r="AV131" s="1">
        <f t="shared" si="134"/>
        <v>0.33</v>
      </c>
      <c r="AW131" s="1">
        <f t="shared" si="135"/>
        <v>2000</v>
      </c>
      <c r="AX131" s="1">
        <f t="shared" si="136"/>
        <v>819962.42724581319</v>
      </c>
      <c r="AZ131" s="1">
        <f t="shared" si="137"/>
        <v>750</v>
      </c>
      <c r="BA131" s="1">
        <f t="shared" si="138"/>
        <v>307485.91021717998</v>
      </c>
    </row>
    <row r="132" spans="1:54" x14ac:dyDescent="0.15">
      <c r="C132" s="7">
        <v>11</v>
      </c>
      <c r="D132" s="7">
        <v>8.8373796698333305</v>
      </c>
      <c r="E132" s="9">
        <f t="shared" si="139"/>
        <v>13.1221131734194</v>
      </c>
      <c r="F132" s="7" t="s">
        <v>85</v>
      </c>
      <c r="G132" s="1">
        <v>12</v>
      </c>
      <c r="H132" s="8">
        <f t="shared" si="119"/>
        <v>8.8373796698333305</v>
      </c>
      <c r="I132" s="8">
        <f t="shared" si="120"/>
        <v>281.98737966983333</v>
      </c>
      <c r="J132" s="8">
        <f t="shared" si="121"/>
        <v>5.3256874977244989E-2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0.58177099993703996</v>
      </c>
      <c r="P132" s="8">
        <f t="shared" si="124"/>
        <v>3.098330540903374E-2</v>
      </c>
      <c r="Q132" s="12">
        <f t="shared" si="125"/>
        <v>1.0224490784981135E-2</v>
      </c>
      <c r="R132" s="8">
        <f t="shared" si="126"/>
        <v>9.3951000000000007E-2</v>
      </c>
      <c r="S132" s="13">
        <f t="shared" si="127"/>
        <v>0.10882790800503597</v>
      </c>
      <c r="T132" s="2">
        <f t="shared" si="128"/>
        <v>0.01</v>
      </c>
      <c r="U132" s="14">
        <f t="shared" si="129"/>
        <v>1.0882790800503597E-3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6.5782790800503598E-3</v>
      </c>
      <c r="AU132" s="8">
        <f t="shared" si="133"/>
        <v>28.47</v>
      </c>
      <c r="AV132" s="1">
        <f t="shared" si="134"/>
        <v>0.33</v>
      </c>
      <c r="AW132" s="1">
        <f t="shared" si="135"/>
        <v>2000</v>
      </c>
      <c r="AX132" s="1">
        <f t="shared" si="136"/>
        <v>828168.10311874724</v>
      </c>
      <c r="AY132" s="1">
        <f>SUM(AX121:AX132)</f>
        <v>15363771.472640289</v>
      </c>
      <c r="AZ132" s="1">
        <f t="shared" si="137"/>
        <v>750</v>
      </c>
      <c r="BA132" s="1">
        <f t="shared" si="138"/>
        <v>310563.03866953019</v>
      </c>
      <c r="BB132" s="1">
        <f>SUM(BA121:BA132)</f>
        <v>5761414.3022401081</v>
      </c>
    </row>
    <row r="133" spans="1:54" x14ac:dyDescent="0.3">
      <c r="C133" s="7">
        <v>12</v>
      </c>
      <c r="D133" s="10">
        <v>5.7115948426774201</v>
      </c>
      <c r="E133" s="9">
        <f t="shared" si="139"/>
        <v>8.8373796698333305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5</v>
      </c>
      <c r="E136" s="7"/>
      <c r="F136" s="7"/>
      <c r="G136" s="1">
        <v>1</v>
      </c>
      <c r="H136" s="8">
        <f t="shared" ref="H136:H147" si="141">E137</f>
        <v>5</v>
      </c>
      <c r="I136" s="8">
        <f t="shared" ref="I136:I147" si="142">H136+273.15</f>
        <v>278.14999999999998</v>
      </c>
      <c r="J136" s="8">
        <f t="shared" ref="J136:J147" si="143">EXP(($C$15*(I136-$C$13))/($C$16*I136*$C$13))</f>
        <v>3.3074406338125473E-2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2.5105059225940939E-2</v>
      </c>
      <c r="Q136" s="12">
        <f t="shared" ref="Q136:Q147" si="147">P136*$B$138</f>
        <v>6.5273153987446446E-3</v>
      </c>
      <c r="R136" s="8">
        <f t="shared" ref="R136:R147" si="148">L136*$B$138</f>
        <v>0.19735245833333334</v>
      </c>
      <c r="S136" s="13">
        <f t="shared" ref="S136:S147" si="149">Q136/R136</f>
        <v>3.307440633812548E-2</v>
      </c>
      <c r="T136" s="2">
        <f t="shared" ref="T136:T147" si="150">$B$137/100</f>
        <v>0.01</v>
      </c>
      <c r="U136" s="14">
        <f t="shared" ref="U136:U147" si="151">S136*T136</f>
        <v>3.3074406338125478E-4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5.8207440633812552E-3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3.6433508556451599</v>
      </c>
      <c r="E137" s="9">
        <f t="shared" ref="E137:E148" si="159">D136</f>
        <v>5</v>
      </c>
      <c r="F137" s="7" t="s">
        <v>83</v>
      </c>
      <c r="G137" s="1">
        <v>2</v>
      </c>
      <c r="H137" s="8">
        <f t="shared" si="141"/>
        <v>3.6433508556451599</v>
      </c>
      <c r="I137" s="8">
        <f t="shared" si="142"/>
        <v>276.79335085564514</v>
      </c>
      <c r="J137" s="8">
        <f t="shared" si="143"/>
        <v>2.7859858803623714E-2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1.4929907741073924</v>
      </c>
      <c r="P137" s="8">
        <f t="shared" si="146"/>
        <v>4.1594512161744819E-2</v>
      </c>
      <c r="Q137" s="12">
        <f t="shared" si="147"/>
        <v>1.0814573162053653E-2</v>
      </c>
      <c r="R137" s="8">
        <f t="shared" si="148"/>
        <v>0.19735245833333334</v>
      </c>
      <c r="S137" s="13">
        <f t="shared" si="149"/>
        <v>5.4798269316653568E-2</v>
      </c>
      <c r="T137" s="2">
        <f t="shared" si="150"/>
        <v>0.01</v>
      </c>
      <c r="U137" s="14">
        <f t="shared" si="151"/>
        <v>5.479826931665357E-4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6.0379826931665362E-3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4.9057803568571403</v>
      </c>
      <c r="E138" s="9">
        <f t="shared" si="159"/>
        <v>3.6433508556451599</v>
      </c>
      <c r="F138" s="7" t="s">
        <v>83</v>
      </c>
      <c r="G138" s="1">
        <v>3</v>
      </c>
      <c r="H138" s="8">
        <f t="shared" si="141"/>
        <v>4.9057803568571403</v>
      </c>
      <c r="I138" s="8">
        <f t="shared" si="142"/>
        <v>278.0557803568571</v>
      </c>
      <c r="J138" s="8">
        <f t="shared" si="143"/>
        <v>3.2684405895500104E-2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2.2104441786123141</v>
      </c>
      <c r="P138" s="8">
        <f t="shared" si="146"/>
        <v>7.2247054743110203E-2</v>
      </c>
      <c r="Q138" s="12">
        <f t="shared" si="147"/>
        <v>1.8784234233208654E-2</v>
      </c>
      <c r="R138" s="8">
        <f t="shared" si="148"/>
        <v>0.19735245833333334</v>
      </c>
      <c r="S138" s="13">
        <f t="shared" si="149"/>
        <v>9.5181151488275884E-2</v>
      </c>
      <c r="T138" s="2">
        <f t="shared" si="150"/>
        <v>0.01</v>
      </c>
      <c r="U138" s="14">
        <f t="shared" si="151"/>
        <v>9.5181151488275882E-4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6.4418115148827592E-3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7.4058301131935496</v>
      </c>
      <c r="E139" s="9">
        <f t="shared" si="159"/>
        <v>4.9057803568571403</v>
      </c>
      <c r="F139" s="7" t="s">
        <v>83</v>
      </c>
      <c r="G139" s="1">
        <v>4</v>
      </c>
      <c r="H139" s="8">
        <f t="shared" si="141"/>
        <v>7.4058301131935496</v>
      </c>
      <c r="I139" s="8">
        <f t="shared" si="142"/>
        <v>280.55583011319351</v>
      </c>
      <c r="J139" s="8">
        <f t="shared" si="143"/>
        <v>4.4653834353292315E-2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2.897245040535871</v>
      </c>
      <c r="P139" s="8">
        <f t="shared" si="146"/>
        <v>0.12937310012098646</v>
      </c>
      <c r="Q139" s="12">
        <f t="shared" si="147"/>
        <v>3.363700603145648E-2</v>
      </c>
      <c r="R139" s="8">
        <f t="shared" si="148"/>
        <v>0.19735245833333334</v>
      </c>
      <c r="S139" s="13">
        <f t="shared" si="149"/>
        <v>0.1704412821381871</v>
      </c>
      <c r="T139" s="2">
        <f t="shared" si="150"/>
        <v>0.01</v>
      </c>
      <c r="U139" s="14">
        <f t="shared" si="151"/>
        <v>1.7044128213818711E-3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7.1944128213818712E-3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12.4448763552</v>
      </c>
      <c r="E140" s="9">
        <f t="shared" si="159"/>
        <v>7.4058301131935496</v>
      </c>
      <c r="F140" s="7" t="s">
        <v>83</v>
      </c>
      <c r="G140" s="1">
        <v>5</v>
      </c>
      <c r="H140" s="8">
        <f t="shared" si="141"/>
        <v>12.4448763552</v>
      </c>
      <c r="I140" s="8">
        <f t="shared" si="142"/>
        <v>285.59487635519997</v>
      </c>
      <c r="J140" s="8">
        <f t="shared" si="143"/>
        <v>8.2375056038461347E-2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3.5269198570815514</v>
      </c>
      <c r="P140" s="8">
        <f t="shared" si="146"/>
        <v>0.29053022087025487</v>
      </c>
      <c r="Q140" s="12">
        <f t="shared" si="147"/>
        <v>7.5537857426266272E-2</v>
      </c>
      <c r="R140" s="8">
        <f t="shared" si="148"/>
        <v>0.19735245833333334</v>
      </c>
      <c r="S140" s="13">
        <f t="shared" si="149"/>
        <v>0.38275610075594246</v>
      </c>
      <c r="T140" s="2">
        <f t="shared" si="150"/>
        <v>0.01</v>
      </c>
      <c r="U140" s="14">
        <f t="shared" si="151"/>
        <v>3.8275610075594246E-3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9.3175610075594238E-3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15.879922381290299</v>
      </c>
      <c r="E141" s="9">
        <f t="shared" si="159"/>
        <v>12.4448763552</v>
      </c>
      <c r="F141" s="7" t="s">
        <v>85</v>
      </c>
      <c r="G141" s="1">
        <v>6</v>
      </c>
      <c r="H141" s="8">
        <f t="shared" si="141"/>
        <v>15.879922381290299</v>
      </c>
      <c r="I141" s="8">
        <f t="shared" si="142"/>
        <v>289.02992238129025</v>
      </c>
      <c r="J141" s="8">
        <f t="shared" si="143"/>
        <v>0.12352817943748577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3.9954375528779629</v>
      </c>
      <c r="P141" s="8">
        <f t="shared" si="146"/>
        <v>0.49354912696317804</v>
      </c>
      <c r="Q141" s="12">
        <f t="shared" si="147"/>
        <v>0.1283227730104263</v>
      </c>
      <c r="R141" s="8">
        <f t="shared" si="148"/>
        <v>0.19735245833333334</v>
      </c>
      <c r="S141" s="13">
        <f t="shared" si="149"/>
        <v>0.65022130504037534</v>
      </c>
      <c r="T141" s="2">
        <f t="shared" si="150"/>
        <v>0.01</v>
      </c>
      <c r="U141" s="14">
        <f t="shared" si="151"/>
        <v>6.5022130504037538E-3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1.1992213050403756E-2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19.293668643666699</v>
      </c>
      <c r="E142" s="9">
        <f t="shared" si="159"/>
        <v>15.879922381290299</v>
      </c>
      <c r="F142" s="7" t="s">
        <v>83</v>
      </c>
      <c r="G142" s="1">
        <v>7</v>
      </c>
      <c r="H142" s="8">
        <f t="shared" si="141"/>
        <v>19.293668643666699</v>
      </c>
      <c r="I142" s="8">
        <f t="shared" si="142"/>
        <v>292.44366864366668</v>
      </c>
      <c r="J142" s="8">
        <f t="shared" si="143"/>
        <v>0.18304155135892047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4.2609363425814513</v>
      </c>
      <c r="P142" s="8">
        <f t="shared" si="146"/>
        <v>0.77992839838771344</v>
      </c>
      <c r="Q142" s="12">
        <f t="shared" si="147"/>
        <v>0.2027813835808055</v>
      </c>
      <c r="R142" s="8">
        <f t="shared" si="148"/>
        <v>0.19735245833333334</v>
      </c>
      <c r="S142" s="13">
        <f t="shared" si="149"/>
        <v>1.0275087794361424</v>
      </c>
      <c r="T142" s="2">
        <f t="shared" si="150"/>
        <v>0.01</v>
      </c>
      <c r="U142" s="14">
        <f t="shared" si="151"/>
        <v>1.0275087794361424E-2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2.0225087794361427E-2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20.7489182312903</v>
      </c>
      <c r="E143" s="9">
        <f t="shared" si="159"/>
        <v>19.293668643666699</v>
      </c>
      <c r="F143" s="7" t="s">
        <v>83</v>
      </c>
      <c r="G143" s="1">
        <v>8</v>
      </c>
      <c r="H143" s="8">
        <f t="shared" si="141"/>
        <v>20.7489182312903</v>
      </c>
      <c r="I143" s="8">
        <f t="shared" si="142"/>
        <v>293.89891823129028</v>
      </c>
      <c r="J143" s="8">
        <f t="shared" si="143"/>
        <v>0.21584754038225978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4.2400558608604051</v>
      </c>
      <c r="P143" s="8">
        <f t="shared" si="146"/>
        <v>0.91520562865010358</v>
      </c>
      <c r="Q143" s="12">
        <f t="shared" si="147"/>
        <v>0.23795346344902693</v>
      </c>
      <c r="R143" s="8">
        <f t="shared" si="148"/>
        <v>0.19735245833333334</v>
      </c>
      <c r="S143" s="13">
        <f t="shared" si="149"/>
        <v>1.2057283981085123</v>
      </c>
      <c r="T143" s="2">
        <f t="shared" si="150"/>
        <v>0.01</v>
      </c>
      <c r="U143" s="14">
        <f t="shared" si="151"/>
        <v>1.2057283981085123E-2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2.2007283981085125E-2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22.562388181612899</v>
      </c>
      <c r="E144" s="9">
        <f t="shared" si="159"/>
        <v>20.7489182312903</v>
      </c>
      <c r="F144" s="7" t="s">
        <v>83</v>
      </c>
      <c r="G144" s="1">
        <v>9</v>
      </c>
      <c r="H144" s="8">
        <f t="shared" si="141"/>
        <v>22.562388181612899</v>
      </c>
      <c r="I144" s="8">
        <f t="shared" si="142"/>
        <v>295.71238818161288</v>
      </c>
      <c r="J144" s="8">
        <f t="shared" si="143"/>
        <v>0.26447371718191159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4.0838981488769681</v>
      </c>
      <c r="P144" s="8">
        <f t="shared" si="146"/>
        <v>1.0800837240258196</v>
      </c>
      <c r="Q144" s="12">
        <f t="shared" si="147"/>
        <v>0.28082176824671312</v>
      </c>
      <c r="R144" s="8">
        <f t="shared" si="148"/>
        <v>0.19735245833333334</v>
      </c>
      <c r="S144" s="13">
        <f t="shared" si="149"/>
        <v>1.4229453771100129</v>
      </c>
      <c r="T144" s="2">
        <f t="shared" si="150"/>
        <v>0.01</v>
      </c>
      <c r="U144" s="14">
        <f t="shared" si="151"/>
        <v>1.4229453771100129E-2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2.4179453771100132E-2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20.078506207333302</v>
      </c>
      <c r="E145" s="9">
        <f t="shared" si="159"/>
        <v>22.562388181612899</v>
      </c>
      <c r="F145" s="7" t="s">
        <v>83</v>
      </c>
      <c r="G145" s="1">
        <v>10</v>
      </c>
      <c r="H145" s="8">
        <f t="shared" si="141"/>
        <v>20.078506207333302</v>
      </c>
      <c r="I145" s="8">
        <f t="shared" si="142"/>
        <v>293.22850620733328</v>
      </c>
      <c r="J145" s="8">
        <f t="shared" si="143"/>
        <v>0.20010203853423542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3.7628623415178151</v>
      </c>
      <c r="P145" s="8">
        <f t="shared" si="146"/>
        <v>0.75295642526142115</v>
      </c>
      <c r="Q145" s="12">
        <f t="shared" si="147"/>
        <v>0.19576867056796951</v>
      </c>
      <c r="R145" s="8">
        <f t="shared" si="148"/>
        <v>0.19735245833333334</v>
      </c>
      <c r="S145" s="13">
        <f t="shared" si="149"/>
        <v>0.99197482626393851</v>
      </c>
      <c r="T145" s="2">
        <f t="shared" si="150"/>
        <v>0.01</v>
      </c>
      <c r="U145" s="14">
        <f t="shared" si="151"/>
        <v>9.919748262639385E-3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1.9869748262639386E-2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13.1221131734194</v>
      </c>
      <c r="E146" s="9">
        <f t="shared" si="159"/>
        <v>20.078506207333302</v>
      </c>
      <c r="F146" s="7" t="s">
        <v>83</v>
      </c>
      <c r="G146" s="1">
        <v>11</v>
      </c>
      <c r="H146" s="8">
        <f t="shared" si="141"/>
        <v>13.1221131734194</v>
      </c>
      <c r="I146" s="8">
        <f t="shared" si="142"/>
        <v>286.27211317341937</v>
      </c>
      <c r="J146" s="8">
        <f t="shared" si="143"/>
        <v>8.9294228125115477E-2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3.768953832923061</v>
      </c>
      <c r="P146" s="8">
        <f t="shared" si="146"/>
        <v>0.33654582335006017</v>
      </c>
      <c r="Q146" s="12">
        <f t="shared" si="147"/>
        <v>8.7501914071015652E-2</v>
      </c>
      <c r="R146" s="8">
        <f t="shared" si="148"/>
        <v>0.19735245833333334</v>
      </c>
      <c r="S146" s="13">
        <f t="shared" si="149"/>
        <v>0.44337889079254683</v>
      </c>
      <c r="T146" s="2">
        <f t="shared" si="150"/>
        <v>0.01</v>
      </c>
      <c r="U146" s="14">
        <f t="shared" si="151"/>
        <v>4.4337889079254685E-3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9.9237889079254703E-3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8.8373796698333305</v>
      </c>
      <c r="E147" s="9">
        <f t="shared" si="159"/>
        <v>13.1221131734194</v>
      </c>
      <c r="F147" s="7" t="s">
        <v>85</v>
      </c>
      <c r="G147" s="1">
        <v>12</v>
      </c>
      <c r="H147" s="8">
        <f t="shared" si="141"/>
        <v>8.8373796698333305</v>
      </c>
      <c r="I147" s="8">
        <f t="shared" si="142"/>
        <v>281.98737966983333</v>
      </c>
      <c r="J147" s="8">
        <f t="shared" si="143"/>
        <v>5.3256874977244989E-2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4.1914559262396676</v>
      </c>
      <c r="P147" s="8">
        <f t="shared" si="146"/>
        <v>0.22322384423637856</v>
      </c>
      <c r="Q147" s="12">
        <f t="shared" si="147"/>
        <v>5.8038199501458429E-2</v>
      </c>
      <c r="R147" s="8">
        <f t="shared" si="148"/>
        <v>0.19735245833333334</v>
      </c>
      <c r="S147" s="13">
        <f t="shared" si="149"/>
        <v>0.29408399566743898</v>
      </c>
      <c r="T147" s="2">
        <f t="shared" si="150"/>
        <v>0.01</v>
      </c>
      <c r="U147" s="14">
        <f t="shared" si="151"/>
        <v>2.9408399566743897E-3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8.4308399566743915E-3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5.7115948426774201</v>
      </c>
      <c r="E148" s="9">
        <f t="shared" si="159"/>
        <v>8.8373796698333305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748000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16000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58500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929400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44700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2327539.1826777468</v>
      </c>
      <c r="J13" s="6" t="s">
        <v>37</v>
      </c>
      <c r="K13" s="6">
        <f>I13/(10000*1000)</f>
        <v>0.23275391826777467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1</v>
      </c>
      <c r="E26" s="7"/>
      <c r="F26" s="7"/>
      <c r="G26" s="1">
        <v>1</v>
      </c>
      <c r="H26" s="8">
        <f t="shared" ref="H26:H37" si="0">E27</f>
        <v>1</v>
      </c>
      <c r="I26" s="8">
        <f t="shared" ref="I26:I37" si="1">H26+273.15</f>
        <v>274.14999999999998</v>
      </c>
      <c r="J26" s="8">
        <f t="shared" ref="J26:J37" si="2">EXP(($C$15*(I26-$C$13))/($C$16*I26*$C$13))</f>
        <v>1.9846143044148706E-2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0.80440573871057197</v>
      </c>
      <c r="Q26" s="12">
        <f t="shared" ref="Q26:Q37" si="6">P26*$B$28</f>
        <v>8.04405738710572E-2</v>
      </c>
      <c r="R26" s="8">
        <f t="shared" ref="R26:R37" si="7">L26*$B$28</f>
        <v>4.0532094166666672</v>
      </c>
      <c r="S26" s="13">
        <f t="shared" ref="S26:S37" si="8">Q26/R26</f>
        <v>1.9846143044148702E-2</v>
      </c>
      <c r="T26" s="2">
        <f t="shared" ref="T26:T37" si="9">$B$27/100</f>
        <v>0.34</v>
      </c>
      <c r="U26" s="14">
        <f t="shared" ref="U26:U37" si="10">S26*T26</f>
        <v>6.7476886350105588E-3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1.9647688635010558E-2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-2.8154749469354798</v>
      </c>
      <c r="E27" s="9">
        <f t="shared" ref="E27:E38" si="18">D26</f>
        <v>1</v>
      </c>
      <c r="F27" s="7" t="s">
        <v>83</v>
      </c>
      <c r="G27" s="1">
        <v>2</v>
      </c>
      <c r="H27" s="8">
        <f t="shared" si="0"/>
        <v>-2.8154749469354798</v>
      </c>
      <c r="I27" s="8">
        <f t="shared" si="1"/>
        <v>270.33452505306451</v>
      </c>
      <c r="J27" s="8">
        <f t="shared" si="2"/>
        <v>1.2021976431966213E-2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80.259782594622763</v>
      </c>
      <c r="P27" s="8">
        <f t="shared" si="5"/>
        <v>0.96488121478728694</v>
      </c>
      <c r="Q27" s="12">
        <f t="shared" si="6"/>
        <v>9.6488121478728706E-2</v>
      </c>
      <c r="R27" s="8">
        <f t="shared" si="7"/>
        <v>4.0532094166666672</v>
      </c>
      <c r="S27" s="13">
        <f t="shared" si="8"/>
        <v>2.380536299999024E-2</v>
      </c>
      <c r="T27" s="2">
        <f t="shared" si="9"/>
        <v>0.34</v>
      </c>
      <c r="U27" s="14">
        <f t="shared" si="10"/>
        <v>8.0938234199966815E-3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2.0993823419996682E-2</v>
      </c>
      <c r="AR27" s="8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-7.9661355301071399</v>
      </c>
      <c r="E28" s="9">
        <f t="shared" si="18"/>
        <v>-2.8154749469354798</v>
      </c>
      <c r="F28" s="7" t="s">
        <v>83</v>
      </c>
      <c r="G28" s="1">
        <v>3</v>
      </c>
      <c r="H28" s="8">
        <f t="shared" si="0"/>
        <v>-7.9661355301071399</v>
      </c>
      <c r="I28" s="8">
        <f t="shared" si="1"/>
        <v>265.18386446989285</v>
      </c>
      <c r="J28" s="8">
        <f t="shared" si="2"/>
        <v>5.9725149299586569E-3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119.82699554650215</v>
      </c>
      <c r="P28" s="8">
        <f t="shared" si="5"/>
        <v>0.71566851991357361</v>
      </c>
      <c r="Q28" s="12">
        <f t="shared" si="6"/>
        <v>7.1566851991357358E-2</v>
      </c>
      <c r="R28" s="8">
        <f t="shared" si="7"/>
        <v>4.0532094166666672</v>
      </c>
      <c r="S28" s="13">
        <f t="shared" si="8"/>
        <v>1.765683551831217E-2</v>
      </c>
      <c r="T28" s="2">
        <f t="shared" si="9"/>
        <v>0.34</v>
      </c>
      <c r="U28" s="14">
        <f t="shared" si="10"/>
        <v>6.0033240762261382E-3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1.8903324076226139E-2</v>
      </c>
      <c r="AR28" s="8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7">
        <v>0.25449077096774197</v>
      </c>
      <c r="E29" s="9">
        <f t="shared" si="18"/>
        <v>-7.9661355301071399</v>
      </c>
      <c r="F29" s="7" t="s">
        <v>83</v>
      </c>
      <c r="G29" s="1">
        <v>4</v>
      </c>
      <c r="H29" s="8">
        <f t="shared" si="0"/>
        <v>0.25449077096774197</v>
      </c>
      <c r="I29" s="8">
        <f t="shared" si="1"/>
        <v>273.4044907709677</v>
      </c>
      <c r="J29" s="8">
        <f t="shared" si="2"/>
        <v>1.8014287589373644E-2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159.64342119325525</v>
      </c>
      <c r="P29" s="8">
        <f t="shared" si="5"/>
        <v>2.8758625011268073</v>
      </c>
      <c r="Q29" s="12">
        <f t="shared" si="6"/>
        <v>0.28758625011268074</v>
      </c>
      <c r="R29" s="8">
        <f t="shared" si="7"/>
        <v>4.0532094166666672</v>
      </c>
      <c r="S29" s="13">
        <f t="shared" si="8"/>
        <v>7.0952724260961025E-2</v>
      </c>
      <c r="T29" s="2">
        <f t="shared" si="9"/>
        <v>0.34</v>
      </c>
      <c r="U29" s="14">
        <f t="shared" si="10"/>
        <v>2.4123926248726751E-2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3.7023926248726753E-2</v>
      </c>
      <c r="AR29" s="8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7">
        <v>8.4338654996999995</v>
      </c>
      <c r="E30" s="9">
        <f t="shared" si="18"/>
        <v>0.25449077096774197</v>
      </c>
      <c r="F30" s="7" t="s">
        <v>83</v>
      </c>
      <c r="G30" s="1">
        <v>5</v>
      </c>
      <c r="H30" s="8">
        <f t="shared" si="0"/>
        <v>8.4338654996999995</v>
      </c>
      <c r="I30" s="8">
        <f t="shared" si="1"/>
        <v>281.58386549969998</v>
      </c>
      <c r="J30" s="8">
        <f t="shared" si="2"/>
        <v>5.0685813448262389E-2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148.929180757522</v>
      </c>
      <c r="O30" s="8">
        <f t="shared" si="19"/>
        <v>48.370472101273094</v>
      </c>
      <c r="P30" s="8">
        <f t="shared" si="5"/>
        <v>2.4516967253295086</v>
      </c>
      <c r="Q30" s="12">
        <f t="shared" si="6"/>
        <v>0.24516967253295086</v>
      </c>
      <c r="R30" s="8">
        <f t="shared" si="7"/>
        <v>4.0532094166666672</v>
      </c>
      <c r="S30" s="13">
        <f t="shared" si="8"/>
        <v>6.0487788152475179E-2</v>
      </c>
      <c r="T30" s="2">
        <f t="shared" si="9"/>
        <v>0.34</v>
      </c>
      <c r="U30" s="14">
        <f t="shared" si="10"/>
        <v>2.0565847971841564E-2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3.3465847971841566E-2</v>
      </c>
      <c r="AR30" s="8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7">
        <v>12.3121406346774</v>
      </c>
      <c r="E31" s="9">
        <f t="shared" si="18"/>
        <v>8.4338654996999995</v>
      </c>
      <c r="F31" s="7" t="s">
        <v>85</v>
      </c>
      <c r="G31" s="1">
        <v>6</v>
      </c>
      <c r="H31" s="8">
        <f t="shared" si="0"/>
        <v>12.3121406346774</v>
      </c>
      <c r="I31" s="8">
        <f t="shared" si="1"/>
        <v>285.46214063467738</v>
      </c>
      <c r="J31" s="8">
        <f t="shared" si="2"/>
        <v>8.1079481108466731E-2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86.450869542610249</v>
      </c>
      <c r="P31" s="8">
        <f t="shared" si="5"/>
        <v>7.0093916438905897</v>
      </c>
      <c r="Q31" s="12">
        <f t="shared" si="6"/>
        <v>0.70093916438905901</v>
      </c>
      <c r="R31" s="8">
        <f t="shared" si="7"/>
        <v>4.0532094166666672</v>
      </c>
      <c r="S31" s="13">
        <f t="shared" si="8"/>
        <v>0.17293435703243451</v>
      </c>
      <c r="T31" s="2">
        <f t="shared" si="9"/>
        <v>0.34</v>
      </c>
      <c r="U31" s="14">
        <f t="shared" si="10"/>
        <v>5.8797681391027735E-2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7.1697681391027737E-2</v>
      </c>
      <c r="AR31" s="8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7">
        <v>17.632029286000002</v>
      </c>
      <c r="E32" s="9">
        <f t="shared" si="18"/>
        <v>12.3121406346774</v>
      </c>
      <c r="F32" s="7" t="s">
        <v>83</v>
      </c>
      <c r="G32" s="1">
        <v>7</v>
      </c>
      <c r="H32" s="8">
        <f t="shared" si="0"/>
        <v>17.632029286000002</v>
      </c>
      <c r="I32" s="8">
        <f t="shared" si="1"/>
        <v>290.78202928599995</v>
      </c>
      <c r="J32" s="8">
        <f t="shared" si="2"/>
        <v>0.15132884675393229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119.97357206538632</v>
      </c>
      <c r="P32" s="8">
        <f t="shared" si="5"/>
        <v>18.1554623016047</v>
      </c>
      <c r="Q32" s="12">
        <f t="shared" si="6"/>
        <v>1.8155462301604701</v>
      </c>
      <c r="R32" s="8">
        <f t="shared" si="7"/>
        <v>4.0532094166666672</v>
      </c>
      <c r="S32" s="13">
        <f t="shared" si="8"/>
        <v>0.44792805984684686</v>
      </c>
      <c r="T32" s="2">
        <f t="shared" si="9"/>
        <v>0.34</v>
      </c>
      <c r="U32" s="14">
        <f t="shared" si="10"/>
        <v>0.15229554034792794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0.17794554034792795</v>
      </c>
      <c r="AR32" s="8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7">
        <v>19.470112571612901</v>
      </c>
      <c r="E33" s="9">
        <f t="shared" si="18"/>
        <v>17.632029286000002</v>
      </c>
      <c r="F33" s="7" t="s">
        <v>83</v>
      </c>
      <c r="G33" s="1">
        <v>8</v>
      </c>
      <c r="H33" s="8">
        <f t="shared" si="0"/>
        <v>19.470112571612901</v>
      </c>
      <c r="I33" s="8">
        <f t="shared" si="1"/>
        <v>292.62011257161288</v>
      </c>
      <c r="J33" s="8">
        <f t="shared" si="2"/>
        <v>0.18675341918851499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142.35020393044829</v>
      </c>
      <c r="P33" s="8">
        <f t="shared" si="5"/>
        <v>26.584387306193602</v>
      </c>
      <c r="Q33" s="12">
        <f t="shared" si="6"/>
        <v>2.6584387306193604</v>
      </c>
      <c r="R33" s="8">
        <f t="shared" si="7"/>
        <v>4.0532094166666672</v>
      </c>
      <c r="S33" s="13">
        <f t="shared" si="8"/>
        <v>0.65588486982388461</v>
      </c>
      <c r="T33" s="2">
        <f t="shared" si="9"/>
        <v>0.34</v>
      </c>
      <c r="U33" s="14">
        <f t="shared" si="10"/>
        <v>0.2230008557401208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0.2486508557401208</v>
      </c>
      <c r="AR33" s="8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7">
        <v>17.110369039354801</v>
      </c>
      <c r="E34" s="9">
        <f t="shared" si="18"/>
        <v>19.470112571612901</v>
      </c>
      <c r="F34" s="7" t="s">
        <v>83</v>
      </c>
      <c r="G34" s="1">
        <v>9</v>
      </c>
      <c r="H34" s="8">
        <f t="shared" si="0"/>
        <v>17.110369039354801</v>
      </c>
      <c r="I34" s="8">
        <f t="shared" si="1"/>
        <v>290.26036903935477</v>
      </c>
      <c r="J34" s="8">
        <f t="shared" si="2"/>
        <v>0.14249056882012814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156.29791079092135</v>
      </c>
      <c r="P34" s="8">
        <f t="shared" si="5"/>
        <v>22.270978213996028</v>
      </c>
      <c r="Q34" s="12">
        <f t="shared" si="6"/>
        <v>2.2270978213996027</v>
      </c>
      <c r="R34" s="8">
        <f t="shared" si="7"/>
        <v>4.0532094166666672</v>
      </c>
      <c r="S34" s="13">
        <f t="shared" si="8"/>
        <v>0.54946527367716258</v>
      </c>
      <c r="T34" s="2">
        <f t="shared" si="9"/>
        <v>0.34</v>
      </c>
      <c r="U34" s="14">
        <f t="shared" si="10"/>
        <v>0.18681819305023528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0.21246819305023529</v>
      </c>
      <c r="AR34" s="8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7">
        <v>13.451887897000001</v>
      </c>
      <c r="E35" s="9">
        <f t="shared" si="18"/>
        <v>17.110369039354801</v>
      </c>
      <c r="F35" s="7" t="s">
        <v>83</v>
      </c>
      <c r="G35" s="1">
        <v>10</v>
      </c>
      <c r="H35" s="8">
        <f t="shared" si="0"/>
        <v>13.451887897000001</v>
      </c>
      <c r="I35" s="8">
        <f t="shared" si="1"/>
        <v>286.60188789699998</v>
      </c>
      <c r="J35" s="8">
        <f t="shared" si="2"/>
        <v>9.285811892607411E-2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174.559026743592</v>
      </c>
      <c r="P35" s="8">
        <f t="shared" si="5"/>
        <v>16.209222864976216</v>
      </c>
      <c r="Q35" s="12">
        <f t="shared" si="6"/>
        <v>1.6209222864976216</v>
      </c>
      <c r="R35" s="8">
        <f t="shared" si="7"/>
        <v>4.0532094166666672</v>
      </c>
      <c r="S35" s="13">
        <f t="shared" si="8"/>
        <v>0.39991081631075887</v>
      </c>
      <c r="T35" s="2">
        <f t="shared" si="9"/>
        <v>0.34</v>
      </c>
      <c r="U35" s="14">
        <f t="shared" si="10"/>
        <v>0.13596967754565803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0.16161967754565804</v>
      </c>
      <c r="AR35" s="8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7">
        <v>7.6258554693548399</v>
      </c>
      <c r="E36" s="9">
        <f t="shared" si="18"/>
        <v>13.451887897000001</v>
      </c>
      <c r="F36" s="7" t="s">
        <v>83</v>
      </c>
      <c r="G36" s="1">
        <v>11</v>
      </c>
      <c r="H36" s="8">
        <f t="shared" si="0"/>
        <v>7.6258554693548399</v>
      </c>
      <c r="I36" s="8">
        <f t="shared" si="1"/>
        <v>280.77585546935484</v>
      </c>
      <c r="J36" s="8">
        <f t="shared" si="2"/>
        <v>4.5884916909025623E-2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150.43231368468497</v>
      </c>
      <c r="O36" s="8">
        <f t="shared" si="19"/>
        <v>48.44958436059747</v>
      </c>
      <c r="P36" s="8">
        <f t="shared" si="5"/>
        <v>2.2231051526628423</v>
      </c>
      <c r="Q36" s="12">
        <f t="shared" si="6"/>
        <v>0.22231051526628423</v>
      </c>
      <c r="R36" s="8">
        <f t="shared" si="7"/>
        <v>4.0532094166666672</v>
      </c>
      <c r="S36" s="13">
        <f t="shared" si="8"/>
        <v>5.4848021015679704E-2</v>
      </c>
      <c r="T36" s="2">
        <f t="shared" si="9"/>
        <v>0.34</v>
      </c>
      <c r="U36" s="14">
        <f t="shared" si="10"/>
        <v>1.8648327145331101E-2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3.1548327145331102E-2</v>
      </c>
      <c r="AR36" s="8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7">
        <v>3.8219775174333299</v>
      </c>
      <c r="E37" s="9">
        <f t="shared" si="18"/>
        <v>7.6258554693548399</v>
      </c>
      <c r="F37" s="7" t="s">
        <v>85</v>
      </c>
      <c r="G37" s="1">
        <v>12</v>
      </c>
      <c r="H37" s="8">
        <f t="shared" si="0"/>
        <v>3.8219775174333299</v>
      </c>
      <c r="I37" s="8">
        <f t="shared" si="1"/>
        <v>276.97197751743329</v>
      </c>
      <c r="J37" s="8">
        <f t="shared" si="2"/>
        <v>2.8499129992466583E-2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86.758573374601298</v>
      </c>
      <c r="P37" s="8">
        <f t="shared" si="5"/>
        <v>2.4725438605637127</v>
      </c>
      <c r="Q37" s="12">
        <f t="shared" si="6"/>
        <v>0.24725438605637129</v>
      </c>
      <c r="R37" s="8">
        <f t="shared" si="7"/>
        <v>4.0532094166666672</v>
      </c>
      <c r="S37" s="13">
        <f t="shared" si="8"/>
        <v>6.1002124647117711E-2</v>
      </c>
      <c r="T37" s="2">
        <f t="shared" si="9"/>
        <v>0.34</v>
      </c>
      <c r="U37" s="14">
        <f t="shared" si="10"/>
        <v>2.0740722380020022E-2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3.364072238002002E-2</v>
      </c>
      <c r="AR37" s="8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3">
      <c r="C38" s="7">
        <v>12</v>
      </c>
      <c r="D38" s="10">
        <v>1.86519820496774</v>
      </c>
      <c r="E38" s="9">
        <f t="shared" si="18"/>
        <v>3.8219775174333299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1</v>
      </c>
      <c r="E42" s="7"/>
      <c r="F42" s="7"/>
      <c r="G42" s="1">
        <v>1</v>
      </c>
      <c r="H42" s="8">
        <f t="shared" ref="H42:H53" si="20">E43</f>
        <v>1</v>
      </c>
      <c r="I42" s="8">
        <f t="shared" ref="I42:I53" si="21">H42+273.15</f>
        <v>274.14999999999998</v>
      </c>
      <c r="J42" s="8">
        <f t="shared" ref="J42:J53" si="22">EXP(($C$15*(I42-$C$13))/($C$16*I42*$C$13))</f>
        <v>1.9846143044148706E-2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1.1680695565421773</v>
      </c>
      <c r="Q42" s="12">
        <f t="shared" ref="Q42:Q53" si="26">P42*$B$44</f>
        <v>0.28033669357012253</v>
      </c>
      <c r="R42" s="8">
        <f t="shared" ref="R42:R53" si="27">L42*$B$44</f>
        <v>14.125500000000001</v>
      </c>
      <c r="S42" s="13">
        <f t="shared" ref="S42:S53" si="28">Q42/R42</f>
        <v>1.9846143044148706E-2</v>
      </c>
      <c r="T42" s="2">
        <f t="shared" ref="T42:T53" si="29">$B$43/100</f>
        <v>0.43</v>
      </c>
      <c r="U42" s="14">
        <f t="shared" ref="U42:U53" si="30">S42*T42</f>
        <v>8.5338415089839439E-3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1.6953841508983943E-2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62333.333333333336</v>
      </c>
      <c r="AU42" s="1">
        <f t="shared" ref="AU42:AU53" si="38">AT42*10000*AS42*0.67*AR42*AQ42</f>
        <v>232594074.89133549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-2.8154749469354798</v>
      </c>
      <c r="E43" s="9">
        <f t="shared" ref="E43:E54" si="39">D42</f>
        <v>1</v>
      </c>
      <c r="F43" s="7" t="s">
        <v>83</v>
      </c>
      <c r="G43" s="1">
        <v>2</v>
      </c>
      <c r="H43" s="8">
        <f t="shared" si="20"/>
        <v>-2.8154749469354798</v>
      </c>
      <c r="I43" s="8">
        <f t="shared" si="21"/>
        <v>270.33452505306451</v>
      </c>
      <c r="J43" s="8">
        <f t="shared" si="22"/>
        <v>1.2021976431966213E-2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116.54443044345783</v>
      </c>
      <c r="P43" s="8">
        <f t="shared" si="25"/>
        <v>1.4010943960681757</v>
      </c>
      <c r="Q43" s="12">
        <f t="shared" si="26"/>
        <v>0.33626265505636216</v>
      </c>
      <c r="R43" s="8">
        <f t="shared" si="27"/>
        <v>14.125500000000001</v>
      </c>
      <c r="S43" s="13">
        <f t="shared" si="28"/>
        <v>2.380536299999024E-2</v>
      </c>
      <c r="T43" s="2">
        <f t="shared" si="29"/>
        <v>0.43</v>
      </c>
      <c r="U43" s="14">
        <f t="shared" si="30"/>
        <v>1.0236306089995803E-2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1.86563060899958E-2</v>
      </c>
      <c r="AR43" s="8">
        <f t="shared" si="35"/>
        <v>136.875</v>
      </c>
      <c r="AS43" s="1">
        <f t="shared" si="36"/>
        <v>0.24</v>
      </c>
      <c r="AT43" s="1">
        <f t="shared" si="37"/>
        <v>62333.333333333336</v>
      </c>
      <c r="AU43" s="1">
        <f t="shared" si="38"/>
        <v>255950620.60670534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-7.9661355301071399</v>
      </c>
      <c r="E44" s="9">
        <f t="shared" si="39"/>
        <v>-2.8154749469354798</v>
      </c>
      <c r="F44" s="7" t="s">
        <v>83</v>
      </c>
      <c r="G44" s="1">
        <v>3</v>
      </c>
      <c r="H44" s="8">
        <f t="shared" si="20"/>
        <v>-7.9661355301071399</v>
      </c>
      <c r="I44" s="8">
        <f t="shared" si="21"/>
        <v>265.18386446989285</v>
      </c>
      <c r="J44" s="8">
        <f t="shared" si="22"/>
        <v>5.9725149299586569E-3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173.99958604738964</v>
      </c>
      <c r="P44" s="8">
        <f t="shared" si="25"/>
        <v>1.0392151254746607</v>
      </c>
      <c r="Q44" s="12">
        <f t="shared" si="26"/>
        <v>0.24941163011391854</v>
      </c>
      <c r="R44" s="8">
        <f t="shared" si="27"/>
        <v>14.125500000000001</v>
      </c>
      <c r="S44" s="13">
        <f t="shared" si="28"/>
        <v>1.7656835518312167E-2</v>
      </c>
      <c r="T44" s="2">
        <f t="shared" si="29"/>
        <v>0.43</v>
      </c>
      <c r="U44" s="14">
        <f t="shared" si="30"/>
        <v>7.5924392728742313E-3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1.601243927287423E-2</v>
      </c>
      <c r="AR44" s="8">
        <f t="shared" si="35"/>
        <v>136.875</v>
      </c>
      <c r="AS44" s="1">
        <f t="shared" si="36"/>
        <v>0.24</v>
      </c>
      <c r="AT44" s="1">
        <f t="shared" si="37"/>
        <v>62333.333333333336</v>
      </c>
      <c r="AU44" s="1">
        <f t="shared" si="38"/>
        <v>219678737.55657613</v>
      </c>
    </row>
    <row r="45" spans="1:48" x14ac:dyDescent="0.15">
      <c r="C45" s="7">
        <v>3</v>
      </c>
      <c r="D45" s="7">
        <v>0.25449077096774197</v>
      </c>
      <c r="E45" s="9">
        <f t="shared" si="39"/>
        <v>-7.9661355301071399</v>
      </c>
      <c r="F45" s="7" t="s">
        <v>83</v>
      </c>
      <c r="G45" s="1">
        <v>4</v>
      </c>
      <c r="H45" s="8">
        <f t="shared" si="20"/>
        <v>0.25449077096774197</v>
      </c>
      <c r="I45" s="8">
        <f t="shared" si="21"/>
        <v>273.4044907709677</v>
      </c>
      <c r="J45" s="8">
        <f t="shared" si="22"/>
        <v>1.8014287589373644E-2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231.81662092191496</v>
      </c>
      <c r="P45" s="8">
        <f t="shared" si="25"/>
        <v>4.1760112772841875</v>
      </c>
      <c r="Q45" s="12">
        <f t="shared" si="26"/>
        <v>1.0022427065482049</v>
      </c>
      <c r="R45" s="8">
        <f t="shared" si="27"/>
        <v>14.125500000000001</v>
      </c>
      <c r="S45" s="13">
        <f t="shared" si="28"/>
        <v>7.0952724260961025E-2</v>
      </c>
      <c r="T45" s="2">
        <f t="shared" si="29"/>
        <v>0.43</v>
      </c>
      <c r="U45" s="14">
        <f t="shared" si="30"/>
        <v>3.050967143221324E-2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3.8929671432213236E-2</v>
      </c>
      <c r="AR45" s="8">
        <f t="shared" si="35"/>
        <v>136.875</v>
      </c>
      <c r="AS45" s="1">
        <f t="shared" si="36"/>
        <v>0.24</v>
      </c>
      <c r="AT45" s="1">
        <f t="shared" si="37"/>
        <v>62333.333333333336</v>
      </c>
      <c r="AU45" s="1">
        <f t="shared" si="38"/>
        <v>534086089.44474858</v>
      </c>
    </row>
    <row r="46" spans="1:48" x14ac:dyDescent="0.15">
      <c r="C46" s="7">
        <v>4</v>
      </c>
      <c r="D46" s="7">
        <v>8.4338654996999995</v>
      </c>
      <c r="E46" s="9">
        <f t="shared" si="39"/>
        <v>0.25449077096774197</v>
      </c>
      <c r="F46" s="7" t="s">
        <v>83</v>
      </c>
      <c r="G46" s="1">
        <v>5</v>
      </c>
      <c r="H46" s="8">
        <f t="shared" si="20"/>
        <v>8.4338654996999995</v>
      </c>
      <c r="I46" s="8">
        <f t="shared" si="21"/>
        <v>281.58386549969998</v>
      </c>
      <c r="J46" s="8">
        <f t="shared" si="22"/>
        <v>5.0685813448262389E-2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216.25857916239926</v>
      </c>
      <c r="O46" s="8">
        <f t="shared" si="40"/>
        <v>70.238280482231517</v>
      </c>
      <c r="P46" s="8">
        <f t="shared" si="25"/>
        <v>3.5600843814491157</v>
      </c>
      <c r="Q46" s="12">
        <f t="shared" si="26"/>
        <v>0.85442025154778778</v>
      </c>
      <c r="R46" s="8">
        <f t="shared" si="27"/>
        <v>14.125500000000001</v>
      </c>
      <c r="S46" s="13">
        <f t="shared" si="28"/>
        <v>6.0487788152475151E-2</v>
      </c>
      <c r="T46" s="2">
        <f t="shared" si="29"/>
        <v>0.43</v>
      </c>
      <c r="U46" s="14">
        <f t="shared" si="30"/>
        <v>2.6009748905564314E-2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3.4429748905564314E-2</v>
      </c>
      <c r="AR46" s="8">
        <f t="shared" si="35"/>
        <v>136.875</v>
      </c>
      <c r="AS46" s="1">
        <f t="shared" si="36"/>
        <v>0.24</v>
      </c>
      <c r="AT46" s="1">
        <f t="shared" si="37"/>
        <v>62333.333333333336</v>
      </c>
      <c r="AU46" s="1">
        <f t="shared" si="38"/>
        <v>472350504.82140774</v>
      </c>
    </row>
    <row r="47" spans="1:48" x14ac:dyDescent="0.15">
      <c r="C47" s="7">
        <v>5</v>
      </c>
      <c r="D47" s="7">
        <v>12.3121406346774</v>
      </c>
      <c r="E47" s="9">
        <f t="shared" si="39"/>
        <v>8.4338654996999995</v>
      </c>
      <c r="F47" s="7" t="s">
        <v>85</v>
      </c>
      <c r="G47" s="1">
        <v>6</v>
      </c>
      <c r="H47" s="8">
        <f t="shared" si="20"/>
        <v>12.3121406346774</v>
      </c>
      <c r="I47" s="8">
        <f t="shared" si="21"/>
        <v>285.46214063467738</v>
      </c>
      <c r="J47" s="8">
        <f t="shared" si="22"/>
        <v>8.1079481108466731E-2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125.53444610078239</v>
      </c>
      <c r="P47" s="8">
        <f t="shared" si="25"/>
        <v>10.178267751090221</v>
      </c>
      <c r="Q47" s="12">
        <f t="shared" si="26"/>
        <v>2.4427842602616532</v>
      </c>
      <c r="R47" s="8">
        <f t="shared" si="27"/>
        <v>14.125500000000001</v>
      </c>
      <c r="S47" s="13">
        <f t="shared" si="28"/>
        <v>0.17293435703243445</v>
      </c>
      <c r="T47" s="2">
        <f t="shared" si="29"/>
        <v>0.43</v>
      </c>
      <c r="U47" s="14">
        <f t="shared" si="30"/>
        <v>7.4361773523946809E-2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8.2781773523946819E-2</v>
      </c>
      <c r="AR47" s="8">
        <f t="shared" si="35"/>
        <v>136.875</v>
      </c>
      <c r="AS47" s="1">
        <f t="shared" si="36"/>
        <v>0.24</v>
      </c>
      <c r="AT47" s="1">
        <f t="shared" si="37"/>
        <v>62333.333333333336</v>
      </c>
      <c r="AU47" s="1">
        <f t="shared" si="38"/>
        <v>1135704260.327275</v>
      </c>
    </row>
    <row r="48" spans="1:48" x14ac:dyDescent="0.15">
      <c r="C48" s="7">
        <v>6</v>
      </c>
      <c r="D48" s="7">
        <v>17.632029286000002</v>
      </c>
      <c r="E48" s="9">
        <f t="shared" si="39"/>
        <v>12.3121406346774</v>
      </c>
      <c r="F48" s="7" t="s">
        <v>83</v>
      </c>
      <c r="G48" s="1">
        <v>7</v>
      </c>
      <c r="H48" s="8">
        <f t="shared" si="20"/>
        <v>17.632029286000002</v>
      </c>
      <c r="I48" s="8">
        <f t="shared" si="21"/>
        <v>290.78202928599995</v>
      </c>
      <c r="J48" s="8">
        <f t="shared" si="22"/>
        <v>0.15132884675393229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174.21242834969217</v>
      </c>
      <c r="P48" s="8">
        <f t="shared" si="25"/>
        <v>26.363365872360976</v>
      </c>
      <c r="Q48" s="12">
        <f t="shared" si="26"/>
        <v>6.3272078093666337</v>
      </c>
      <c r="R48" s="8">
        <f t="shared" si="27"/>
        <v>14.125500000000001</v>
      </c>
      <c r="S48" s="13">
        <f t="shared" si="28"/>
        <v>0.44792805984684675</v>
      </c>
      <c r="T48" s="2">
        <f t="shared" si="29"/>
        <v>0.43</v>
      </c>
      <c r="U48" s="14">
        <f t="shared" si="30"/>
        <v>0.1926090657341441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0.20820906573414411</v>
      </c>
      <c r="AR48" s="8">
        <f t="shared" si="35"/>
        <v>136.875</v>
      </c>
      <c r="AS48" s="1">
        <f t="shared" si="36"/>
        <v>0.24</v>
      </c>
      <c r="AT48" s="1">
        <f t="shared" si="37"/>
        <v>62333.333333333336</v>
      </c>
      <c r="AU48" s="1">
        <f t="shared" si="38"/>
        <v>2856473266.118485</v>
      </c>
    </row>
    <row r="49" spans="1:48" x14ac:dyDescent="0.15">
      <c r="C49" s="7">
        <v>7</v>
      </c>
      <c r="D49" s="7">
        <v>19.470112571612901</v>
      </c>
      <c r="E49" s="9">
        <f t="shared" si="39"/>
        <v>17.632029286000002</v>
      </c>
      <c r="F49" s="7" t="s">
        <v>83</v>
      </c>
      <c r="G49" s="1">
        <v>8</v>
      </c>
      <c r="H49" s="8">
        <f t="shared" si="20"/>
        <v>19.470112571612901</v>
      </c>
      <c r="I49" s="8">
        <f t="shared" si="21"/>
        <v>292.62011257161288</v>
      </c>
      <c r="J49" s="8">
        <f t="shared" si="22"/>
        <v>0.18675341918851499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206.70531247733118</v>
      </c>
      <c r="P49" s="8">
        <f t="shared" si="25"/>
        <v>38.60292386957201</v>
      </c>
      <c r="Q49" s="12">
        <f t="shared" si="26"/>
        <v>9.2647017286972826</v>
      </c>
      <c r="R49" s="8">
        <f t="shared" si="27"/>
        <v>14.125500000000001</v>
      </c>
      <c r="S49" s="13">
        <f t="shared" si="28"/>
        <v>0.65588486982388461</v>
      </c>
      <c r="T49" s="2">
        <f t="shared" si="29"/>
        <v>0.43</v>
      </c>
      <c r="U49" s="14">
        <f t="shared" si="30"/>
        <v>0.28203049402427038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0.29763049402427039</v>
      </c>
      <c r="AR49" s="8">
        <f t="shared" si="35"/>
        <v>136.875</v>
      </c>
      <c r="AS49" s="1">
        <f t="shared" si="36"/>
        <v>0.24</v>
      </c>
      <c r="AT49" s="1">
        <f t="shared" si="37"/>
        <v>62333.333333333336</v>
      </c>
      <c r="AU49" s="1">
        <f t="shared" si="38"/>
        <v>4083268643.2949414</v>
      </c>
    </row>
    <row r="50" spans="1:48" x14ac:dyDescent="0.15">
      <c r="C50" s="7">
        <v>8</v>
      </c>
      <c r="D50" s="7">
        <v>17.110369039354801</v>
      </c>
      <c r="E50" s="9">
        <f t="shared" si="39"/>
        <v>19.470112571612901</v>
      </c>
      <c r="F50" s="7" t="s">
        <v>83</v>
      </c>
      <c r="G50" s="1">
        <v>9</v>
      </c>
      <c r="H50" s="8">
        <f t="shared" si="20"/>
        <v>17.110369039354801</v>
      </c>
      <c r="I50" s="8">
        <f t="shared" si="21"/>
        <v>290.26036903935477</v>
      </c>
      <c r="J50" s="8">
        <f t="shared" si="22"/>
        <v>0.14249056882012814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226.95863860775916</v>
      </c>
      <c r="P50" s="8">
        <f t="shared" si="25"/>
        <v>32.339465513861498</v>
      </c>
      <c r="Q50" s="12">
        <f t="shared" si="26"/>
        <v>7.7614717233267596</v>
      </c>
      <c r="R50" s="8">
        <f t="shared" si="27"/>
        <v>14.125500000000001</v>
      </c>
      <c r="S50" s="13">
        <f t="shared" si="28"/>
        <v>0.54946527367716258</v>
      </c>
      <c r="T50" s="2">
        <f t="shared" si="29"/>
        <v>0.43</v>
      </c>
      <c r="U50" s="14">
        <f t="shared" si="30"/>
        <v>0.23627006768117992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0.25187006768117992</v>
      </c>
      <c r="AR50" s="8">
        <f t="shared" si="35"/>
        <v>136.875</v>
      </c>
      <c r="AS50" s="1">
        <f t="shared" si="36"/>
        <v>0.24</v>
      </c>
      <c r="AT50" s="1">
        <f t="shared" si="37"/>
        <v>62333.333333333336</v>
      </c>
      <c r="AU50" s="1">
        <f t="shared" si="38"/>
        <v>3455469685.385366</v>
      </c>
    </row>
    <row r="51" spans="1:48" x14ac:dyDescent="0.15">
      <c r="C51" s="7">
        <v>9</v>
      </c>
      <c r="D51" s="7">
        <v>13.451887897000001</v>
      </c>
      <c r="E51" s="9">
        <f t="shared" si="39"/>
        <v>17.110369039354801</v>
      </c>
      <c r="F51" s="7" t="s">
        <v>83</v>
      </c>
      <c r="G51" s="1">
        <v>10</v>
      </c>
      <c r="H51" s="8">
        <f t="shared" si="20"/>
        <v>13.451887897000001</v>
      </c>
      <c r="I51" s="8">
        <f t="shared" si="21"/>
        <v>286.60188789699998</v>
      </c>
      <c r="J51" s="8">
        <f t="shared" si="22"/>
        <v>9.285811892607411E-2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253.47542309389763</v>
      </c>
      <c r="P51" s="8">
        <f t="shared" si="25"/>
        <v>23.537250982490097</v>
      </c>
      <c r="Q51" s="12">
        <f t="shared" si="26"/>
        <v>5.6489402357976228</v>
      </c>
      <c r="R51" s="8">
        <f t="shared" si="27"/>
        <v>14.125500000000001</v>
      </c>
      <c r="S51" s="13">
        <f t="shared" si="28"/>
        <v>0.39991081631075875</v>
      </c>
      <c r="T51" s="2">
        <f t="shared" si="29"/>
        <v>0.43</v>
      </c>
      <c r="U51" s="14">
        <f t="shared" si="30"/>
        <v>0.17196165101362626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0.18756165101362626</v>
      </c>
      <c r="AR51" s="8">
        <f t="shared" si="35"/>
        <v>136.875</v>
      </c>
      <c r="AS51" s="1">
        <f t="shared" si="36"/>
        <v>0.24</v>
      </c>
      <c r="AT51" s="1">
        <f t="shared" si="37"/>
        <v>62333.333333333336</v>
      </c>
      <c r="AU51" s="1">
        <f t="shared" si="38"/>
        <v>2573206118.4769473</v>
      </c>
    </row>
    <row r="52" spans="1:48" x14ac:dyDescent="0.15">
      <c r="C52" s="7">
        <v>10</v>
      </c>
      <c r="D52" s="7">
        <v>7.6258554693548399</v>
      </c>
      <c r="E52" s="9">
        <f t="shared" si="39"/>
        <v>13.451887897000001</v>
      </c>
      <c r="F52" s="7" t="s">
        <v>83</v>
      </c>
      <c r="G52" s="1">
        <v>11</v>
      </c>
      <c r="H52" s="8">
        <f t="shared" si="20"/>
        <v>7.6258554693548399</v>
      </c>
      <c r="I52" s="8">
        <f t="shared" si="21"/>
        <v>280.77585546935484</v>
      </c>
      <c r="J52" s="8">
        <f t="shared" si="22"/>
        <v>4.5884916909025623E-2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218.44126350583716</v>
      </c>
      <c r="O52" s="8">
        <f t="shared" si="40"/>
        <v>70.353158605570371</v>
      </c>
      <c r="P52" s="8">
        <f t="shared" si="25"/>
        <v>3.2281488369040976</v>
      </c>
      <c r="Q52" s="12">
        <f t="shared" si="26"/>
        <v>0.77475572085698341</v>
      </c>
      <c r="R52" s="8">
        <f t="shared" si="27"/>
        <v>14.125500000000001</v>
      </c>
      <c r="S52" s="13">
        <f t="shared" si="28"/>
        <v>5.4848021015679684E-2</v>
      </c>
      <c r="T52" s="2">
        <f t="shared" si="29"/>
        <v>0.43</v>
      </c>
      <c r="U52" s="14">
        <f t="shared" si="30"/>
        <v>2.3584649036742265E-2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3.2004649036742265E-2</v>
      </c>
      <c r="AR52" s="8">
        <f t="shared" si="35"/>
        <v>136.875</v>
      </c>
      <c r="AS52" s="1">
        <f t="shared" si="36"/>
        <v>0.24</v>
      </c>
      <c r="AT52" s="1">
        <f t="shared" si="37"/>
        <v>62333.333333333336</v>
      </c>
      <c r="AU52" s="1">
        <f t="shared" si="38"/>
        <v>439079941.32057148</v>
      </c>
    </row>
    <row r="53" spans="1:48" x14ac:dyDescent="0.15">
      <c r="C53" s="7">
        <v>11</v>
      </c>
      <c r="D53" s="7">
        <v>3.8219775174333299</v>
      </c>
      <c r="E53" s="9">
        <f t="shared" si="39"/>
        <v>7.6258554693548399</v>
      </c>
      <c r="F53" s="7" t="s">
        <v>85</v>
      </c>
      <c r="G53" s="1">
        <v>12</v>
      </c>
      <c r="H53" s="8">
        <f t="shared" si="20"/>
        <v>3.8219775174333299</v>
      </c>
      <c r="I53" s="8">
        <f t="shared" si="21"/>
        <v>276.97197751743329</v>
      </c>
      <c r="J53" s="8">
        <f t="shared" si="22"/>
        <v>2.8499129992466583E-2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125.98125976866629</v>
      </c>
      <c r="P53" s="8">
        <f t="shared" si="25"/>
        <v>3.5903562987619213</v>
      </c>
      <c r="Q53" s="12">
        <f t="shared" si="26"/>
        <v>0.86168551170286112</v>
      </c>
      <c r="R53" s="8">
        <f t="shared" si="27"/>
        <v>14.125500000000001</v>
      </c>
      <c r="S53" s="13">
        <f t="shared" si="28"/>
        <v>6.1002124647117698E-2</v>
      </c>
      <c r="T53" s="2">
        <f t="shared" si="29"/>
        <v>0.43</v>
      </c>
      <c r="U53" s="14">
        <f t="shared" si="30"/>
        <v>2.6230913598260609E-2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3.4650913598260606E-2</v>
      </c>
      <c r="AR53" s="8">
        <f t="shared" si="35"/>
        <v>136.875</v>
      </c>
      <c r="AS53" s="1">
        <f t="shared" si="36"/>
        <v>0.24</v>
      </c>
      <c r="AT53" s="1">
        <f t="shared" si="37"/>
        <v>62333.333333333336</v>
      </c>
      <c r="AU53" s="1">
        <f t="shared" si="38"/>
        <v>475384719.63750482</v>
      </c>
      <c r="AV53" s="1">
        <f>SUM(AU42:AU53)</f>
        <v>16733246661.881865</v>
      </c>
    </row>
    <row r="54" spans="1:48" x14ac:dyDescent="0.3">
      <c r="C54" s="7">
        <v>12</v>
      </c>
      <c r="D54" s="10">
        <v>1.86519820496774</v>
      </c>
      <c r="E54" s="9">
        <f t="shared" si="39"/>
        <v>3.8219775174333299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1</v>
      </c>
      <c r="E58" s="7"/>
      <c r="F58" s="7"/>
      <c r="G58" s="1">
        <v>1</v>
      </c>
      <c r="H58" s="8">
        <f t="shared" ref="H58:H69" si="41">E59</f>
        <v>1</v>
      </c>
      <c r="I58" s="8">
        <f t="shared" ref="I58:I69" si="42">H58+273.15</f>
        <v>274.14999999999998</v>
      </c>
      <c r="J58" s="8">
        <f t="shared" ref="J58:J69" si="43">EXP(($C$15*(I58-$C$13))/($C$16*I58*$C$13))</f>
        <v>1.9846143044148706E-2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1.9799835377045691E-3</v>
      </c>
      <c r="Q58" s="12">
        <f t="shared" ref="Q58:Q69" si="47">P58*$B$60</f>
        <v>3.7619687216386812E-4</v>
      </c>
      <c r="R58" s="8">
        <f t="shared" ref="R58:R69" si="48">L58*$B$60</f>
        <v>1.8955666666666669E-2</v>
      </c>
      <c r="S58" s="13">
        <f t="shared" ref="S58:S69" si="49">Q58/R58</f>
        <v>1.9846143044148702E-2</v>
      </c>
      <c r="T58" s="2">
        <f t="shared" ref="T58:T69" si="50">$B$59/100</f>
        <v>0.01</v>
      </c>
      <c r="U58" s="14">
        <f t="shared" ref="U58:U69" si="51">S58*T58</f>
        <v>1.9846143044148702E-4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1.2198461430441487E-2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4875</v>
      </c>
      <c r="AU58" s="1">
        <f t="shared" ref="AU58:AU69" si="58">AT58*10000*AS58*0.67*AR58*AQ58</f>
        <v>755254.88533705228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-2.8154749469354798</v>
      </c>
      <c r="E59" s="9">
        <f t="shared" ref="E59:E70" si="59">D58</f>
        <v>1</v>
      </c>
      <c r="F59" s="7" t="s">
        <v>83</v>
      </c>
      <c r="G59" s="1">
        <v>2</v>
      </c>
      <c r="H59" s="8">
        <f t="shared" si="41"/>
        <v>-2.8154749469354798</v>
      </c>
      <c r="I59" s="8">
        <f t="shared" si="42"/>
        <v>270.33452505306451</v>
      </c>
      <c r="J59" s="8">
        <f t="shared" si="43"/>
        <v>1.2021976431966213E-2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0.19755334979562877</v>
      </c>
      <c r="P59" s="8">
        <f t="shared" si="46"/>
        <v>2.3749817152990266E-3</v>
      </c>
      <c r="Q59" s="12">
        <f t="shared" si="47"/>
        <v>4.5124652590681504E-4</v>
      </c>
      <c r="R59" s="8">
        <f t="shared" si="48"/>
        <v>1.8955666666666669E-2</v>
      </c>
      <c r="S59" s="13">
        <f t="shared" si="49"/>
        <v>2.380536299999024E-2</v>
      </c>
      <c r="T59" s="2">
        <f t="shared" si="50"/>
        <v>0.01</v>
      </c>
      <c r="U59" s="14">
        <f t="shared" si="51"/>
        <v>2.380536299999024E-4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1.2238053629999903E-2</v>
      </c>
      <c r="AR59" s="8">
        <f t="shared" si="55"/>
        <v>9.9766666666666666</v>
      </c>
      <c r="AS59" s="1">
        <f t="shared" si="56"/>
        <v>0.19</v>
      </c>
      <c r="AT59" s="1">
        <f t="shared" si="57"/>
        <v>4875</v>
      </c>
      <c r="AU59" s="1">
        <f t="shared" si="58"/>
        <v>757706.19465243141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-7.9661355301071399</v>
      </c>
      <c r="E60" s="9">
        <f t="shared" si="59"/>
        <v>-2.8154749469354798</v>
      </c>
      <c r="F60" s="7" t="s">
        <v>83</v>
      </c>
      <c r="G60" s="1">
        <v>3</v>
      </c>
      <c r="H60" s="8">
        <f t="shared" si="41"/>
        <v>-7.9661355301071399</v>
      </c>
      <c r="I60" s="8">
        <f t="shared" si="42"/>
        <v>265.18386446989285</v>
      </c>
      <c r="J60" s="8">
        <f t="shared" si="43"/>
        <v>5.9725149299586569E-3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0.2949450347469964</v>
      </c>
      <c r="P60" s="8">
        <f t="shared" si="46"/>
        <v>1.7615636235436109E-3</v>
      </c>
      <c r="Q60" s="12">
        <f t="shared" si="47"/>
        <v>3.3469708847328605E-4</v>
      </c>
      <c r="R60" s="8">
        <f t="shared" si="48"/>
        <v>1.8955666666666669E-2</v>
      </c>
      <c r="S60" s="13">
        <f t="shared" si="49"/>
        <v>1.7656835518312167E-2</v>
      </c>
      <c r="T60" s="2">
        <f t="shared" si="50"/>
        <v>0.01</v>
      </c>
      <c r="U60" s="14">
        <f t="shared" si="51"/>
        <v>1.7656835518312168E-4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1.2176568355183121E-2</v>
      </c>
      <c r="AR60" s="8">
        <f t="shared" si="55"/>
        <v>9.9766666666666666</v>
      </c>
      <c r="AS60" s="1">
        <f t="shared" si="56"/>
        <v>0.19</v>
      </c>
      <c r="AT60" s="1">
        <f t="shared" si="57"/>
        <v>4875</v>
      </c>
      <c r="AU60" s="1">
        <f t="shared" si="58"/>
        <v>753899.39865225868</v>
      </c>
    </row>
    <row r="61" spans="1:48" x14ac:dyDescent="0.15">
      <c r="C61" s="7">
        <v>3</v>
      </c>
      <c r="D61" s="7">
        <v>0.25449077096774197</v>
      </c>
      <c r="E61" s="9">
        <f t="shared" si="59"/>
        <v>-7.9661355301071399</v>
      </c>
      <c r="F61" s="7" t="s">
        <v>83</v>
      </c>
      <c r="G61" s="1">
        <v>4</v>
      </c>
      <c r="H61" s="8">
        <f t="shared" si="41"/>
        <v>0.25449077096774197</v>
      </c>
      <c r="I61" s="8">
        <f t="shared" si="42"/>
        <v>273.4044907709677</v>
      </c>
      <c r="J61" s="8">
        <f t="shared" si="43"/>
        <v>1.8014287589373644E-2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0.39295013779011945</v>
      </c>
      <c r="P61" s="8">
        <f t="shared" si="46"/>
        <v>7.0787167904352117E-3</v>
      </c>
      <c r="Q61" s="12">
        <f t="shared" si="47"/>
        <v>1.3449561901826901E-3</v>
      </c>
      <c r="R61" s="8">
        <f t="shared" si="48"/>
        <v>1.8955666666666669E-2</v>
      </c>
      <c r="S61" s="13">
        <f t="shared" si="49"/>
        <v>7.0952724260961011E-2</v>
      </c>
      <c r="T61" s="2">
        <f t="shared" si="50"/>
        <v>0.01</v>
      </c>
      <c r="U61" s="14">
        <f t="shared" si="51"/>
        <v>7.0952724260961008E-4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1.2709527242609611E-2</v>
      </c>
      <c r="AR61" s="8">
        <f t="shared" si="55"/>
        <v>9.9766666666666666</v>
      </c>
      <c r="AS61" s="1">
        <f t="shared" si="56"/>
        <v>0.19</v>
      </c>
      <c r="AT61" s="1">
        <f t="shared" si="57"/>
        <v>4875</v>
      </c>
      <c r="AU61" s="1">
        <f t="shared" si="58"/>
        <v>786896.98656184215</v>
      </c>
    </row>
    <row r="62" spans="1:48" x14ac:dyDescent="0.15">
      <c r="C62" s="7">
        <v>4</v>
      </c>
      <c r="D62" s="7">
        <v>8.4338654996999995</v>
      </c>
      <c r="E62" s="9">
        <f t="shared" si="59"/>
        <v>0.25449077096774197</v>
      </c>
      <c r="F62" s="7" t="s">
        <v>83</v>
      </c>
      <c r="G62" s="1">
        <v>5</v>
      </c>
      <c r="H62" s="8">
        <f t="shared" si="41"/>
        <v>8.4338654996999995</v>
      </c>
      <c r="I62" s="8">
        <f t="shared" si="42"/>
        <v>281.58386549969998</v>
      </c>
      <c r="J62" s="8">
        <f t="shared" si="43"/>
        <v>5.0685813448262389E-2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0.3665778499497</v>
      </c>
      <c r="O62" s="8">
        <f t="shared" si="60"/>
        <v>0.11906023771665092</v>
      </c>
      <c r="P62" s="8">
        <f t="shared" si="46"/>
        <v>6.0346649980119417E-3</v>
      </c>
      <c r="Q62" s="12">
        <f t="shared" si="47"/>
        <v>1.1465863496222689E-3</v>
      </c>
      <c r="R62" s="8">
        <f t="shared" si="48"/>
        <v>1.8955666666666669E-2</v>
      </c>
      <c r="S62" s="13">
        <f t="shared" si="49"/>
        <v>6.0487788152475179E-2</v>
      </c>
      <c r="T62" s="2">
        <f t="shared" si="50"/>
        <v>0.01</v>
      </c>
      <c r="U62" s="14">
        <f t="shared" si="51"/>
        <v>6.0487788152475182E-4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1.2604877881524753E-2</v>
      </c>
      <c r="AR62" s="8">
        <f t="shared" si="55"/>
        <v>9.9766666666666666</v>
      </c>
      <c r="AS62" s="1">
        <f t="shared" si="56"/>
        <v>0.19</v>
      </c>
      <c r="AT62" s="1">
        <f t="shared" si="57"/>
        <v>4875</v>
      </c>
      <c r="AU62" s="1">
        <f t="shared" si="58"/>
        <v>780417.73164453742</v>
      </c>
    </row>
    <row r="63" spans="1:48" x14ac:dyDescent="0.15">
      <c r="C63" s="7">
        <v>5</v>
      </c>
      <c r="D63" s="7">
        <v>12.3121406346774</v>
      </c>
      <c r="E63" s="9">
        <f t="shared" si="59"/>
        <v>8.4338654996999995</v>
      </c>
      <c r="F63" s="7" t="s">
        <v>85</v>
      </c>
      <c r="G63" s="1">
        <v>6</v>
      </c>
      <c r="H63" s="8">
        <f t="shared" si="41"/>
        <v>12.3121406346774</v>
      </c>
      <c r="I63" s="8">
        <f t="shared" si="42"/>
        <v>285.46214063467738</v>
      </c>
      <c r="J63" s="8">
        <f t="shared" si="43"/>
        <v>8.1079481108466731E-2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0.21279223938530564</v>
      </c>
      <c r="P63" s="8">
        <f t="shared" si="46"/>
        <v>1.7253084353269218E-2</v>
      </c>
      <c r="Q63" s="12">
        <f t="shared" si="47"/>
        <v>3.2780860271211516E-3</v>
      </c>
      <c r="R63" s="8">
        <f t="shared" si="48"/>
        <v>1.8955666666666669E-2</v>
      </c>
      <c r="S63" s="13">
        <f t="shared" si="49"/>
        <v>0.17293435703243451</v>
      </c>
      <c r="T63" s="2">
        <f t="shared" si="50"/>
        <v>0.01</v>
      </c>
      <c r="U63" s="14">
        <f t="shared" si="51"/>
        <v>1.7293435703243452E-3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1.3729343570324345E-2</v>
      </c>
      <c r="AR63" s="8">
        <f t="shared" si="55"/>
        <v>9.9766666666666666</v>
      </c>
      <c r="AS63" s="1">
        <f t="shared" si="56"/>
        <v>0.19</v>
      </c>
      <c r="AT63" s="1">
        <f t="shared" si="57"/>
        <v>4875</v>
      </c>
      <c r="AU63" s="1">
        <f t="shared" si="58"/>
        <v>850037.83986084454</v>
      </c>
    </row>
    <row r="64" spans="1:48" x14ac:dyDescent="0.15">
      <c r="C64" s="7">
        <v>6</v>
      </c>
      <c r="D64" s="7">
        <v>17.632029286000002</v>
      </c>
      <c r="E64" s="9">
        <f t="shared" si="59"/>
        <v>12.3121406346774</v>
      </c>
      <c r="F64" s="7" t="s">
        <v>83</v>
      </c>
      <c r="G64" s="1">
        <v>7</v>
      </c>
      <c r="H64" s="8">
        <f t="shared" si="41"/>
        <v>17.632029286000002</v>
      </c>
      <c r="I64" s="8">
        <f t="shared" si="42"/>
        <v>290.78202928599995</v>
      </c>
      <c r="J64" s="8">
        <f t="shared" si="43"/>
        <v>0.15132884675393229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0.29530582169870312</v>
      </c>
      <c r="P64" s="8">
        <f t="shared" si="46"/>
        <v>4.4688289437387098E-2</v>
      </c>
      <c r="Q64" s="12">
        <f t="shared" si="47"/>
        <v>8.4907749931035486E-3</v>
      </c>
      <c r="R64" s="8">
        <f t="shared" si="48"/>
        <v>1.8955666666666669E-2</v>
      </c>
      <c r="S64" s="13">
        <f t="shared" si="49"/>
        <v>0.44792805984684692</v>
      </c>
      <c r="T64" s="2">
        <f t="shared" si="50"/>
        <v>0.01</v>
      </c>
      <c r="U64" s="14">
        <f t="shared" si="51"/>
        <v>4.4792805984684696E-3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2.4579280598468471E-2</v>
      </c>
      <c r="AR64" s="8">
        <f t="shared" si="55"/>
        <v>9.9766666666666666</v>
      </c>
      <c r="AS64" s="1">
        <f t="shared" si="56"/>
        <v>0.19</v>
      </c>
      <c r="AT64" s="1">
        <f t="shared" si="57"/>
        <v>4875</v>
      </c>
      <c r="AU64" s="1">
        <f t="shared" si="58"/>
        <v>1521800.2578372448</v>
      </c>
    </row>
    <row r="65" spans="1:48" x14ac:dyDescent="0.15">
      <c r="C65" s="7">
        <v>7</v>
      </c>
      <c r="D65" s="7">
        <v>19.470112571612901</v>
      </c>
      <c r="E65" s="9">
        <f t="shared" si="59"/>
        <v>17.632029286000002</v>
      </c>
      <c r="F65" s="7" t="s">
        <v>83</v>
      </c>
      <c r="G65" s="1">
        <v>8</v>
      </c>
      <c r="H65" s="8">
        <f t="shared" si="41"/>
        <v>19.470112571612901</v>
      </c>
      <c r="I65" s="8">
        <f t="shared" si="42"/>
        <v>292.62011257161288</v>
      </c>
      <c r="J65" s="8">
        <f t="shared" si="43"/>
        <v>0.18675341918851499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0.35038419892798267</v>
      </c>
      <c r="P65" s="8">
        <f t="shared" si="46"/>
        <v>6.5435447179429576E-2</v>
      </c>
      <c r="Q65" s="12">
        <f t="shared" si="47"/>
        <v>1.243273496409162E-2</v>
      </c>
      <c r="R65" s="8">
        <f t="shared" si="48"/>
        <v>1.8955666666666669E-2</v>
      </c>
      <c r="S65" s="13">
        <f t="shared" si="49"/>
        <v>0.65588486982388472</v>
      </c>
      <c r="T65" s="2">
        <f t="shared" si="50"/>
        <v>0.01</v>
      </c>
      <c r="U65" s="14">
        <f t="shared" si="51"/>
        <v>6.5588486982388478E-3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2.6658848698238848E-2</v>
      </c>
      <c r="AR65" s="8">
        <f t="shared" si="55"/>
        <v>9.9766666666666666</v>
      </c>
      <c r="AS65" s="1">
        <f t="shared" si="56"/>
        <v>0.19</v>
      </c>
      <c r="AT65" s="1">
        <f t="shared" si="57"/>
        <v>4875</v>
      </c>
      <c r="AU65" s="1">
        <f t="shared" si="58"/>
        <v>1650554.5253896425</v>
      </c>
    </row>
    <row r="66" spans="1:48" x14ac:dyDescent="0.15">
      <c r="C66" s="7">
        <v>8</v>
      </c>
      <c r="D66" s="7">
        <v>17.110369039354801</v>
      </c>
      <c r="E66" s="9">
        <f t="shared" si="59"/>
        <v>19.470112571612901</v>
      </c>
      <c r="F66" s="7" t="s">
        <v>83</v>
      </c>
      <c r="G66" s="1">
        <v>9</v>
      </c>
      <c r="H66" s="8">
        <f t="shared" si="41"/>
        <v>17.110369039354801</v>
      </c>
      <c r="I66" s="8">
        <f t="shared" si="42"/>
        <v>290.26036903935477</v>
      </c>
      <c r="J66" s="8">
        <f t="shared" si="43"/>
        <v>0.14249056882012814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0.38471541841521978</v>
      </c>
      <c r="P66" s="8">
        <f t="shared" si="46"/>
        <v>5.4818318803858269E-2</v>
      </c>
      <c r="Q66" s="12">
        <f t="shared" si="47"/>
        <v>1.0415480572733071E-2</v>
      </c>
      <c r="R66" s="8">
        <f t="shared" si="48"/>
        <v>1.8955666666666669E-2</v>
      </c>
      <c r="S66" s="13">
        <f t="shared" si="49"/>
        <v>0.54946527367716258</v>
      </c>
      <c r="T66" s="2">
        <f t="shared" si="50"/>
        <v>0.01</v>
      </c>
      <c r="U66" s="14">
        <f t="shared" si="51"/>
        <v>5.4946527367716255E-3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2.5594652736771625E-2</v>
      </c>
      <c r="AR66" s="8">
        <f t="shared" si="55"/>
        <v>9.9766666666666666</v>
      </c>
      <c r="AS66" s="1">
        <f t="shared" si="56"/>
        <v>0.19</v>
      </c>
      <c r="AT66" s="1">
        <f t="shared" si="57"/>
        <v>4875</v>
      </c>
      <c r="AU66" s="1">
        <f t="shared" si="58"/>
        <v>1584665.9538318939</v>
      </c>
    </row>
    <row r="67" spans="1:48" x14ac:dyDescent="0.15">
      <c r="C67" s="7">
        <v>9</v>
      </c>
      <c r="D67" s="7">
        <v>13.451887897000001</v>
      </c>
      <c r="E67" s="9">
        <f t="shared" si="59"/>
        <v>17.110369039354801</v>
      </c>
      <c r="F67" s="7" t="s">
        <v>83</v>
      </c>
      <c r="G67" s="1">
        <v>10</v>
      </c>
      <c r="H67" s="8">
        <f t="shared" si="41"/>
        <v>13.451887897000001</v>
      </c>
      <c r="I67" s="8">
        <f t="shared" si="42"/>
        <v>286.60188789699998</v>
      </c>
      <c r="J67" s="8">
        <f t="shared" si="43"/>
        <v>9.285811892607411E-2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0.42966376627802816</v>
      </c>
      <c r="P67" s="8">
        <f t="shared" si="46"/>
        <v>3.9897769107270047E-2</v>
      </c>
      <c r="Q67" s="12">
        <f t="shared" si="47"/>
        <v>7.5805761303813094E-3</v>
      </c>
      <c r="R67" s="8">
        <f t="shared" si="48"/>
        <v>1.8955666666666669E-2</v>
      </c>
      <c r="S67" s="13">
        <f t="shared" si="49"/>
        <v>0.39991081631075887</v>
      </c>
      <c r="T67" s="2">
        <f t="shared" si="50"/>
        <v>0.01</v>
      </c>
      <c r="U67" s="14">
        <f t="shared" si="51"/>
        <v>3.9991081631075885E-3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2.4099108163107587E-2</v>
      </c>
      <c r="AR67" s="8">
        <f t="shared" si="55"/>
        <v>9.9766666666666666</v>
      </c>
      <c r="AS67" s="1">
        <f t="shared" si="56"/>
        <v>0.19</v>
      </c>
      <c r="AT67" s="1">
        <f t="shared" si="57"/>
        <v>4875</v>
      </c>
      <c r="AU67" s="1">
        <f t="shared" si="58"/>
        <v>1492070.8874835793</v>
      </c>
    </row>
    <row r="68" spans="1:48" x14ac:dyDescent="0.15">
      <c r="C68" s="7">
        <v>10</v>
      </c>
      <c r="D68" s="7">
        <v>7.6258554693548399</v>
      </c>
      <c r="E68" s="9">
        <f t="shared" si="59"/>
        <v>13.451887897000001</v>
      </c>
      <c r="F68" s="7" t="s">
        <v>83</v>
      </c>
      <c r="G68" s="1">
        <v>11</v>
      </c>
      <c r="H68" s="8">
        <f t="shared" si="41"/>
        <v>7.6258554693548399</v>
      </c>
      <c r="I68" s="8">
        <f t="shared" si="42"/>
        <v>280.77585546935484</v>
      </c>
      <c r="J68" s="8">
        <f t="shared" si="43"/>
        <v>4.5884916909025623E-2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0.37027769731222021</v>
      </c>
      <c r="O68" s="8">
        <f t="shared" si="60"/>
        <v>0.11925496652520456</v>
      </c>
      <c r="P68" s="8">
        <f t="shared" si="46"/>
        <v>5.4720042299976433E-3</v>
      </c>
      <c r="Q68" s="12">
        <f t="shared" si="47"/>
        <v>1.0396808036995523E-3</v>
      </c>
      <c r="R68" s="8">
        <f t="shared" si="48"/>
        <v>1.8955666666666669E-2</v>
      </c>
      <c r="S68" s="13">
        <f t="shared" si="49"/>
        <v>5.4848021015679684E-2</v>
      </c>
      <c r="T68" s="2">
        <f t="shared" si="50"/>
        <v>0.01</v>
      </c>
      <c r="U68" s="14">
        <f t="shared" si="51"/>
        <v>5.4848021015679687E-4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1.2548480210156797E-2</v>
      </c>
      <c r="AR68" s="8">
        <f t="shared" si="55"/>
        <v>9.9766666666666666</v>
      </c>
      <c r="AS68" s="1">
        <f t="shared" si="56"/>
        <v>0.19</v>
      </c>
      <c r="AT68" s="1">
        <f t="shared" si="57"/>
        <v>4875</v>
      </c>
      <c r="AU68" s="1">
        <f t="shared" si="58"/>
        <v>776925.92925083661</v>
      </c>
    </row>
    <row r="69" spans="1:48" x14ac:dyDescent="0.15">
      <c r="C69" s="7">
        <v>11</v>
      </c>
      <c r="D69" s="7">
        <v>3.8219775174333299</v>
      </c>
      <c r="E69" s="9">
        <f t="shared" si="59"/>
        <v>7.6258554693548399</v>
      </c>
      <c r="F69" s="7" t="s">
        <v>85</v>
      </c>
      <c r="G69" s="1">
        <v>12</v>
      </c>
      <c r="H69" s="8">
        <f t="shared" si="41"/>
        <v>3.8219775174333299</v>
      </c>
      <c r="I69" s="8">
        <f t="shared" si="42"/>
        <v>276.97197751743329</v>
      </c>
      <c r="J69" s="8">
        <f t="shared" si="43"/>
        <v>2.8499129992466583E-2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0.2135496289618736</v>
      </c>
      <c r="P69" s="8">
        <f t="shared" si="46"/>
        <v>6.0859786356274419E-3</v>
      </c>
      <c r="Q69" s="12">
        <f t="shared" si="47"/>
        <v>1.1563359407692139E-3</v>
      </c>
      <c r="R69" s="8">
        <f t="shared" si="48"/>
        <v>1.8955666666666669E-2</v>
      </c>
      <c r="S69" s="13">
        <f t="shared" si="49"/>
        <v>6.1002124647117684E-2</v>
      </c>
      <c r="T69" s="2">
        <f t="shared" si="50"/>
        <v>0.01</v>
      </c>
      <c r="U69" s="14">
        <f t="shared" si="51"/>
        <v>6.1002124647117689E-4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1.2610021246471178E-2</v>
      </c>
      <c r="AR69" s="8">
        <f t="shared" si="55"/>
        <v>9.9766666666666666</v>
      </c>
      <c r="AS69" s="1">
        <f t="shared" si="56"/>
        <v>0.19</v>
      </c>
      <c r="AT69" s="1">
        <f t="shared" si="57"/>
        <v>4875</v>
      </c>
      <c r="AU69" s="1">
        <f t="shared" si="58"/>
        <v>780736.17766537447</v>
      </c>
      <c r="AV69" s="1">
        <f>SUM(AU58:AU69)</f>
        <v>12490966.768167539</v>
      </c>
    </row>
    <row r="70" spans="1:48" x14ac:dyDescent="0.3">
      <c r="C70" s="7">
        <v>12</v>
      </c>
      <c r="D70" s="10">
        <v>1.86519820496774</v>
      </c>
      <c r="E70" s="9">
        <f t="shared" si="59"/>
        <v>3.8219775174333299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1</v>
      </c>
      <c r="E73" s="7"/>
      <c r="F73" s="7"/>
      <c r="G73" s="1">
        <v>1</v>
      </c>
      <c r="H73" s="8">
        <f t="shared" ref="H73:H84" si="61">E74</f>
        <v>1</v>
      </c>
      <c r="I73" s="8">
        <f t="shared" ref="I73:I84" si="62">H73+273.15</f>
        <v>274.14999999999998</v>
      </c>
      <c r="J73" s="8">
        <f t="shared" ref="J73:J84" si="63">EXP(($C$15*(I73-$C$13))/($C$16*I73*$C$13))</f>
        <v>1.9846143044148706E-2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2.1731526633342836E-3</v>
      </c>
      <c r="Q73" s="12">
        <f t="shared" ref="Q73:Q84" si="67">P73*$B$75</f>
        <v>3.9116747940017103E-4</v>
      </c>
      <c r="R73" s="8">
        <f t="shared" ref="R73:R84" si="68">L73*$B$75</f>
        <v>1.9710000000000002E-2</v>
      </c>
      <c r="S73" s="13">
        <f t="shared" ref="S73:S84" si="69">Q73/R73</f>
        <v>1.9846143044148706E-2</v>
      </c>
      <c r="T73" s="2">
        <f t="shared" ref="T73:T84" si="70">$B$74/100</f>
        <v>0.01</v>
      </c>
      <c r="U73" s="14">
        <f t="shared" ref="U73:U84" si="71">S73*T73</f>
        <v>1.9846143044148707E-4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1.2798461430441487E-2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1333.3333333333333</v>
      </c>
      <c r="AU73" s="1">
        <f t="shared" ref="AU73:AU84" si="78">AT73*10000*AS73*0.67*AR73*AQ73</f>
        <v>225350.18948264152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-2.8154749469354798</v>
      </c>
      <c r="E74" s="9">
        <f t="shared" ref="E74:E85" si="79">D73</f>
        <v>1</v>
      </c>
      <c r="F74" s="7" t="s">
        <v>83</v>
      </c>
      <c r="G74" s="1">
        <v>2</v>
      </c>
      <c r="H74" s="8">
        <f t="shared" si="61"/>
        <v>-2.8154749469354798</v>
      </c>
      <c r="I74" s="8">
        <f t="shared" si="62"/>
        <v>270.33452505306451</v>
      </c>
      <c r="J74" s="8">
        <f t="shared" si="63"/>
        <v>1.2021976431966213E-2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0.21682684733666574</v>
      </c>
      <c r="P74" s="8">
        <f t="shared" si="66"/>
        <v>2.6066872484989314E-3</v>
      </c>
      <c r="Q74" s="12">
        <f t="shared" si="67"/>
        <v>4.6920370472980762E-4</v>
      </c>
      <c r="R74" s="8">
        <f t="shared" si="68"/>
        <v>1.9710000000000002E-2</v>
      </c>
      <c r="S74" s="13">
        <f t="shared" si="69"/>
        <v>2.3805362999990236E-2</v>
      </c>
      <c r="T74" s="2">
        <f t="shared" si="70"/>
        <v>0.01</v>
      </c>
      <c r="U74" s="14">
        <f t="shared" si="71"/>
        <v>2.3805362999990238E-4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1.2838053629999903E-2</v>
      </c>
      <c r="AR74" s="8">
        <f t="shared" si="75"/>
        <v>10.950000000000001</v>
      </c>
      <c r="AS74" s="1">
        <f t="shared" si="76"/>
        <v>0.18</v>
      </c>
      <c r="AT74" s="1">
        <f t="shared" si="77"/>
        <v>1333.3333333333333</v>
      </c>
      <c r="AU74" s="1">
        <f t="shared" si="78"/>
        <v>226047.31309558629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-7.9661355301071399</v>
      </c>
      <c r="E75" s="9">
        <f t="shared" si="79"/>
        <v>-2.8154749469354798</v>
      </c>
      <c r="F75" s="7" t="s">
        <v>83</v>
      </c>
      <c r="G75" s="1">
        <v>3</v>
      </c>
      <c r="H75" s="8">
        <f t="shared" si="61"/>
        <v>-7.9661355301071399</v>
      </c>
      <c r="I75" s="8">
        <f t="shared" si="62"/>
        <v>265.18386446989285</v>
      </c>
      <c r="J75" s="8">
        <f t="shared" si="63"/>
        <v>5.9725149299586569E-3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0.32372016008816679</v>
      </c>
      <c r="P75" s="8">
        <f t="shared" si="66"/>
        <v>1.9334234892551827E-3</v>
      </c>
      <c r="Q75" s="12">
        <f t="shared" si="67"/>
        <v>3.4801622806593288E-4</v>
      </c>
      <c r="R75" s="8">
        <f t="shared" si="68"/>
        <v>1.9710000000000002E-2</v>
      </c>
      <c r="S75" s="13">
        <f t="shared" si="69"/>
        <v>1.765683551831217E-2</v>
      </c>
      <c r="T75" s="2">
        <f t="shared" si="70"/>
        <v>0.01</v>
      </c>
      <c r="U75" s="14">
        <f t="shared" si="71"/>
        <v>1.765683551831217E-4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1.2776568355183121E-2</v>
      </c>
      <c r="AR75" s="8">
        <f t="shared" si="75"/>
        <v>10.950000000000001</v>
      </c>
      <c r="AS75" s="1">
        <f t="shared" si="76"/>
        <v>0.18</v>
      </c>
      <c r="AT75" s="1">
        <f t="shared" si="77"/>
        <v>1333.3333333333333</v>
      </c>
      <c r="AU75" s="1">
        <f t="shared" si="78"/>
        <v>224964.70497072232</v>
      </c>
    </row>
    <row r="76" spans="1:48" x14ac:dyDescent="0.15">
      <c r="C76" s="7">
        <v>3</v>
      </c>
      <c r="D76" s="7">
        <v>0.25449077096774197</v>
      </c>
      <c r="E76" s="9">
        <f t="shared" si="79"/>
        <v>-7.9661355301071399</v>
      </c>
      <c r="F76" s="7" t="s">
        <v>83</v>
      </c>
      <c r="G76" s="1">
        <v>4</v>
      </c>
      <c r="H76" s="8">
        <f t="shared" si="61"/>
        <v>0.25449077096774197</v>
      </c>
      <c r="I76" s="8">
        <f t="shared" si="62"/>
        <v>273.4044907709677</v>
      </c>
      <c r="J76" s="8">
        <f t="shared" si="63"/>
        <v>1.8014287589373644E-2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0.43128673659891159</v>
      </c>
      <c r="P76" s="8">
        <f t="shared" si="66"/>
        <v>7.7693233065752329E-3</v>
      </c>
      <c r="Q76" s="12">
        <f t="shared" si="67"/>
        <v>1.3984781951835419E-3</v>
      </c>
      <c r="R76" s="8">
        <f t="shared" si="68"/>
        <v>1.9710000000000002E-2</v>
      </c>
      <c r="S76" s="13">
        <f t="shared" si="69"/>
        <v>7.0952724260961025E-2</v>
      </c>
      <c r="T76" s="2">
        <f t="shared" si="70"/>
        <v>0.01</v>
      </c>
      <c r="U76" s="14">
        <f t="shared" si="71"/>
        <v>7.095272426096103E-4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1.3309527242609611E-2</v>
      </c>
      <c r="AR76" s="8">
        <f t="shared" si="75"/>
        <v>10.950000000000001</v>
      </c>
      <c r="AS76" s="1">
        <f t="shared" si="76"/>
        <v>0.18</v>
      </c>
      <c r="AT76" s="1">
        <f t="shared" si="77"/>
        <v>1333.3333333333333</v>
      </c>
      <c r="AU76" s="1">
        <f t="shared" si="78"/>
        <v>234348.83187697298</v>
      </c>
    </row>
    <row r="77" spans="1:48" x14ac:dyDescent="0.15">
      <c r="C77" s="7">
        <v>4</v>
      </c>
      <c r="D77" s="7">
        <v>8.4338654996999995</v>
      </c>
      <c r="E77" s="9">
        <f t="shared" si="79"/>
        <v>0.25449077096774197</v>
      </c>
      <c r="F77" s="7" t="s">
        <v>83</v>
      </c>
      <c r="G77" s="1">
        <v>5</v>
      </c>
      <c r="H77" s="8">
        <f t="shared" si="61"/>
        <v>8.4338654996999995</v>
      </c>
      <c r="I77" s="8">
        <f t="shared" si="62"/>
        <v>281.58386549969998</v>
      </c>
      <c r="J77" s="8">
        <f t="shared" si="63"/>
        <v>5.0685813448262389E-2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0.40234154262771954</v>
      </c>
      <c r="O77" s="8">
        <f t="shared" si="80"/>
        <v>0.13067587066461689</v>
      </c>
      <c r="P77" s="8">
        <f t="shared" si="66"/>
        <v>6.623412802696035E-3</v>
      </c>
      <c r="Q77" s="12">
        <f t="shared" si="67"/>
        <v>1.1922143044852862E-3</v>
      </c>
      <c r="R77" s="8">
        <f t="shared" si="68"/>
        <v>1.9710000000000002E-2</v>
      </c>
      <c r="S77" s="13">
        <f t="shared" si="69"/>
        <v>6.0487788152475193E-2</v>
      </c>
      <c r="T77" s="2">
        <f t="shared" si="70"/>
        <v>0.01</v>
      </c>
      <c r="U77" s="14">
        <f t="shared" si="71"/>
        <v>6.0487788152475193E-4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1.3204877881524753E-2</v>
      </c>
      <c r="AR77" s="8">
        <f t="shared" si="75"/>
        <v>10.950000000000001</v>
      </c>
      <c r="AS77" s="1">
        <f t="shared" si="76"/>
        <v>0.18</v>
      </c>
      <c r="AT77" s="1">
        <f t="shared" si="77"/>
        <v>1333.3333333333333</v>
      </c>
      <c r="AU77" s="1">
        <f t="shared" si="78"/>
        <v>232506.20778673523</v>
      </c>
    </row>
    <row r="78" spans="1:48" x14ac:dyDescent="0.15">
      <c r="C78" s="7">
        <v>5</v>
      </c>
      <c r="D78" s="7">
        <v>12.3121406346774</v>
      </c>
      <c r="E78" s="9">
        <f t="shared" si="79"/>
        <v>8.4338654996999995</v>
      </c>
      <c r="F78" s="7" t="s">
        <v>85</v>
      </c>
      <c r="G78" s="1">
        <v>6</v>
      </c>
      <c r="H78" s="8">
        <f t="shared" si="61"/>
        <v>12.3121406346774</v>
      </c>
      <c r="I78" s="8">
        <f t="shared" si="62"/>
        <v>285.46214063467738</v>
      </c>
      <c r="J78" s="8">
        <f t="shared" si="63"/>
        <v>8.1079481108466731E-2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0.23355245786192086</v>
      </c>
      <c r="P78" s="8">
        <f t="shared" si="66"/>
        <v>1.8936312095051585E-2</v>
      </c>
      <c r="Q78" s="12">
        <f t="shared" si="67"/>
        <v>3.4085361771092853E-3</v>
      </c>
      <c r="R78" s="8">
        <f t="shared" si="68"/>
        <v>1.9710000000000002E-2</v>
      </c>
      <c r="S78" s="13">
        <f t="shared" si="69"/>
        <v>0.17293435703243457</v>
      </c>
      <c r="T78" s="2">
        <f t="shared" si="70"/>
        <v>0.01</v>
      </c>
      <c r="U78" s="14">
        <f t="shared" si="71"/>
        <v>1.7293435703243456E-3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1.4329343570324346E-2</v>
      </c>
      <c r="AR78" s="8">
        <f t="shared" si="75"/>
        <v>10.950000000000001</v>
      </c>
      <c r="AS78" s="1">
        <f t="shared" si="76"/>
        <v>0.18</v>
      </c>
      <c r="AT78" s="1">
        <f t="shared" si="77"/>
        <v>1333.3333333333333</v>
      </c>
      <c r="AU78" s="1">
        <f t="shared" si="78"/>
        <v>252305.34984884295</v>
      </c>
    </row>
    <row r="79" spans="1:48" x14ac:dyDescent="0.15">
      <c r="C79" s="7">
        <v>6</v>
      </c>
      <c r="D79" s="7">
        <v>17.632029286000002</v>
      </c>
      <c r="E79" s="9">
        <f t="shared" si="79"/>
        <v>12.3121406346774</v>
      </c>
      <c r="F79" s="7" t="s">
        <v>83</v>
      </c>
      <c r="G79" s="1">
        <v>7</v>
      </c>
      <c r="H79" s="8">
        <f t="shared" si="61"/>
        <v>17.632029286000002</v>
      </c>
      <c r="I79" s="8">
        <f t="shared" si="62"/>
        <v>290.78202928599995</v>
      </c>
      <c r="J79" s="8">
        <f t="shared" si="63"/>
        <v>0.15132884675393229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0.32411614576686926</v>
      </c>
      <c r="P79" s="8">
        <f t="shared" si="66"/>
        <v>4.9048122553229739E-2</v>
      </c>
      <c r="Q79" s="12">
        <f t="shared" si="67"/>
        <v>8.828662059581353E-3</v>
      </c>
      <c r="R79" s="8">
        <f t="shared" si="68"/>
        <v>1.9710000000000002E-2</v>
      </c>
      <c r="S79" s="13">
        <f t="shared" si="69"/>
        <v>0.44792805984684692</v>
      </c>
      <c r="T79" s="2">
        <f t="shared" si="70"/>
        <v>0.01</v>
      </c>
      <c r="U79" s="14">
        <f t="shared" si="71"/>
        <v>4.4792805984684696E-3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2.6079280598468473E-2</v>
      </c>
      <c r="AR79" s="8">
        <f t="shared" si="75"/>
        <v>10.950000000000001</v>
      </c>
      <c r="AS79" s="1">
        <f t="shared" si="76"/>
        <v>0.18</v>
      </c>
      <c r="AT79" s="1">
        <f t="shared" si="77"/>
        <v>1333.3333333333333</v>
      </c>
      <c r="AU79" s="1">
        <f t="shared" si="78"/>
        <v>459193.54106559348</v>
      </c>
    </row>
    <row r="80" spans="1:48" x14ac:dyDescent="0.15">
      <c r="C80" s="7">
        <v>7</v>
      </c>
      <c r="D80" s="7">
        <v>19.470112571612901</v>
      </c>
      <c r="E80" s="9">
        <f t="shared" si="79"/>
        <v>17.632029286000002</v>
      </c>
      <c r="F80" s="7" t="s">
        <v>83</v>
      </c>
      <c r="G80" s="1">
        <v>8</v>
      </c>
      <c r="H80" s="8">
        <f t="shared" si="61"/>
        <v>19.470112571612901</v>
      </c>
      <c r="I80" s="8">
        <f t="shared" si="62"/>
        <v>292.62011257161288</v>
      </c>
      <c r="J80" s="8">
        <f t="shared" si="63"/>
        <v>0.18675341918851499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0.38456802321363948</v>
      </c>
      <c r="P80" s="8">
        <f t="shared" si="66"/>
        <v>7.1819393245715374E-2</v>
      </c>
      <c r="Q80" s="12">
        <f t="shared" si="67"/>
        <v>1.2927490784228767E-2</v>
      </c>
      <c r="R80" s="8">
        <f t="shared" si="68"/>
        <v>1.9710000000000002E-2</v>
      </c>
      <c r="S80" s="13">
        <f t="shared" si="69"/>
        <v>0.65588486982388461</v>
      </c>
      <c r="T80" s="2">
        <f t="shared" si="70"/>
        <v>0.01</v>
      </c>
      <c r="U80" s="14">
        <f t="shared" si="71"/>
        <v>6.558848698238846E-3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2.8158848698238849E-2</v>
      </c>
      <c r="AR80" s="8">
        <f t="shared" si="75"/>
        <v>10.950000000000001</v>
      </c>
      <c r="AS80" s="1">
        <f t="shared" si="76"/>
        <v>0.18</v>
      </c>
      <c r="AT80" s="1">
        <f t="shared" si="77"/>
        <v>1333.3333333333333</v>
      </c>
      <c r="AU80" s="1">
        <f t="shared" si="78"/>
        <v>495809.74433911033</v>
      </c>
    </row>
    <row r="81" spans="1:48" x14ac:dyDescent="0.15">
      <c r="C81" s="7">
        <v>8</v>
      </c>
      <c r="D81" s="7">
        <v>17.110369039354801</v>
      </c>
      <c r="E81" s="9">
        <f t="shared" si="79"/>
        <v>19.470112571612901</v>
      </c>
      <c r="F81" s="7" t="s">
        <v>83</v>
      </c>
      <c r="G81" s="1">
        <v>9</v>
      </c>
      <c r="H81" s="8">
        <f t="shared" si="61"/>
        <v>17.110369039354801</v>
      </c>
      <c r="I81" s="8">
        <f t="shared" si="62"/>
        <v>290.26036903935477</v>
      </c>
      <c r="J81" s="8">
        <f t="shared" si="63"/>
        <v>0.14249056882012814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0.42224862996792412</v>
      </c>
      <c r="P81" s="8">
        <f t="shared" si="66"/>
        <v>6.0166447467649313E-2</v>
      </c>
      <c r="Q81" s="12">
        <f t="shared" si="67"/>
        <v>1.0829960544176877E-2</v>
      </c>
      <c r="R81" s="8">
        <f t="shared" si="68"/>
        <v>1.9710000000000002E-2</v>
      </c>
      <c r="S81" s="13">
        <f t="shared" si="69"/>
        <v>0.54946527367716269</v>
      </c>
      <c r="T81" s="2">
        <f t="shared" si="70"/>
        <v>0.01</v>
      </c>
      <c r="U81" s="14">
        <f t="shared" si="71"/>
        <v>5.4946527367716273E-3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2.7094652736771627E-2</v>
      </c>
      <c r="AR81" s="8">
        <f t="shared" si="75"/>
        <v>10.950000000000001</v>
      </c>
      <c r="AS81" s="1">
        <f t="shared" si="76"/>
        <v>0.18</v>
      </c>
      <c r="AT81" s="1">
        <f t="shared" si="77"/>
        <v>1333.3333333333333</v>
      </c>
      <c r="AU81" s="1">
        <f t="shared" si="78"/>
        <v>477071.80752798007</v>
      </c>
    </row>
    <row r="82" spans="1:48" x14ac:dyDescent="0.15">
      <c r="C82" s="7">
        <v>9</v>
      </c>
      <c r="D82" s="7">
        <v>13.451887897000001</v>
      </c>
      <c r="E82" s="9">
        <f t="shared" si="79"/>
        <v>17.110369039354801</v>
      </c>
      <c r="F82" s="7" t="s">
        <v>83</v>
      </c>
      <c r="G82" s="1">
        <v>10</v>
      </c>
      <c r="H82" s="8">
        <f t="shared" si="61"/>
        <v>13.451887897000001</v>
      </c>
      <c r="I82" s="8">
        <f t="shared" si="62"/>
        <v>286.60188789699998</v>
      </c>
      <c r="J82" s="8">
        <f t="shared" si="63"/>
        <v>9.285811892607411E-2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0.47158218250027484</v>
      </c>
      <c r="P82" s="8">
        <f t="shared" si="66"/>
        <v>4.3790234386028103E-2</v>
      </c>
      <c r="Q82" s="12">
        <f t="shared" si="67"/>
        <v>7.882242189485059E-3</v>
      </c>
      <c r="R82" s="8">
        <f t="shared" si="68"/>
        <v>1.9710000000000002E-2</v>
      </c>
      <c r="S82" s="13">
        <f t="shared" si="69"/>
        <v>0.39991081631075892</v>
      </c>
      <c r="T82" s="2">
        <f t="shared" si="70"/>
        <v>0.01</v>
      </c>
      <c r="U82" s="14">
        <f t="shared" si="71"/>
        <v>3.9991081631075894E-3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2.5599108163107592E-2</v>
      </c>
      <c r="AR82" s="8">
        <f t="shared" si="75"/>
        <v>10.950000000000001</v>
      </c>
      <c r="AS82" s="1">
        <f t="shared" si="76"/>
        <v>0.18</v>
      </c>
      <c r="AT82" s="1">
        <f t="shared" si="77"/>
        <v>1333.3333333333333</v>
      </c>
      <c r="AU82" s="1">
        <f t="shared" si="78"/>
        <v>450738.85689273325</v>
      </c>
    </row>
    <row r="83" spans="1:48" x14ac:dyDescent="0.15">
      <c r="C83" s="7">
        <v>10</v>
      </c>
      <c r="D83" s="7">
        <v>7.6258554693548399</v>
      </c>
      <c r="E83" s="9">
        <f t="shared" si="79"/>
        <v>13.451887897000001</v>
      </c>
      <c r="F83" s="7" t="s">
        <v>83</v>
      </c>
      <c r="G83" s="1">
        <v>11</v>
      </c>
      <c r="H83" s="8">
        <f t="shared" si="61"/>
        <v>7.6258554693548399</v>
      </c>
      <c r="I83" s="8">
        <f t="shared" si="62"/>
        <v>280.77585546935484</v>
      </c>
      <c r="J83" s="8">
        <f t="shared" si="63"/>
        <v>4.5884916909025623E-2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0.40640235070853442</v>
      </c>
      <c r="O83" s="8">
        <f t="shared" si="80"/>
        <v>0.13088959740571232</v>
      </c>
      <c r="P83" s="8">
        <f t="shared" si="66"/>
        <v>6.0058583012169257E-3</v>
      </c>
      <c r="Q83" s="12">
        <f t="shared" si="67"/>
        <v>1.0810544942190467E-3</v>
      </c>
      <c r="R83" s="8">
        <f t="shared" si="68"/>
        <v>1.9710000000000002E-2</v>
      </c>
      <c r="S83" s="13">
        <f t="shared" si="69"/>
        <v>5.4848021015679684E-2</v>
      </c>
      <c r="T83" s="2">
        <f t="shared" si="70"/>
        <v>0.01</v>
      </c>
      <c r="U83" s="14">
        <f t="shared" si="71"/>
        <v>5.4848021015679687E-4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1.3148480210156797E-2</v>
      </c>
      <c r="AR83" s="8">
        <f t="shared" si="75"/>
        <v>10.950000000000001</v>
      </c>
      <c r="AS83" s="1">
        <f t="shared" si="76"/>
        <v>0.18</v>
      </c>
      <c r="AT83" s="1">
        <f t="shared" si="77"/>
        <v>1333.3333333333333</v>
      </c>
      <c r="AU83" s="1">
        <f t="shared" si="78"/>
        <v>231513.18014835683</v>
      </c>
    </row>
    <row r="84" spans="1:48" x14ac:dyDescent="0.15">
      <c r="C84" s="7">
        <v>11</v>
      </c>
      <c r="D84" s="7">
        <v>3.8219775174333299</v>
      </c>
      <c r="E84" s="9">
        <f t="shared" si="79"/>
        <v>7.6258554693548399</v>
      </c>
      <c r="F84" s="7" t="s">
        <v>85</v>
      </c>
      <c r="G84" s="1">
        <v>12</v>
      </c>
      <c r="H84" s="8">
        <f t="shared" si="61"/>
        <v>3.8219775174333299</v>
      </c>
      <c r="I84" s="8">
        <f t="shared" si="62"/>
        <v>276.97197751743329</v>
      </c>
      <c r="J84" s="8">
        <f t="shared" si="63"/>
        <v>2.8499129992466583E-2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0.23438373910449542</v>
      </c>
      <c r="P84" s="8">
        <f t="shared" si="66"/>
        <v>6.679732648859388E-3</v>
      </c>
      <c r="Q84" s="12">
        <f t="shared" si="67"/>
        <v>1.2023518767946897E-3</v>
      </c>
      <c r="R84" s="8">
        <f t="shared" si="68"/>
        <v>1.9710000000000002E-2</v>
      </c>
      <c r="S84" s="13">
        <f t="shared" si="69"/>
        <v>6.1002124647117691E-2</v>
      </c>
      <c r="T84" s="2">
        <f t="shared" si="70"/>
        <v>0.01</v>
      </c>
      <c r="U84" s="14">
        <f t="shared" si="71"/>
        <v>6.1002124647117689E-4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1.3210021246471177E-2</v>
      </c>
      <c r="AR84" s="8">
        <f t="shared" si="75"/>
        <v>10.950000000000001</v>
      </c>
      <c r="AS84" s="1">
        <f t="shared" si="76"/>
        <v>0.18</v>
      </c>
      <c r="AT84" s="1">
        <f t="shared" si="77"/>
        <v>1333.3333333333333</v>
      </c>
      <c r="AU84" s="1">
        <f t="shared" si="78"/>
        <v>232596.77009936591</v>
      </c>
      <c r="AV84" s="1">
        <f>SUM(AU73:AU84)</f>
        <v>3742446.4971346417</v>
      </c>
    </row>
    <row r="85" spans="1:48" x14ac:dyDescent="0.3">
      <c r="C85" s="7">
        <v>12</v>
      </c>
      <c r="D85" s="10">
        <v>1.86519820496774</v>
      </c>
      <c r="E85" s="9">
        <f t="shared" si="79"/>
        <v>3.8219775174333299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1</v>
      </c>
      <c r="E89" s="7"/>
      <c r="F89" s="7"/>
      <c r="G89" s="1">
        <v>1</v>
      </c>
      <c r="H89" s="8">
        <f t="shared" ref="H89:H100" si="81">E90</f>
        <v>1</v>
      </c>
      <c r="I89" s="8">
        <f t="shared" ref="I89:I100" si="82">H89+273.15</f>
        <v>274.14999999999998</v>
      </c>
      <c r="J89" s="8">
        <f t="shared" ref="J89:J100" si="83">EXP(($C$15*(I89-$C$13))/($C$16*I89*$C$13))</f>
        <v>1.9846143044148706E-2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0.10528924653854603</v>
      </c>
      <c r="Q89" s="12">
        <f t="shared" ref="Q89:Q100" si="87">P89*$B$91</f>
        <v>4.7380160942345713E-2</v>
      </c>
      <c r="R89" s="8">
        <f t="shared" ref="R89:R100" si="88">L89*$B$91</f>
        <v>2.3873737500000001</v>
      </c>
      <c r="S89" s="13">
        <f t="shared" ref="S89:S100" si="89">Q89/R89</f>
        <v>1.9846143044148706E-2</v>
      </c>
      <c r="T89" s="2">
        <f t="shared" ref="T89:T100" si="90">$B$90/100</f>
        <v>0.51</v>
      </c>
      <c r="U89" s="14">
        <f t="shared" ref="U89:U100" si="91">S89*T89</f>
        <v>1.012153295251584E-2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3.3388642185183524E-2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77450</v>
      </c>
      <c r="AN89" s="1">
        <f t="shared" ref="AN89:AN100" si="96">AM89*10000*AK89*AJ89</f>
        <v>269003483.83164734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-2.8154749469354798</v>
      </c>
      <c r="E90" s="9">
        <f t="shared" ref="E90:E101" si="97">D89</f>
        <v>1</v>
      </c>
      <c r="F90" s="7" t="s">
        <v>83</v>
      </c>
      <c r="G90" s="1">
        <v>2</v>
      </c>
      <c r="H90" s="8">
        <f t="shared" si="81"/>
        <v>-2.8154749469354798</v>
      </c>
      <c r="I90" s="8">
        <f t="shared" si="82"/>
        <v>270.33452505306451</v>
      </c>
      <c r="J90" s="8">
        <f t="shared" si="83"/>
        <v>1.2021976431966213E-2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10.505260753461453</v>
      </c>
      <c r="P90" s="8">
        <f t="shared" si="86"/>
        <v>0.12629399718977322</v>
      </c>
      <c r="Q90" s="12">
        <f t="shared" si="87"/>
        <v>5.6832298735397947E-2</v>
      </c>
      <c r="R90" s="8">
        <f t="shared" si="88"/>
        <v>2.3873737500000001</v>
      </c>
      <c r="S90" s="13">
        <f t="shared" si="89"/>
        <v>2.380536299999024E-2</v>
      </c>
      <c r="T90" s="2">
        <f t="shared" si="90"/>
        <v>0.51</v>
      </c>
      <c r="U90" s="14">
        <f t="shared" si="91"/>
        <v>1.2140735129995023E-2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3.3997431641693499E-2</v>
      </c>
      <c r="AK90" s="8">
        <f t="shared" si="93"/>
        <v>10.4025</v>
      </c>
      <c r="AL90" s="1">
        <f t="shared" si="94"/>
        <v>0.45</v>
      </c>
      <c r="AM90" s="17">
        <f t="shared" si="95"/>
        <v>77450</v>
      </c>
      <c r="AN90" s="1">
        <f t="shared" si="96"/>
        <v>273908339.91452903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-7.9661355301071399</v>
      </c>
      <c r="E91" s="9">
        <f t="shared" si="97"/>
        <v>-2.8154749469354798</v>
      </c>
      <c r="F91" s="7" t="s">
        <v>83</v>
      </c>
      <c r="G91" s="1">
        <v>3</v>
      </c>
      <c r="H91" s="8">
        <f t="shared" si="81"/>
        <v>-7.9661355301071399</v>
      </c>
      <c r="I91" s="8">
        <f t="shared" si="82"/>
        <v>265.18386446989285</v>
      </c>
      <c r="J91" s="8">
        <f t="shared" si="83"/>
        <v>5.9725149299586569E-3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15.68424175627168</v>
      </c>
      <c r="P91" s="8">
        <f t="shared" si="86"/>
        <v>9.3674368054413593E-2</v>
      </c>
      <c r="Q91" s="12">
        <f t="shared" si="87"/>
        <v>4.2153465624486117E-2</v>
      </c>
      <c r="R91" s="8">
        <f t="shared" si="88"/>
        <v>2.3873737500000001</v>
      </c>
      <c r="S91" s="13">
        <f t="shared" si="89"/>
        <v>1.765683551831217E-2</v>
      </c>
      <c r="T91" s="2">
        <f t="shared" si="90"/>
        <v>0.51</v>
      </c>
      <c r="U91" s="14">
        <f t="shared" si="91"/>
        <v>9.0049861143392078E-3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3.3052003313473272E-2</v>
      </c>
      <c r="AK91" s="8">
        <f t="shared" si="93"/>
        <v>10.4025</v>
      </c>
      <c r="AL91" s="1">
        <f t="shared" si="94"/>
        <v>0.45</v>
      </c>
      <c r="AM91" s="17">
        <f t="shared" si="95"/>
        <v>77450</v>
      </c>
      <c r="AN91" s="1">
        <f t="shared" si="96"/>
        <v>266291273.23078021</v>
      </c>
    </row>
    <row r="92" spans="1:48" x14ac:dyDescent="0.15">
      <c r="C92" s="7">
        <v>3</v>
      </c>
      <c r="D92" s="7">
        <v>0.25449077096774197</v>
      </c>
      <c r="E92" s="9">
        <f t="shared" si="97"/>
        <v>-7.9661355301071399</v>
      </c>
      <c r="F92" s="7" t="s">
        <v>83</v>
      </c>
      <c r="G92" s="1">
        <v>4</v>
      </c>
      <c r="H92" s="8">
        <f t="shared" si="81"/>
        <v>0.25449077096774197</v>
      </c>
      <c r="I92" s="8">
        <f t="shared" si="82"/>
        <v>273.4044907709677</v>
      </c>
      <c r="J92" s="8">
        <f t="shared" si="83"/>
        <v>1.8014287589373644E-2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20.895842388217268</v>
      </c>
      <c r="P92" s="8">
        <f t="shared" si="86"/>
        <v>0.37642371420357007</v>
      </c>
      <c r="Q92" s="12">
        <f t="shared" si="87"/>
        <v>0.16939067139160655</v>
      </c>
      <c r="R92" s="8">
        <f t="shared" si="88"/>
        <v>2.3873737500000001</v>
      </c>
      <c r="S92" s="13">
        <f t="shared" si="89"/>
        <v>7.0952724260961039E-2</v>
      </c>
      <c r="T92" s="2">
        <f t="shared" si="90"/>
        <v>0.51</v>
      </c>
      <c r="U92" s="14">
        <f t="shared" si="91"/>
        <v>3.6185889373090134E-2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4.1247045645986677E-2</v>
      </c>
      <c r="AK92" s="8">
        <f t="shared" si="93"/>
        <v>10.4025</v>
      </c>
      <c r="AL92" s="1">
        <f t="shared" si="94"/>
        <v>0.45</v>
      </c>
      <c r="AM92" s="17">
        <f t="shared" si="95"/>
        <v>77450</v>
      </c>
      <c r="AN92" s="1">
        <f t="shared" si="96"/>
        <v>332316567.86142552</v>
      </c>
    </row>
    <row r="93" spans="1:48" x14ac:dyDescent="0.15">
      <c r="C93" s="7">
        <v>4</v>
      </c>
      <c r="D93" s="7">
        <v>8.4338654996999995</v>
      </c>
      <c r="E93" s="9">
        <f t="shared" si="97"/>
        <v>0.25449077096774197</v>
      </c>
      <c r="F93" s="7" t="s">
        <v>83</v>
      </c>
      <c r="G93" s="1">
        <v>5</v>
      </c>
      <c r="H93" s="8">
        <f t="shared" si="81"/>
        <v>8.4338654996999995</v>
      </c>
      <c r="I93" s="8">
        <f t="shared" si="82"/>
        <v>281.58386549969998</v>
      </c>
      <c r="J93" s="8">
        <f t="shared" si="83"/>
        <v>5.0685813448262389E-2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19.493447740313012</v>
      </c>
      <c r="O93" s="8">
        <f t="shared" si="98"/>
        <v>6.3312459337006857</v>
      </c>
      <c r="P93" s="8">
        <f t="shared" si="86"/>
        <v>0.32090435029062275</v>
      </c>
      <c r="Q93" s="12">
        <f t="shared" si="87"/>
        <v>0.14440695763078024</v>
      </c>
      <c r="R93" s="8">
        <f t="shared" si="88"/>
        <v>2.3873737500000001</v>
      </c>
      <c r="S93" s="13">
        <f t="shared" si="89"/>
        <v>6.0487788152475179E-2</v>
      </c>
      <c r="T93" s="2">
        <f t="shared" si="90"/>
        <v>0.51</v>
      </c>
      <c r="U93" s="14">
        <f t="shared" si="91"/>
        <v>3.0848771957762342E-2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3.2211904745265349E-2</v>
      </c>
      <c r="AK93" s="8">
        <f t="shared" si="93"/>
        <v>10.4025</v>
      </c>
      <c r="AL93" s="1">
        <f t="shared" si="94"/>
        <v>0.45</v>
      </c>
      <c r="AM93" s="17">
        <f t="shared" si="95"/>
        <v>77450</v>
      </c>
      <c r="AN93" s="1">
        <f t="shared" si="96"/>
        <v>259522820.64272636</v>
      </c>
    </row>
    <row r="94" spans="1:48" x14ac:dyDescent="0.15">
      <c r="C94" s="7">
        <v>5</v>
      </c>
      <c r="D94" s="7">
        <v>12.3121406346774</v>
      </c>
      <c r="E94" s="9">
        <f t="shared" si="97"/>
        <v>8.4338654996999995</v>
      </c>
      <c r="F94" s="7" t="s">
        <v>85</v>
      </c>
      <c r="G94" s="1">
        <v>6</v>
      </c>
      <c r="H94" s="8">
        <f t="shared" si="81"/>
        <v>12.3121406346774</v>
      </c>
      <c r="I94" s="8">
        <f t="shared" si="82"/>
        <v>285.46214063467738</v>
      </c>
      <c r="J94" s="8">
        <f t="shared" si="83"/>
        <v>8.1079481108466731E-2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11.315616583410064</v>
      </c>
      <c r="P94" s="8">
        <f t="shared" si="86"/>
        <v>0.91746432100524911</v>
      </c>
      <c r="Q94" s="12">
        <f t="shared" si="87"/>
        <v>0.4128589444523621</v>
      </c>
      <c r="R94" s="8">
        <f t="shared" si="88"/>
        <v>2.3873737500000001</v>
      </c>
      <c r="S94" s="13">
        <f t="shared" si="89"/>
        <v>0.17293435703243454</v>
      </c>
      <c r="T94" s="2">
        <f t="shared" si="90"/>
        <v>0.51</v>
      </c>
      <c r="U94" s="14">
        <f t="shared" si="91"/>
        <v>8.8196522086541621E-2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5.2720251409092304E-2</v>
      </c>
      <c r="AK94" s="8">
        <f t="shared" si="93"/>
        <v>10.4025</v>
      </c>
      <c r="AL94" s="1">
        <f t="shared" si="94"/>
        <v>0.45</v>
      </c>
      <c r="AM94" s="17">
        <f t="shared" si="95"/>
        <v>77450</v>
      </c>
      <c r="AN94" s="1">
        <f t="shared" si="96"/>
        <v>424753160.63674754</v>
      </c>
    </row>
    <row r="95" spans="1:48" x14ac:dyDescent="0.15">
      <c r="C95" s="7">
        <v>6</v>
      </c>
      <c r="D95" s="7">
        <v>17.632029286000002</v>
      </c>
      <c r="E95" s="9">
        <f t="shared" si="97"/>
        <v>12.3121406346774</v>
      </c>
      <c r="F95" s="7" t="s">
        <v>83</v>
      </c>
      <c r="G95" s="1">
        <v>7</v>
      </c>
      <c r="H95" s="8">
        <f t="shared" si="81"/>
        <v>17.632029286000002</v>
      </c>
      <c r="I95" s="8">
        <f t="shared" si="82"/>
        <v>290.78202928599995</v>
      </c>
      <c r="J95" s="8">
        <f t="shared" si="83"/>
        <v>0.15132884675393229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15.703427262404814</v>
      </c>
      <c r="P95" s="8">
        <f t="shared" si="86"/>
        <v>2.3763815377039808</v>
      </c>
      <c r="Q95" s="12">
        <f t="shared" si="87"/>
        <v>1.0693716919667913</v>
      </c>
      <c r="R95" s="8">
        <f t="shared" si="88"/>
        <v>2.3873737500000001</v>
      </c>
      <c r="S95" s="13">
        <f t="shared" si="89"/>
        <v>0.44792805984684686</v>
      </c>
      <c r="T95" s="2">
        <f t="shared" si="90"/>
        <v>0.51</v>
      </c>
      <c r="U95" s="14">
        <f t="shared" si="91"/>
        <v>0.2284433105218919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0.11533065812235041</v>
      </c>
      <c r="AK95" s="8">
        <f t="shared" si="93"/>
        <v>10.4025</v>
      </c>
      <c r="AL95" s="1">
        <f t="shared" si="94"/>
        <v>0.45</v>
      </c>
      <c r="AM95" s="17">
        <f t="shared" si="95"/>
        <v>77450</v>
      </c>
      <c r="AN95" s="1">
        <f t="shared" si="96"/>
        <v>929188694.03069746</v>
      </c>
    </row>
    <row r="96" spans="1:48" x14ac:dyDescent="0.15">
      <c r="C96" s="7">
        <v>7</v>
      </c>
      <c r="D96" s="7">
        <v>19.470112571612901</v>
      </c>
      <c r="E96" s="9">
        <f t="shared" si="97"/>
        <v>17.632029286000002</v>
      </c>
      <c r="F96" s="7" t="s">
        <v>83</v>
      </c>
      <c r="G96" s="1">
        <v>8</v>
      </c>
      <c r="H96" s="8">
        <f t="shared" si="81"/>
        <v>19.470112571612901</v>
      </c>
      <c r="I96" s="8">
        <f t="shared" si="82"/>
        <v>292.62011257161288</v>
      </c>
      <c r="J96" s="8">
        <f t="shared" si="83"/>
        <v>0.18675341918851499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18.632320724700833</v>
      </c>
      <c r="P96" s="8">
        <f t="shared" si="86"/>
        <v>3.4796496027549098</v>
      </c>
      <c r="Q96" s="12">
        <f t="shared" si="87"/>
        <v>1.5658423212397095</v>
      </c>
      <c r="R96" s="8">
        <f t="shared" si="88"/>
        <v>2.3873737500000001</v>
      </c>
      <c r="S96" s="13">
        <f t="shared" si="89"/>
        <v>0.65588486982388472</v>
      </c>
      <c r="T96" s="2">
        <f t="shared" si="90"/>
        <v>0.51</v>
      </c>
      <c r="U96" s="14">
        <f t="shared" si="91"/>
        <v>0.33450128361018122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0.14730713700846965</v>
      </c>
      <c r="AK96" s="8">
        <f t="shared" si="93"/>
        <v>10.4025</v>
      </c>
      <c r="AL96" s="1">
        <f t="shared" si="94"/>
        <v>0.45</v>
      </c>
      <c r="AM96" s="17">
        <f t="shared" si="95"/>
        <v>77450</v>
      </c>
      <c r="AN96" s="1">
        <f t="shared" si="96"/>
        <v>1186814750.619854</v>
      </c>
    </row>
    <row r="97" spans="1:50" x14ac:dyDescent="0.15">
      <c r="C97" s="7">
        <v>8</v>
      </c>
      <c r="D97" s="7">
        <v>17.110369039354801</v>
      </c>
      <c r="E97" s="9">
        <f t="shared" si="97"/>
        <v>19.470112571612901</v>
      </c>
      <c r="F97" s="7" t="s">
        <v>83</v>
      </c>
      <c r="G97" s="1">
        <v>9</v>
      </c>
      <c r="H97" s="8">
        <f t="shared" si="81"/>
        <v>17.110369039354801</v>
      </c>
      <c r="I97" s="8">
        <f t="shared" si="82"/>
        <v>290.26036903935477</v>
      </c>
      <c r="J97" s="8">
        <f t="shared" si="83"/>
        <v>0.14249056882012814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20.457946121945923</v>
      </c>
      <c r="P97" s="8">
        <f t="shared" si="86"/>
        <v>2.9150643798076095</v>
      </c>
      <c r="Q97" s="12">
        <f t="shared" si="87"/>
        <v>1.3117789709134242</v>
      </c>
      <c r="R97" s="8">
        <f t="shared" si="88"/>
        <v>2.3873737500000001</v>
      </c>
      <c r="S97" s="13">
        <f t="shared" si="89"/>
        <v>0.54946527367716269</v>
      </c>
      <c r="T97" s="2">
        <f t="shared" si="90"/>
        <v>0.51</v>
      </c>
      <c r="U97" s="14">
        <f t="shared" si="91"/>
        <v>0.28022728957535298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0.13094352780696894</v>
      </c>
      <c r="AK97" s="8">
        <f t="shared" si="93"/>
        <v>10.4025</v>
      </c>
      <c r="AL97" s="1">
        <f t="shared" si="94"/>
        <v>0.45</v>
      </c>
      <c r="AM97" s="17">
        <f t="shared" si="95"/>
        <v>77450</v>
      </c>
      <c r="AN97" s="1">
        <f t="shared" si="96"/>
        <v>1054977467.1852896</v>
      </c>
    </row>
    <row r="98" spans="1:50" x14ac:dyDescent="0.15">
      <c r="C98" s="7">
        <v>9</v>
      </c>
      <c r="D98" s="7">
        <v>13.451887897000001</v>
      </c>
      <c r="E98" s="9">
        <f t="shared" si="97"/>
        <v>17.110369039354801</v>
      </c>
      <c r="F98" s="7" t="s">
        <v>83</v>
      </c>
      <c r="G98" s="1">
        <v>10</v>
      </c>
      <c r="H98" s="8">
        <f t="shared" si="81"/>
        <v>13.451887897000001</v>
      </c>
      <c r="I98" s="8">
        <f t="shared" si="82"/>
        <v>286.60188789699998</v>
      </c>
      <c r="J98" s="8">
        <f t="shared" si="83"/>
        <v>9.285811892607411E-2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22.848156742138315</v>
      </c>
      <c r="P98" s="8">
        <f t="shared" si="86"/>
        <v>2.1216368560030614</v>
      </c>
      <c r="Q98" s="12">
        <f t="shared" si="87"/>
        <v>0.95473658520137761</v>
      </c>
      <c r="R98" s="8">
        <f t="shared" si="88"/>
        <v>2.3873737500000001</v>
      </c>
      <c r="S98" s="13">
        <f t="shared" si="89"/>
        <v>0.39991081631075887</v>
      </c>
      <c r="T98" s="2">
        <f t="shared" si="90"/>
        <v>0.51</v>
      </c>
      <c r="U98" s="14">
        <f t="shared" si="91"/>
        <v>0.20395451631848702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0.10474128667002383</v>
      </c>
      <c r="AK98" s="8">
        <f t="shared" si="93"/>
        <v>10.4025</v>
      </c>
      <c r="AL98" s="1">
        <f t="shared" si="94"/>
        <v>0.45</v>
      </c>
      <c r="AM98" s="17">
        <f t="shared" si="95"/>
        <v>77450</v>
      </c>
      <c r="AN98" s="1">
        <f t="shared" si="96"/>
        <v>843872921.18602276</v>
      </c>
    </row>
    <row r="99" spans="1:50" x14ac:dyDescent="0.15">
      <c r="C99" s="7">
        <v>10</v>
      </c>
      <c r="D99" s="7">
        <v>7.6258554693548399</v>
      </c>
      <c r="E99" s="9">
        <f t="shared" si="97"/>
        <v>13.451887897000001</v>
      </c>
      <c r="F99" s="7" t="s">
        <v>83</v>
      </c>
      <c r="G99" s="1">
        <v>11</v>
      </c>
      <c r="H99" s="8">
        <f t="shared" si="81"/>
        <v>7.6258554693548399</v>
      </c>
      <c r="I99" s="8">
        <f t="shared" si="82"/>
        <v>280.77585546935484</v>
      </c>
      <c r="J99" s="8">
        <f t="shared" si="83"/>
        <v>4.5884916909025623E-2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19.690193891828493</v>
      </c>
      <c r="O99" s="8">
        <f t="shared" si="98"/>
        <v>6.3416009943067628</v>
      </c>
      <c r="P99" s="8">
        <f t="shared" si="86"/>
        <v>0.29098383469396011</v>
      </c>
      <c r="Q99" s="12">
        <f t="shared" si="87"/>
        <v>0.13094272561228204</v>
      </c>
      <c r="R99" s="8">
        <f t="shared" si="88"/>
        <v>2.3873737500000001</v>
      </c>
      <c r="S99" s="13">
        <f t="shared" si="89"/>
        <v>5.484802101567969E-2</v>
      </c>
      <c r="T99" s="2">
        <f t="shared" si="90"/>
        <v>0.51</v>
      </c>
      <c r="U99" s="14">
        <f t="shared" si="91"/>
        <v>2.7972490717996644E-2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3.8770705951475991E-2</v>
      </c>
      <c r="AK99" s="8">
        <f t="shared" si="93"/>
        <v>10.4025</v>
      </c>
      <c r="AL99" s="1">
        <f t="shared" si="94"/>
        <v>0.45</v>
      </c>
      <c r="AM99" s="17">
        <f t="shared" si="95"/>
        <v>77450</v>
      </c>
      <c r="AN99" s="1">
        <f t="shared" si="96"/>
        <v>312365352.07734734</v>
      </c>
    </row>
    <row r="100" spans="1:50" x14ac:dyDescent="0.15">
      <c r="C100" s="7">
        <v>11</v>
      </c>
      <c r="D100" s="7">
        <v>3.8219775174333299</v>
      </c>
      <c r="E100" s="9">
        <f t="shared" si="97"/>
        <v>7.6258554693548399</v>
      </c>
      <c r="F100" s="7" t="s">
        <v>85</v>
      </c>
      <c r="G100" s="1">
        <v>12</v>
      </c>
      <c r="H100" s="8">
        <f t="shared" si="81"/>
        <v>3.8219775174333299</v>
      </c>
      <c r="I100" s="8">
        <f t="shared" si="82"/>
        <v>276.97197751743329</v>
      </c>
      <c r="J100" s="8">
        <f t="shared" si="83"/>
        <v>2.8499129992466583E-2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11.355892159612802</v>
      </c>
      <c r="P100" s="8">
        <f t="shared" si="86"/>
        <v>0.32363304683723731</v>
      </c>
      <c r="Q100" s="12">
        <f t="shared" si="87"/>
        <v>0.14563487107675679</v>
      </c>
      <c r="R100" s="8">
        <f t="shared" si="88"/>
        <v>2.3873737500000001</v>
      </c>
      <c r="S100" s="13">
        <f t="shared" si="89"/>
        <v>6.1002124647117691E-2</v>
      </c>
      <c r="T100" s="2">
        <f t="shared" si="90"/>
        <v>0.51</v>
      </c>
      <c r="U100" s="14">
        <f t="shared" si="91"/>
        <v>3.1111083570030024E-2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3.9716991696364057E-2</v>
      </c>
      <c r="AK100" s="8">
        <f t="shared" si="93"/>
        <v>10.4025</v>
      </c>
      <c r="AL100" s="1">
        <f t="shared" si="94"/>
        <v>0.45</v>
      </c>
      <c r="AM100" s="17">
        <f t="shared" si="95"/>
        <v>77450</v>
      </c>
      <c r="AN100" s="1">
        <f t="shared" si="96"/>
        <v>319989326.7410453</v>
      </c>
      <c r="AO100" s="1">
        <f>SUM(AN89:AN100)</f>
        <v>6473004157.9581127</v>
      </c>
    </row>
    <row r="101" spans="1:50" x14ac:dyDescent="0.3">
      <c r="C101" s="7">
        <v>12</v>
      </c>
      <c r="D101" s="10">
        <v>1.86519820496774</v>
      </c>
      <c r="E101" s="9">
        <f t="shared" si="97"/>
        <v>3.8219775174333299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1</v>
      </c>
      <c r="E105" s="7"/>
      <c r="F105" s="7"/>
      <c r="G105" s="1">
        <v>1</v>
      </c>
      <c r="H105" s="8">
        <f t="shared" ref="H105:H116" si="99">E106</f>
        <v>1</v>
      </c>
      <c r="I105" s="8">
        <f t="shared" ref="I105:I116" si="100">H105+273.15</f>
        <v>274.14999999999998</v>
      </c>
      <c r="J105" s="8">
        <f t="shared" ref="J105:J116" si="101">EXP(($C$15*(I105-$C$13))/($C$16*I105*$C$13))</f>
        <v>1.9846143044148706E-2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1.285812175148664E-2</v>
      </c>
      <c r="Q105" s="12">
        <f t="shared" ref="Q105:Q116" si="105">P105*$B$107</f>
        <v>3.8574365254459919E-3</v>
      </c>
      <c r="R105" s="8">
        <f t="shared" ref="R105:R116" si="106">L105*$B$107</f>
        <v>0.19436706250000002</v>
      </c>
      <c r="S105" s="13">
        <f t="shared" ref="S105:S116" si="107">Q105/R105</f>
        <v>1.9846143044148706E-2</v>
      </c>
      <c r="T105" s="2">
        <f t="shared" ref="T105:T116" si="108">$B$106/100</f>
        <v>0.01</v>
      </c>
      <c r="U105" s="14">
        <f t="shared" ref="U105:U116" si="109">S105*T105</f>
        <v>1.9846143044148707E-4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5.6884614304414868E-3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3725</v>
      </c>
      <c r="AX105" s="1">
        <f t="shared" ref="AX105:AX116" si="116">AW105*10000*AV105*0.67*AU105*AT105</f>
        <v>2759424.8354105372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-2.8154749469354798</v>
      </c>
      <c r="E106" s="9">
        <f t="shared" ref="E106:E117" si="117">D105</f>
        <v>1</v>
      </c>
      <c r="F106" s="7" t="s">
        <v>83</v>
      </c>
      <c r="G106" s="1">
        <v>2</v>
      </c>
      <c r="H106" s="8">
        <f t="shared" si="99"/>
        <v>-2.8154749469354798</v>
      </c>
      <c r="I106" s="8">
        <f t="shared" si="100"/>
        <v>270.33452505306451</v>
      </c>
      <c r="J106" s="8">
        <f t="shared" si="101"/>
        <v>1.2021976431966213E-2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1.2829222949151802</v>
      </c>
      <c r="P106" s="8">
        <f t="shared" si="104"/>
        <v>1.5423261593514303E-2</v>
      </c>
      <c r="Q106" s="12">
        <f t="shared" si="105"/>
        <v>4.6269784780542909E-3</v>
      </c>
      <c r="R106" s="8">
        <f t="shared" si="106"/>
        <v>0.19436706250000002</v>
      </c>
      <c r="S106" s="13">
        <f t="shared" si="107"/>
        <v>2.380536299999024E-2</v>
      </c>
      <c r="T106" s="2">
        <f t="shared" si="108"/>
        <v>0.01</v>
      </c>
      <c r="U106" s="14">
        <f t="shared" si="109"/>
        <v>2.380536299999024E-4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5.7280536299999024E-3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3725</v>
      </c>
      <c r="AX106" s="1">
        <f t="shared" si="116"/>
        <v>2778630.678692759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-7.9661355301071399</v>
      </c>
      <c r="E107" s="9">
        <f t="shared" si="117"/>
        <v>-2.8154749469354798</v>
      </c>
      <c r="F107" s="7" t="s">
        <v>83</v>
      </c>
      <c r="G107" s="1">
        <v>3</v>
      </c>
      <c r="H107" s="8">
        <f t="shared" si="99"/>
        <v>-7.9661355301071399</v>
      </c>
      <c r="I107" s="8">
        <f t="shared" si="100"/>
        <v>265.18386446989285</v>
      </c>
      <c r="J107" s="8">
        <f t="shared" si="101"/>
        <v>5.9725149299586569E-3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1.9153892416549991</v>
      </c>
      <c r="P107" s="8">
        <f t="shared" si="104"/>
        <v>1.1439690842466672E-2</v>
      </c>
      <c r="Q107" s="12">
        <f t="shared" si="105"/>
        <v>3.4319072527400013E-3</v>
      </c>
      <c r="R107" s="8">
        <f t="shared" si="106"/>
        <v>0.19436706250000002</v>
      </c>
      <c r="S107" s="13">
        <f t="shared" si="107"/>
        <v>1.7656835518312167E-2</v>
      </c>
      <c r="T107" s="2">
        <f t="shared" si="108"/>
        <v>0.01</v>
      </c>
      <c r="U107" s="14">
        <f t="shared" si="109"/>
        <v>1.7656835518312168E-4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5.6665683551831219E-3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3725</v>
      </c>
      <c r="AX107" s="1">
        <f t="shared" si="116"/>
        <v>2748804.6885869778</v>
      </c>
    </row>
    <row r="108" spans="1:50" x14ac:dyDescent="0.15">
      <c r="C108" s="7">
        <v>3</v>
      </c>
      <c r="D108" s="7">
        <v>0.25449077096774197</v>
      </c>
      <c r="E108" s="9">
        <f t="shared" si="117"/>
        <v>-7.9661355301071399</v>
      </c>
      <c r="F108" s="7" t="s">
        <v>83</v>
      </c>
      <c r="G108" s="1">
        <v>4</v>
      </c>
      <c r="H108" s="8">
        <f t="shared" si="99"/>
        <v>0.25449077096774197</v>
      </c>
      <c r="I108" s="8">
        <f t="shared" si="100"/>
        <v>273.4044907709677</v>
      </c>
      <c r="J108" s="8">
        <f t="shared" si="101"/>
        <v>1.8014287589373644E-2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2.5518397591458659</v>
      </c>
      <c r="P108" s="8">
        <f t="shared" si="104"/>
        <v>4.5969575303251603E-2</v>
      </c>
      <c r="Q108" s="12">
        <f t="shared" si="105"/>
        <v>1.3790872590975481E-2</v>
      </c>
      <c r="R108" s="8">
        <f t="shared" si="106"/>
        <v>0.19436706250000002</v>
      </c>
      <c r="S108" s="13">
        <f t="shared" si="107"/>
        <v>7.0952724260961039E-2</v>
      </c>
      <c r="T108" s="2">
        <f t="shared" si="108"/>
        <v>0.01</v>
      </c>
      <c r="U108" s="14">
        <f t="shared" si="109"/>
        <v>7.0952724260961041E-4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6.1995272426096102E-3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3725</v>
      </c>
      <c r="AX108" s="1">
        <f t="shared" si="116"/>
        <v>3007338.5660159895</v>
      </c>
    </row>
    <row r="109" spans="1:50" x14ac:dyDescent="0.15">
      <c r="C109" s="7">
        <v>4</v>
      </c>
      <c r="D109" s="7">
        <v>8.4338654996999995</v>
      </c>
      <c r="E109" s="9">
        <f t="shared" si="117"/>
        <v>0.25449077096774197</v>
      </c>
      <c r="F109" s="7" t="s">
        <v>83</v>
      </c>
      <c r="G109" s="1">
        <v>5</v>
      </c>
      <c r="H109" s="8">
        <f t="shared" si="99"/>
        <v>8.4338654996999995</v>
      </c>
      <c r="I109" s="8">
        <f t="shared" si="100"/>
        <v>281.58386549969998</v>
      </c>
      <c r="J109" s="8">
        <f t="shared" si="101"/>
        <v>5.0685813448262389E-2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2.3805766746504835</v>
      </c>
      <c r="O109" s="8">
        <f t="shared" si="118"/>
        <v>0.77318371752546433</v>
      </c>
      <c r="P109" s="8">
        <f t="shared" si="104"/>
        <v>3.9189445667729687E-2</v>
      </c>
      <c r="Q109" s="12">
        <f t="shared" si="105"/>
        <v>1.1756833700318907E-2</v>
      </c>
      <c r="R109" s="8">
        <f t="shared" si="106"/>
        <v>0.19436706250000002</v>
      </c>
      <c r="S109" s="13">
        <f t="shared" si="107"/>
        <v>6.0487788152475193E-2</v>
      </c>
      <c r="T109" s="2">
        <f t="shared" si="108"/>
        <v>0.01</v>
      </c>
      <c r="U109" s="14">
        <f t="shared" si="109"/>
        <v>6.0487788152475193E-4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6.0948778815247519E-3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3725</v>
      </c>
      <c r="AX109" s="1">
        <f t="shared" si="116"/>
        <v>2956574.0404024282</v>
      </c>
    </row>
    <row r="110" spans="1:50" x14ac:dyDescent="0.15">
      <c r="C110" s="7">
        <v>5</v>
      </c>
      <c r="D110" s="7">
        <v>12.3121406346774</v>
      </c>
      <c r="E110" s="9">
        <f t="shared" si="117"/>
        <v>8.4338654996999995</v>
      </c>
      <c r="F110" s="7" t="s">
        <v>85</v>
      </c>
      <c r="G110" s="1">
        <v>6</v>
      </c>
      <c r="H110" s="8">
        <f t="shared" si="99"/>
        <v>12.3121406346774</v>
      </c>
      <c r="I110" s="8">
        <f t="shared" si="100"/>
        <v>285.46214063467738</v>
      </c>
      <c r="J110" s="8">
        <f t="shared" si="101"/>
        <v>8.1079481108466731E-2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1.3818844801910681</v>
      </c>
      <c r="P110" s="8">
        <f t="shared" si="104"/>
        <v>0.11204247660573508</v>
      </c>
      <c r="Q110" s="12">
        <f t="shared" si="105"/>
        <v>3.3612742981720518E-2</v>
      </c>
      <c r="R110" s="8">
        <f t="shared" si="106"/>
        <v>0.19436706250000002</v>
      </c>
      <c r="S110" s="13">
        <f t="shared" si="107"/>
        <v>0.17293435703243451</v>
      </c>
      <c r="T110" s="2">
        <f t="shared" si="108"/>
        <v>0.01</v>
      </c>
      <c r="U110" s="14">
        <f t="shared" si="109"/>
        <v>1.7293435703243452E-3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7.2193435703243455E-3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3725</v>
      </c>
      <c r="AX110" s="1">
        <f t="shared" si="116"/>
        <v>3502042.8962930092</v>
      </c>
    </row>
    <row r="111" spans="1:50" x14ac:dyDescent="0.15">
      <c r="C111" s="7">
        <v>6</v>
      </c>
      <c r="D111" s="7">
        <v>17.632029286000002</v>
      </c>
      <c r="E111" s="9">
        <f t="shared" si="117"/>
        <v>12.3121406346774</v>
      </c>
      <c r="F111" s="7" t="s">
        <v>83</v>
      </c>
      <c r="G111" s="1">
        <v>7</v>
      </c>
      <c r="H111" s="8">
        <f t="shared" si="99"/>
        <v>17.632029286000002</v>
      </c>
      <c r="I111" s="8">
        <f t="shared" si="100"/>
        <v>290.78202928599995</v>
      </c>
      <c r="J111" s="8">
        <f t="shared" si="101"/>
        <v>0.15132884675393229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1.9177322119186666</v>
      </c>
      <c r="P111" s="8">
        <f t="shared" si="104"/>
        <v>0.29020820401251951</v>
      </c>
      <c r="Q111" s="12">
        <f t="shared" si="105"/>
        <v>8.7062461203755853E-2</v>
      </c>
      <c r="R111" s="8">
        <f t="shared" si="106"/>
        <v>0.19436706250000002</v>
      </c>
      <c r="S111" s="13">
        <f t="shared" si="107"/>
        <v>0.44792805984684697</v>
      </c>
      <c r="T111" s="2">
        <f t="shared" si="108"/>
        <v>0.01</v>
      </c>
      <c r="U111" s="14">
        <f t="shared" si="109"/>
        <v>4.4792805984684696E-3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1.4429280598468468E-2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3725</v>
      </c>
      <c r="AX111" s="1">
        <f t="shared" si="116"/>
        <v>6999522.758024768</v>
      </c>
    </row>
    <row r="112" spans="1:50" x14ac:dyDescent="0.15">
      <c r="C112" s="7">
        <v>7</v>
      </c>
      <c r="D112" s="7">
        <v>19.470112571612901</v>
      </c>
      <c r="E112" s="9">
        <f t="shared" si="117"/>
        <v>17.632029286000002</v>
      </c>
      <c r="F112" s="7" t="s">
        <v>83</v>
      </c>
      <c r="G112" s="1">
        <v>8</v>
      </c>
      <c r="H112" s="8">
        <f t="shared" si="99"/>
        <v>19.470112571612901</v>
      </c>
      <c r="I112" s="8">
        <f t="shared" si="100"/>
        <v>292.62011257161288</v>
      </c>
      <c r="J112" s="8">
        <f t="shared" si="101"/>
        <v>0.18675341918851499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2.2754142162394806</v>
      </c>
      <c r="P112" s="8">
        <f t="shared" si="104"/>
        <v>0.42494138495287798</v>
      </c>
      <c r="Q112" s="12">
        <f t="shared" si="105"/>
        <v>0.12748241548586339</v>
      </c>
      <c r="R112" s="8">
        <f t="shared" si="106"/>
        <v>0.19436706250000002</v>
      </c>
      <c r="S112" s="13">
        <f t="shared" si="107"/>
        <v>0.65588486982388483</v>
      </c>
      <c r="T112" s="2">
        <f t="shared" si="108"/>
        <v>0.01</v>
      </c>
      <c r="U112" s="14">
        <f t="shared" si="109"/>
        <v>6.5588486982388486E-3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1.6508848698238848E-2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3725</v>
      </c>
      <c r="AX112" s="1">
        <f t="shared" si="116"/>
        <v>8008303.7670204677</v>
      </c>
    </row>
    <row r="113" spans="1:53" x14ac:dyDescent="0.15">
      <c r="C113" s="7">
        <v>8</v>
      </c>
      <c r="D113" s="7">
        <v>17.110369039354801</v>
      </c>
      <c r="E113" s="9">
        <f t="shared" si="117"/>
        <v>19.470112571612901</v>
      </c>
      <c r="F113" s="7" t="s">
        <v>83</v>
      </c>
      <c r="G113" s="1">
        <v>9</v>
      </c>
      <c r="H113" s="8">
        <f t="shared" si="99"/>
        <v>17.110369039354801</v>
      </c>
      <c r="I113" s="8">
        <f t="shared" si="100"/>
        <v>290.26036903935477</v>
      </c>
      <c r="J113" s="8">
        <f t="shared" si="101"/>
        <v>0.14249056882012814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2.4983630396199361</v>
      </c>
      <c r="P113" s="8">
        <f t="shared" si="104"/>
        <v>0.35599317063462904</v>
      </c>
      <c r="Q113" s="12">
        <f t="shared" si="105"/>
        <v>0.10679795119038871</v>
      </c>
      <c r="R113" s="8">
        <f t="shared" si="106"/>
        <v>0.19436706250000002</v>
      </c>
      <c r="S113" s="13">
        <f t="shared" si="107"/>
        <v>0.54946527367716269</v>
      </c>
      <c r="T113" s="2">
        <f t="shared" si="108"/>
        <v>0.01</v>
      </c>
      <c r="U113" s="14">
        <f t="shared" si="109"/>
        <v>5.4946527367716273E-3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1.5444652736771626E-2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3725</v>
      </c>
      <c r="AX113" s="1">
        <f t="shared" si="116"/>
        <v>7492071.2493661577</v>
      </c>
    </row>
    <row r="114" spans="1:53" x14ac:dyDescent="0.15">
      <c r="C114" s="7">
        <v>9</v>
      </c>
      <c r="D114" s="7">
        <v>13.451887897000001</v>
      </c>
      <c r="E114" s="9">
        <f t="shared" si="117"/>
        <v>17.110369039354801</v>
      </c>
      <c r="F114" s="7" t="s">
        <v>83</v>
      </c>
      <c r="G114" s="1">
        <v>10</v>
      </c>
      <c r="H114" s="8">
        <f t="shared" si="99"/>
        <v>13.451887897000001</v>
      </c>
      <c r="I114" s="8">
        <f t="shared" si="100"/>
        <v>286.60188789699998</v>
      </c>
      <c r="J114" s="8">
        <f t="shared" si="101"/>
        <v>9.285811892607411E-2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2.7902600773186408</v>
      </c>
      <c r="P114" s="8">
        <f t="shared" si="104"/>
        <v>0.2590983020943311</v>
      </c>
      <c r="Q114" s="12">
        <f t="shared" si="105"/>
        <v>7.7729490628299328E-2</v>
      </c>
      <c r="R114" s="8">
        <f t="shared" si="106"/>
        <v>0.19436706250000002</v>
      </c>
      <c r="S114" s="13">
        <f t="shared" si="107"/>
        <v>0.39991081631075903</v>
      </c>
      <c r="T114" s="2">
        <f t="shared" si="108"/>
        <v>0.01</v>
      </c>
      <c r="U114" s="14">
        <f t="shared" si="109"/>
        <v>3.9991081631075903E-3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1.3949108163107592E-2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3725</v>
      </c>
      <c r="AX114" s="1">
        <f t="shared" si="116"/>
        <v>6766595.1448878134</v>
      </c>
    </row>
    <row r="115" spans="1:53" x14ac:dyDescent="0.15">
      <c r="C115" s="7">
        <v>10</v>
      </c>
      <c r="D115" s="7">
        <v>7.6258554693548399</v>
      </c>
      <c r="E115" s="9">
        <f t="shared" si="117"/>
        <v>13.451887897000001</v>
      </c>
      <c r="F115" s="7" t="s">
        <v>83</v>
      </c>
      <c r="G115" s="1">
        <v>11</v>
      </c>
      <c r="H115" s="8">
        <f t="shared" si="99"/>
        <v>7.6258554693548399</v>
      </c>
      <c r="I115" s="8">
        <f t="shared" si="100"/>
        <v>280.77585546935484</v>
      </c>
      <c r="J115" s="8">
        <f t="shared" si="101"/>
        <v>4.5884916909025623E-2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2.4046036864630942</v>
      </c>
      <c r="O115" s="8">
        <f t="shared" si="118"/>
        <v>0.77444829709454899</v>
      </c>
      <c r="P115" s="8">
        <f t="shared" si="104"/>
        <v>3.553549576251977E-2</v>
      </c>
      <c r="Q115" s="12">
        <f t="shared" si="105"/>
        <v>1.0660648728755931E-2</v>
      </c>
      <c r="R115" s="8">
        <f t="shared" si="106"/>
        <v>0.19436706250000002</v>
      </c>
      <c r="S115" s="13">
        <f t="shared" si="107"/>
        <v>5.4848021015679697E-2</v>
      </c>
      <c r="T115" s="2">
        <f t="shared" si="108"/>
        <v>0.01</v>
      </c>
      <c r="U115" s="14">
        <f t="shared" si="109"/>
        <v>5.4848021015679697E-4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6.0384802101567971E-3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3725</v>
      </c>
      <c r="AX115" s="1">
        <f t="shared" si="116"/>
        <v>2929216.0039746454</v>
      </c>
    </row>
    <row r="116" spans="1:53" x14ac:dyDescent="0.15">
      <c r="C116" s="7">
        <v>11</v>
      </c>
      <c r="D116" s="7">
        <v>3.8219775174333299</v>
      </c>
      <c r="E116" s="9">
        <f t="shared" si="117"/>
        <v>7.6258554693548399</v>
      </c>
      <c r="F116" s="7" t="s">
        <v>85</v>
      </c>
      <c r="G116" s="1">
        <v>12</v>
      </c>
      <c r="H116" s="8">
        <f t="shared" si="99"/>
        <v>3.8219775174333299</v>
      </c>
      <c r="I116" s="8">
        <f t="shared" si="100"/>
        <v>276.97197751743329</v>
      </c>
      <c r="J116" s="8">
        <f t="shared" si="101"/>
        <v>2.8499129992466583E-2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1.3868030096653627</v>
      </c>
      <c r="P116" s="8">
        <f t="shared" si="104"/>
        <v>3.9522679246397061E-2</v>
      </c>
      <c r="Q116" s="12">
        <f t="shared" si="105"/>
        <v>1.1856803773919117E-2</v>
      </c>
      <c r="R116" s="8">
        <f t="shared" si="106"/>
        <v>0.19436706250000002</v>
      </c>
      <c r="S116" s="13">
        <f t="shared" si="107"/>
        <v>6.1002124647117698E-2</v>
      </c>
      <c r="T116" s="2">
        <f t="shared" si="108"/>
        <v>0.01</v>
      </c>
      <c r="U116" s="14">
        <f t="shared" si="109"/>
        <v>6.10021246471177E-4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6.1000212464711774E-3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3725</v>
      </c>
      <c r="AX116" s="1">
        <f t="shared" si="116"/>
        <v>2959069.0435143057</v>
      </c>
      <c r="AY116" s="1">
        <f>SUM(AX105:AX116)</f>
        <v>52907593.672189854</v>
      </c>
    </row>
    <row r="117" spans="1:53" x14ac:dyDescent="0.3">
      <c r="C117" s="7">
        <v>12</v>
      </c>
      <c r="D117" s="10">
        <v>1.86519820496774</v>
      </c>
      <c r="E117" s="9">
        <f t="shared" si="117"/>
        <v>3.8219775174333299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1</v>
      </c>
      <c r="E121" s="7"/>
      <c r="F121" s="7"/>
      <c r="G121" s="1">
        <v>1</v>
      </c>
      <c r="H121" s="8">
        <f t="shared" ref="H121:H132" si="119">E122</f>
        <v>1</v>
      </c>
      <c r="I121" s="8">
        <f t="shared" ref="I121:I132" si="120">H121+273.15</f>
        <v>274.14999999999998</v>
      </c>
      <c r="J121" s="8">
        <f t="shared" ref="J121:J132" si="121">EXP(($C$15*(I121-$C$13))/($C$16*I121*$C$13))</f>
        <v>1.9846143044148706E-2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5.650196924669137E-3</v>
      </c>
      <c r="Q121" s="12">
        <f t="shared" ref="Q121:Q132" si="125">P121*$B$123</f>
        <v>1.8645649851408153E-3</v>
      </c>
      <c r="R121" s="8">
        <f t="shared" ref="R121:R132" si="126">L121*$B$123</f>
        <v>9.3951000000000007E-2</v>
      </c>
      <c r="S121" s="13">
        <f t="shared" ref="S121:S132" si="127">Q121/R121</f>
        <v>1.9846143044148706E-2</v>
      </c>
      <c r="T121" s="2">
        <f t="shared" ref="T121:T132" si="128">$B$122/100</f>
        <v>0.01</v>
      </c>
      <c r="U121" s="14">
        <f t="shared" ref="U121:U132" si="129">S121*T121</f>
        <v>1.9846143044148707E-4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5.6884614304414868E-3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-2.8154749469354798</v>
      </c>
      <c r="E122" s="9">
        <f t="shared" ref="E122:E133" si="139">D121</f>
        <v>1</v>
      </c>
      <c r="F122" s="7" t="s">
        <v>83</v>
      </c>
      <c r="G122" s="1">
        <v>2</v>
      </c>
      <c r="H122" s="8">
        <f t="shared" si="119"/>
        <v>-2.8154749469354798</v>
      </c>
      <c r="I122" s="8">
        <f t="shared" si="120"/>
        <v>270.33452505306451</v>
      </c>
      <c r="J122" s="8">
        <f t="shared" si="121"/>
        <v>1.2021976431966213E-2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0.56374980307533085</v>
      </c>
      <c r="P122" s="8">
        <f t="shared" si="124"/>
        <v>6.7773868460972208E-3</v>
      </c>
      <c r="Q122" s="12">
        <f t="shared" si="125"/>
        <v>2.2365376592120832E-3</v>
      </c>
      <c r="R122" s="8">
        <f t="shared" si="126"/>
        <v>9.3951000000000007E-2</v>
      </c>
      <c r="S122" s="13">
        <f t="shared" si="127"/>
        <v>2.380536299999024E-2</v>
      </c>
      <c r="T122" s="2">
        <f t="shared" si="128"/>
        <v>0.01</v>
      </c>
      <c r="U122" s="14">
        <f t="shared" si="129"/>
        <v>2.380536299999024E-4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5.7280536299999024E-3</v>
      </c>
      <c r="AU122" s="8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-7.9661355301071399</v>
      </c>
      <c r="E123" s="9">
        <f t="shared" si="139"/>
        <v>-2.8154749469354798</v>
      </c>
      <c r="F123" s="7" t="s">
        <v>83</v>
      </c>
      <c r="G123" s="1">
        <v>3</v>
      </c>
      <c r="H123" s="8">
        <f t="shared" si="119"/>
        <v>-7.9661355301071399</v>
      </c>
      <c r="I123" s="8">
        <f t="shared" si="120"/>
        <v>265.18386446989285</v>
      </c>
      <c r="J123" s="8">
        <f t="shared" si="121"/>
        <v>5.9725149299586569E-3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0.84167241622923372</v>
      </c>
      <c r="P123" s="8">
        <f t="shared" si="124"/>
        <v>5.0269010720634753E-3</v>
      </c>
      <c r="Q123" s="12">
        <f t="shared" si="125"/>
        <v>1.6588773537809468E-3</v>
      </c>
      <c r="R123" s="8">
        <f t="shared" si="126"/>
        <v>9.3951000000000007E-2</v>
      </c>
      <c r="S123" s="13">
        <f t="shared" si="127"/>
        <v>1.765683551831217E-2</v>
      </c>
      <c r="T123" s="2">
        <f t="shared" si="128"/>
        <v>0.01</v>
      </c>
      <c r="U123" s="14">
        <f t="shared" si="129"/>
        <v>1.765683551831217E-4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5.6665683551831219E-3</v>
      </c>
      <c r="AU123" s="8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7">
        <v>0.25449077096774197</v>
      </c>
      <c r="E124" s="9">
        <f t="shared" si="139"/>
        <v>-7.9661355301071399</v>
      </c>
      <c r="F124" s="7" t="s">
        <v>83</v>
      </c>
      <c r="G124" s="1">
        <v>4</v>
      </c>
      <c r="H124" s="8">
        <f t="shared" si="119"/>
        <v>0.25449077096774197</v>
      </c>
      <c r="I124" s="8">
        <f t="shared" si="120"/>
        <v>273.4044907709677</v>
      </c>
      <c r="J124" s="8">
        <f t="shared" si="121"/>
        <v>1.8014287589373644E-2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1.1213455151571703</v>
      </c>
      <c r="P124" s="8">
        <f t="shared" si="124"/>
        <v>2.0200240597095607E-2</v>
      </c>
      <c r="Q124" s="12">
        <f t="shared" si="125"/>
        <v>6.6660793970415508E-3</v>
      </c>
      <c r="R124" s="8">
        <f t="shared" si="126"/>
        <v>9.3951000000000007E-2</v>
      </c>
      <c r="S124" s="13">
        <f t="shared" si="127"/>
        <v>7.0952724260961039E-2</v>
      </c>
      <c r="T124" s="2">
        <f t="shared" si="128"/>
        <v>0.01</v>
      </c>
      <c r="U124" s="14">
        <f t="shared" si="129"/>
        <v>7.0952724260961041E-4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6.1995272426096102E-3</v>
      </c>
      <c r="AU124" s="8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7">
        <v>8.4338654996999995</v>
      </c>
      <c r="E125" s="9">
        <f t="shared" si="139"/>
        <v>0.25449077096774197</v>
      </c>
      <c r="F125" s="7" t="s">
        <v>83</v>
      </c>
      <c r="G125" s="1">
        <v>5</v>
      </c>
      <c r="H125" s="8">
        <f t="shared" si="119"/>
        <v>8.4338654996999995</v>
      </c>
      <c r="I125" s="8">
        <f t="shared" si="120"/>
        <v>281.58386549969998</v>
      </c>
      <c r="J125" s="8">
        <f t="shared" si="121"/>
        <v>5.0685813448262389E-2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1.0460880108320709</v>
      </c>
      <c r="O125" s="8">
        <f t="shared" si="140"/>
        <v>0.33975726372800374</v>
      </c>
      <c r="P125" s="8">
        <f t="shared" si="124"/>
        <v>1.7220873287009685E-2</v>
      </c>
      <c r="Q125" s="12">
        <f t="shared" si="125"/>
        <v>5.6828881847131958E-3</v>
      </c>
      <c r="R125" s="8">
        <f t="shared" si="126"/>
        <v>9.3951000000000007E-2</v>
      </c>
      <c r="S125" s="13">
        <f t="shared" si="127"/>
        <v>6.0487788152475179E-2</v>
      </c>
      <c r="T125" s="2">
        <f t="shared" si="128"/>
        <v>0.01</v>
      </c>
      <c r="U125" s="14">
        <f t="shared" si="129"/>
        <v>6.0487788152475182E-4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6.0948778815247519E-3</v>
      </c>
      <c r="AU125" s="8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7">
        <v>12.3121406346774</v>
      </c>
      <c r="E126" s="9">
        <f t="shared" si="139"/>
        <v>8.4338654996999995</v>
      </c>
      <c r="F126" s="7" t="s">
        <v>85</v>
      </c>
      <c r="G126" s="1">
        <v>6</v>
      </c>
      <c r="H126" s="8">
        <f t="shared" si="119"/>
        <v>12.3121406346774</v>
      </c>
      <c r="I126" s="8">
        <f t="shared" si="120"/>
        <v>285.46214063467738</v>
      </c>
      <c r="J126" s="8">
        <f t="shared" si="121"/>
        <v>8.1079481108466731E-2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0.60723639044099398</v>
      </c>
      <c r="P126" s="8">
        <f t="shared" si="124"/>
        <v>4.9234411447134099E-2</v>
      </c>
      <c r="Q126" s="12">
        <f t="shared" si="125"/>
        <v>1.6247355777554255E-2</v>
      </c>
      <c r="R126" s="8">
        <f t="shared" si="126"/>
        <v>9.3951000000000007E-2</v>
      </c>
      <c r="S126" s="13">
        <f t="shared" si="127"/>
        <v>0.17293435703243451</v>
      </c>
      <c r="T126" s="2">
        <f t="shared" si="128"/>
        <v>0.01</v>
      </c>
      <c r="U126" s="14">
        <f t="shared" si="129"/>
        <v>1.7293435703243452E-3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7.2193435703243455E-3</v>
      </c>
      <c r="AU126" s="8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7">
        <v>17.632029286000002</v>
      </c>
      <c r="E127" s="9">
        <f t="shared" si="139"/>
        <v>12.3121406346774</v>
      </c>
      <c r="F127" s="7" t="s">
        <v>83</v>
      </c>
      <c r="G127" s="1">
        <v>7</v>
      </c>
      <c r="H127" s="8">
        <f t="shared" si="119"/>
        <v>17.632029286000002</v>
      </c>
      <c r="I127" s="8">
        <f t="shared" si="120"/>
        <v>290.78202928599995</v>
      </c>
      <c r="J127" s="8">
        <f t="shared" si="121"/>
        <v>0.15132884675393229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0.8427019789938599</v>
      </c>
      <c r="P127" s="8">
        <f t="shared" si="124"/>
        <v>0.1275251186383973</v>
      </c>
      <c r="Q127" s="12">
        <f t="shared" si="125"/>
        <v>4.208328915067111E-2</v>
      </c>
      <c r="R127" s="8">
        <f t="shared" si="126"/>
        <v>9.3951000000000007E-2</v>
      </c>
      <c r="S127" s="13">
        <f t="shared" si="127"/>
        <v>0.44792805984684686</v>
      </c>
      <c r="T127" s="2">
        <f t="shared" si="128"/>
        <v>0.01</v>
      </c>
      <c r="U127" s="14">
        <f t="shared" si="129"/>
        <v>4.4792805984684688E-3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1.4429280598468468E-2</v>
      </c>
      <c r="AU127" s="8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7">
        <v>19.470112571612901</v>
      </c>
      <c r="E128" s="9">
        <f t="shared" si="139"/>
        <v>17.632029286000002</v>
      </c>
      <c r="F128" s="7" t="s">
        <v>83</v>
      </c>
      <c r="G128" s="1">
        <v>8</v>
      </c>
      <c r="H128" s="8">
        <f t="shared" si="119"/>
        <v>19.470112571612901</v>
      </c>
      <c r="I128" s="8">
        <f t="shared" si="120"/>
        <v>292.62011257161288</v>
      </c>
      <c r="J128" s="8">
        <f t="shared" si="121"/>
        <v>0.18675341918851499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0.99987686035546253</v>
      </c>
      <c r="P128" s="8">
        <f t="shared" si="124"/>
        <v>0.18673042243885996</v>
      </c>
      <c r="Q128" s="12">
        <f t="shared" si="125"/>
        <v>6.1621039404823788E-2</v>
      </c>
      <c r="R128" s="8">
        <f t="shared" si="126"/>
        <v>9.3951000000000007E-2</v>
      </c>
      <c r="S128" s="13">
        <f t="shared" si="127"/>
        <v>0.65588486982388461</v>
      </c>
      <c r="T128" s="2">
        <f t="shared" si="128"/>
        <v>0.01</v>
      </c>
      <c r="U128" s="14">
        <f t="shared" si="129"/>
        <v>6.558848698238846E-3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1.6508848698238845E-2</v>
      </c>
      <c r="AU128" s="8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7">
        <v>17.110369039354801</v>
      </c>
      <c r="E129" s="9">
        <f t="shared" si="139"/>
        <v>19.470112571612901</v>
      </c>
      <c r="F129" s="7" t="s">
        <v>83</v>
      </c>
      <c r="G129" s="1">
        <v>9</v>
      </c>
      <c r="H129" s="8">
        <f t="shared" si="119"/>
        <v>17.110369039354801</v>
      </c>
      <c r="I129" s="8">
        <f t="shared" si="120"/>
        <v>290.26036903935477</v>
      </c>
      <c r="J129" s="8">
        <f t="shared" si="121"/>
        <v>0.14249056882012814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1.0978464379166026</v>
      </c>
      <c r="P129" s="8">
        <f t="shared" si="124"/>
        <v>0.15643276341588822</v>
      </c>
      <c r="Q129" s="12">
        <f t="shared" si="125"/>
        <v>5.1622811927243113E-2</v>
      </c>
      <c r="R129" s="8">
        <f t="shared" si="126"/>
        <v>9.3951000000000007E-2</v>
      </c>
      <c r="S129" s="13">
        <f t="shared" si="127"/>
        <v>0.54946527367716269</v>
      </c>
      <c r="T129" s="2">
        <f t="shared" si="128"/>
        <v>0.01</v>
      </c>
      <c r="U129" s="14">
        <f t="shared" si="129"/>
        <v>5.4946527367716273E-3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1.5444652736771626E-2</v>
      </c>
      <c r="AU129" s="8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7">
        <v>13.451887897000001</v>
      </c>
      <c r="E130" s="9">
        <f t="shared" si="139"/>
        <v>17.110369039354801</v>
      </c>
      <c r="F130" s="7" t="s">
        <v>83</v>
      </c>
      <c r="G130" s="1">
        <v>10</v>
      </c>
      <c r="H130" s="8">
        <f t="shared" si="119"/>
        <v>13.451887897000001</v>
      </c>
      <c r="I130" s="8">
        <f t="shared" si="120"/>
        <v>286.60188789699998</v>
      </c>
      <c r="J130" s="8">
        <f t="shared" si="121"/>
        <v>9.285811892607411E-2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1.2261136745007144</v>
      </c>
      <c r="P130" s="8">
        <f t="shared" si="124"/>
        <v>0.11385460940367306</v>
      </c>
      <c r="Q130" s="12">
        <f t="shared" si="125"/>
        <v>3.757202110321211E-2</v>
      </c>
      <c r="R130" s="8">
        <f t="shared" si="126"/>
        <v>9.3951000000000007E-2</v>
      </c>
      <c r="S130" s="13">
        <f t="shared" si="127"/>
        <v>0.39991081631075887</v>
      </c>
      <c r="T130" s="2">
        <f t="shared" si="128"/>
        <v>0.01</v>
      </c>
      <c r="U130" s="14">
        <f t="shared" si="129"/>
        <v>3.9991081631075885E-3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1.3949108163107588E-2</v>
      </c>
      <c r="AU130" s="8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7">
        <v>7.6258554693548399</v>
      </c>
      <c r="E131" s="9">
        <f t="shared" si="139"/>
        <v>13.451887897000001</v>
      </c>
      <c r="F131" s="7" t="s">
        <v>83</v>
      </c>
      <c r="G131" s="1">
        <v>11</v>
      </c>
      <c r="H131" s="8">
        <f t="shared" si="119"/>
        <v>7.6258554693548399</v>
      </c>
      <c r="I131" s="8">
        <f t="shared" si="120"/>
        <v>280.77585546935484</v>
      </c>
      <c r="J131" s="8">
        <f t="shared" si="121"/>
        <v>4.5884916909025623E-2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1.0566461118421895</v>
      </c>
      <c r="O131" s="8">
        <f t="shared" si="140"/>
        <v>0.34031295325485189</v>
      </c>
      <c r="P131" s="8">
        <f t="shared" si="124"/>
        <v>1.5615231583164E-2</v>
      </c>
      <c r="Q131" s="12">
        <f t="shared" si="125"/>
        <v>5.1530264224441203E-3</v>
      </c>
      <c r="R131" s="8">
        <f t="shared" si="126"/>
        <v>9.3951000000000007E-2</v>
      </c>
      <c r="S131" s="13">
        <f t="shared" si="127"/>
        <v>5.4848021015679663E-2</v>
      </c>
      <c r="T131" s="2">
        <f t="shared" si="128"/>
        <v>0.01</v>
      </c>
      <c r="U131" s="14">
        <f t="shared" si="129"/>
        <v>5.4848021015679665E-4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6.0384802101567971E-3</v>
      </c>
      <c r="AU131" s="8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7">
        <v>3.8219775174333299</v>
      </c>
      <c r="E132" s="9">
        <f t="shared" si="139"/>
        <v>7.6258554693548399</v>
      </c>
      <c r="F132" s="7" t="s">
        <v>85</v>
      </c>
      <c r="G132" s="1">
        <v>12</v>
      </c>
      <c r="H132" s="8">
        <f t="shared" si="119"/>
        <v>3.8219775174333299</v>
      </c>
      <c r="I132" s="8">
        <f t="shared" si="120"/>
        <v>276.97197751743329</v>
      </c>
      <c r="J132" s="8">
        <f t="shared" si="121"/>
        <v>2.8499129992466583E-2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0.60939772167168782</v>
      </c>
      <c r="P132" s="8">
        <f t="shared" si="124"/>
        <v>1.7367304887034401E-2</v>
      </c>
      <c r="Q132" s="12">
        <f t="shared" si="125"/>
        <v>5.7312106127213524E-3</v>
      </c>
      <c r="R132" s="8">
        <f t="shared" si="126"/>
        <v>9.3951000000000007E-2</v>
      </c>
      <c r="S132" s="13">
        <f t="shared" si="127"/>
        <v>6.100212464711767E-2</v>
      </c>
      <c r="T132" s="2">
        <f t="shared" si="128"/>
        <v>0.01</v>
      </c>
      <c r="U132" s="14">
        <f t="shared" si="129"/>
        <v>6.1002124647117667E-4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6.1000212464711765E-3</v>
      </c>
      <c r="AU132" s="8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3">
      <c r="C133" s="7">
        <v>12</v>
      </c>
      <c r="D133" s="10">
        <v>1.86519820496774</v>
      </c>
      <c r="E133" s="9">
        <f t="shared" si="139"/>
        <v>3.8219775174333299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1</v>
      </c>
      <c r="E136" s="7"/>
      <c r="F136" s="7"/>
      <c r="G136" s="1">
        <v>1</v>
      </c>
      <c r="H136" s="8">
        <f t="shared" ref="H136:H147" si="141">E137</f>
        <v>1</v>
      </c>
      <c r="I136" s="8">
        <f t="shared" ref="I136:I147" si="142">H136+273.15</f>
        <v>274.14999999999998</v>
      </c>
      <c r="J136" s="8">
        <f t="shared" ref="J136:J147" si="143">EXP(($C$15*(I136-$C$13))/($C$16*I136*$C$13))</f>
        <v>1.9846143044148706E-2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1.5064173531529734E-2</v>
      </c>
      <c r="Q136" s="12">
        <f t="shared" ref="Q136:Q147" si="147">P136*$B$138</f>
        <v>3.9166851181977307E-3</v>
      </c>
      <c r="R136" s="8">
        <f t="shared" ref="R136:R147" si="148">L136*$B$138</f>
        <v>0.19735245833333334</v>
      </c>
      <c r="S136" s="13">
        <f t="shared" ref="S136:S147" si="149">Q136/R136</f>
        <v>1.9846143044148706E-2</v>
      </c>
      <c r="T136" s="2">
        <f t="shared" ref="T136:T147" si="150">$B$137/100</f>
        <v>0.01</v>
      </c>
      <c r="U136" s="14">
        <f t="shared" ref="U136:U147" si="151">S136*T136</f>
        <v>1.9846143044148707E-4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5.6884614304414868E-3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-2.8154749469354798</v>
      </c>
      <c r="E137" s="9">
        <f t="shared" ref="E137:E148" si="159">D136</f>
        <v>1</v>
      </c>
      <c r="F137" s="7" t="s">
        <v>83</v>
      </c>
      <c r="G137" s="1">
        <v>2</v>
      </c>
      <c r="H137" s="8">
        <f t="shared" si="141"/>
        <v>-2.8154749469354798</v>
      </c>
      <c r="I137" s="8">
        <f t="shared" si="142"/>
        <v>270.33452505306451</v>
      </c>
      <c r="J137" s="8">
        <f t="shared" si="143"/>
        <v>1.2021976431966213E-2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1.5030316598018036</v>
      </c>
      <c r="P137" s="8">
        <f t="shared" si="146"/>
        <v>1.8069411190636341E-2</v>
      </c>
      <c r="Q137" s="12">
        <f t="shared" si="147"/>
        <v>4.698046909565449E-3</v>
      </c>
      <c r="R137" s="8">
        <f t="shared" si="148"/>
        <v>0.19735245833333334</v>
      </c>
      <c r="S137" s="13">
        <f t="shared" si="149"/>
        <v>2.380536299999024E-2</v>
      </c>
      <c r="T137" s="2">
        <f t="shared" si="150"/>
        <v>0.01</v>
      </c>
      <c r="U137" s="14">
        <f t="shared" si="151"/>
        <v>2.380536299999024E-4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5.7280536299999024E-3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-7.9661355301071399</v>
      </c>
      <c r="E138" s="9">
        <f t="shared" si="159"/>
        <v>-2.8154749469354798</v>
      </c>
      <c r="F138" s="7" t="s">
        <v>83</v>
      </c>
      <c r="G138" s="1">
        <v>3</v>
      </c>
      <c r="H138" s="8">
        <f t="shared" si="141"/>
        <v>-7.9661355301071399</v>
      </c>
      <c r="I138" s="8">
        <f t="shared" si="142"/>
        <v>265.18386446989285</v>
      </c>
      <c r="J138" s="8">
        <f t="shared" si="143"/>
        <v>5.9725149299586569E-3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2.2440101652778339</v>
      </c>
      <c r="P138" s="8">
        <f t="shared" si="146"/>
        <v>1.3402384215100857E-2</v>
      </c>
      <c r="Q138" s="12">
        <f t="shared" si="147"/>
        <v>3.484619895926223E-3</v>
      </c>
      <c r="R138" s="8">
        <f t="shared" si="148"/>
        <v>0.19735245833333334</v>
      </c>
      <c r="S138" s="13">
        <f t="shared" si="149"/>
        <v>1.765683551831217E-2</v>
      </c>
      <c r="T138" s="2">
        <f t="shared" si="150"/>
        <v>0.01</v>
      </c>
      <c r="U138" s="14">
        <f t="shared" si="151"/>
        <v>1.765683551831217E-4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5.6665683551831219E-3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0.25449077096774197</v>
      </c>
      <c r="E139" s="9">
        <f t="shared" si="159"/>
        <v>-7.9661355301071399</v>
      </c>
      <c r="F139" s="7" t="s">
        <v>83</v>
      </c>
      <c r="G139" s="1">
        <v>4</v>
      </c>
      <c r="H139" s="8">
        <f t="shared" si="141"/>
        <v>0.25449077096774197</v>
      </c>
      <c r="I139" s="8">
        <f t="shared" si="142"/>
        <v>273.4044907709677</v>
      </c>
      <c r="J139" s="8">
        <f t="shared" si="143"/>
        <v>1.8014287589373644E-2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2.9896556977294</v>
      </c>
      <c r="P139" s="8">
        <f t="shared" si="146"/>
        <v>5.3856517532106934E-2</v>
      </c>
      <c r="Q139" s="12">
        <f t="shared" si="147"/>
        <v>1.4002694558347803E-2</v>
      </c>
      <c r="R139" s="8">
        <f t="shared" si="148"/>
        <v>0.19735245833333334</v>
      </c>
      <c r="S139" s="13">
        <f t="shared" si="149"/>
        <v>7.0952724260961039E-2</v>
      </c>
      <c r="T139" s="2">
        <f t="shared" si="150"/>
        <v>0.01</v>
      </c>
      <c r="U139" s="14">
        <f t="shared" si="151"/>
        <v>7.0952724260961041E-4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6.1995272426096102E-3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8.4338654996999995</v>
      </c>
      <c r="E140" s="9">
        <f t="shared" si="159"/>
        <v>0.25449077096774197</v>
      </c>
      <c r="F140" s="7" t="s">
        <v>83</v>
      </c>
      <c r="G140" s="1">
        <v>5</v>
      </c>
      <c r="H140" s="8">
        <f t="shared" si="141"/>
        <v>8.4338654996999995</v>
      </c>
      <c r="I140" s="8">
        <f t="shared" si="142"/>
        <v>281.58386549969998</v>
      </c>
      <c r="J140" s="8">
        <f t="shared" si="143"/>
        <v>5.0685813448262389E-2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3.6948470968639597</v>
      </c>
      <c r="P140" s="8">
        <f t="shared" si="146"/>
        <v>0.18727633067150054</v>
      </c>
      <c r="Q140" s="12">
        <f t="shared" si="147"/>
        <v>4.8691845974590142E-2</v>
      </c>
      <c r="R140" s="8">
        <f t="shared" si="148"/>
        <v>0.19735245833333334</v>
      </c>
      <c r="S140" s="13">
        <f t="shared" si="149"/>
        <v>0.24672530753251815</v>
      </c>
      <c r="T140" s="2">
        <f t="shared" si="150"/>
        <v>0.01</v>
      </c>
      <c r="U140" s="14">
        <f t="shared" si="151"/>
        <v>2.4672530753251814E-3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7.9572530753251811E-3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12.3121406346774</v>
      </c>
      <c r="E141" s="9">
        <f t="shared" si="159"/>
        <v>8.4338654996999995</v>
      </c>
      <c r="F141" s="7" t="s">
        <v>85</v>
      </c>
      <c r="G141" s="1">
        <v>6</v>
      </c>
      <c r="H141" s="8">
        <f t="shared" si="141"/>
        <v>12.3121406346774</v>
      </c>
      <c r="I141" s="8">
        <f t="shared" si="142"/>
        <v>285.46214063467738</v>
      </c>
      <c r="J141" s="8">
        <f t="shared" si="143"/>
        <v>8.1079481108466731E-2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4.2666186828591259</v>
      </c>
      <c r="P141" s="8">
        <f t="shared" si="146"/>
        <v>0.34593522889390771</v>
      </c>
      <c r="Q141" s="12">
        <f t="shared" si="147"/>
        <v>8.9943159512416007E-2</v>
      </c>
      <c r="R141" s="8">
        <f t="shared" si="148"/>
        <v>0.19735245833333334</v>
      </c>
      <c r="S141" s="13">
        <f t="shared" si="149"/>
        <v>0.45574886815192195</v>
      </c>
      <c r="T141" s="2">
        <f t="shared" si="150"/>
        <v>0.01</v>
      </c>
      <c r="U141" s="14">
        <f t="shared" si="151"/>
        <v>4.5574886815192197E-3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1.004748868151922E-2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17.632029286000002</v>
      </c>
      <c r="E142" s="9">
        <f t="shared" si="159"/>
        <v>12.3121406346774</v>
      </c>
      <c r="F142" s="7" t="s">
        <v>83</v>
      </c>
      <c r="G142" s="1">
        <v>7</v>
      </c>
      <c r="H142" s="8">
        <f t="shared" si="141"/>
        <v>17.632029286000002</v>
      </c>
      <c r="I142" s="8">
        <f t="shared" si="142"/>
        <v>290.78202928599995</v>
      </c>
      <c r="J142" s="8">
        <f t="shared" si="143"/>
        <v>0.15132884675393229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4.6797313706318846</v>
      </c>
      <c r="P142" s="8">
        <f t="shared" si="146"/>
        <v>0.708178351435922</v>
      </c>
      <c r="Q142" s="12">
        <f t="shared" si="147"/>
        <v>0.18412637137333973</v>
      </c>
      <c r="R142" s="8">
        <f t="shared" si="148"/>
        <v>0.19735245833333334</v>
      </c>
      <c r="S142" s="13">
        <f t="shared" si="149"/>
        <v>0.93298240583527769</v>
      </c>
      <c r="T142" s="2">
        <f t="shared" si="150"/>
        <v>0.01</v>
      </c>
      <c r="U142" s="14">
        <f t="shared" si="151"/>
        <v>9.3298240583527779E-3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1.9279824058352778E-2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19.470112571612901</v>
      </c>
      <c r="E143" s="9">
        <f t="shared" si="159"/>
        <v>17.632029286000002</v>
      </c>
      <c r="F143" s="7" t="s">
        <v>83</v>
      </c>
      <c r="G143" s="1">
        <v>8</v>
      </c>
      <c r="H143" s="8">
        <f t="shared" si="141"/>
        <v>19.470112571612901</v>
      </c>
      <c r="I143" s="8">
        <f t="shared" si="142"/>
        <v>292.62011257161288</v>
      </c>
      <c r="J143" s="8">
        <f t="shared" si="143"/>
        <v>0.18675341918851499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4.7306009358626291</v>
      </c>
      <c r="P143" s="8">
        <f t="shared" si="146"/>
        <v>0.88345589958873483</v>
      </c>
      <c r="Q143" s="12">
        <f t="shared" si="147"/>
        <v>0.22969853389307107</v>
      </c>
      <c r="R143" s="8">
        <f t="shared" si="148"/>
        <v>0.19735245833333334</v>
      </c>
      <c r="S143" s="13">
        <f t="shared" si="149"/>
        <v>1.1639000387069127</v>
      </c>
      <c r="T143" s="2">
        <f t="shared" si="150"/>
        <v>0.01</v>
      </c>
      <c r="U143" s="14">
        <f t="shared" si="151"/>
        <v>1.1639000387069127E-2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2.1589000387069127E-2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17.110369039354801</v>
      </c>
      <c r="E144" s="9">
        <f t="shared" si="159"/>
        <v>19.470112571612901</v>
      </c>
      <c r="F144" s="7" t="s">
        <v>83</v>
      </c>
      <c r="G144" s="1">
        <v>9</v>
      </c>
      <c r="H144" s="8">
        <f t="shared" si="141"/>
        <v>17.110369039354801</v>
      </c>
      <c r="I144" s="8">
        <f t="shared" si="142"/>
        <v>290.26036903935477</v>
      </c>
      <c r="J144" s="8">
        <f t="shared" si="143"/>
        <v>0.14249056882012814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4.6061929529405612</v>
      </c>
      <c r="P144" s="8">
        <f t="shared" si="146"/>
        <v>0.65633905395976633</v>
      </c>
      <c r="Q144" s="12">
        <f t="shared" si="147"/>
        <v>0.17064815402953926</v>
      </c>
      <c r="R144" s="8">
        <f t="shared" si="148"/>
        <v>0.19735245833333334</v>
      </c>
      <c r="S144" s="13">
        <f t="shared" si="149"/>
        <v>0.86468724773273498</v>
      </c>
      <c r="T144" s="2">
        <f t="shared" si="150"/>
        <v>0.01</v>
      </c>
      <c r="U144" s="14">
        <f t="shared" si="151"/>
        <v>8.6468724773273494E-3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1.8596872477327352E-2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13.451887897000001</v>
      </c>
      <c r="E145" s="9">
        <f t="shared" si="159"/>
        <v>17.110369039354801</v>
      </c>
      <c r="F145" s="7" t="s">
        <v>83</v>
      </c>
      <c r="G145" s="1">
        <v>10</v>
      </c>
      <c r="H145" s="8">
        <f t="shared" si="141"/>
        <v>13.451887897000001</v>
      </c>
      <c r="I145" s="8">
        <f t="shared" si="142"/>
        <v>286.60188789699998</v>
      </c>
      <c r="J145" s="8">
        <f t="shared" si="143"/>
        <v>9.285811892607411E-2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4.7089018156474616</v>
      </c>
      <c r="P145" s="8">
        <f t="shared" si="146"/>
        <v>0.43725976480859829</v>
      </c>
      <c r="Q145" s="12">
        <f t="shared" si="147"/>
        <v>0.11368753885023557</v>
      </c>
      <c r="R145" s="8">
        <f t="shared" si="148"/>
        <v>0.19735245833333334</v>
      </c>
      <c r="S145" s="13">
        <f t="shared" si="149"/>
        <v>0.57606345423989813</v>
      </c>
      <c r="T145" s="2">
        <f t="shared" si="150"/>
        <v>0.01</v>
      </c>
      <c r="U145" s="14">
        <f t="shared" si="151"/>
        <v>5.7606345423989814E-3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1.5710634542398981E-2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7.6258554693548399</v>
      </c>
      <c r="E146" s="9">
        <f t="shared" si="159"/>
        <v>13.451887897000001</v>
      </c>
      <c r="F146" s="7" t="s">
        <v>83</v>
      </c>
      <c r="G146" s="1">
        <v>11</v>
      </c>
      <c r="H146" s="8">
        <f t="shared" si="141"/>
        <v>7.6258554693548399</v>
      </c>
      <c r="I146" s="8">
        <f t="shared" si="142"/>
        <v>280.77585546935484</v>
      </c>
      <c r="J146" s="8">
        <f t="shared" si="143"/>
        <v>4.5884916909025623E-2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5.0306899675055305</v>
      </c>
      <c r="P146" s="8">
        <f t="shared" si="146"/>
        <v>0.23083279115406008</v>
      </c>
      <c r="Q146" s="12">
        <f t="shared" si="147"/>
        <v>6.0016525700055626E-2</v>
      </c>
      <c r="R146" s="8">
        <f t="shared" si="148"/>
        <v>0.19735245833333334</v>
      </c>
      <c r="S146" s="13">
        <f t="shared" si="149"/>
        <v>0.30410832581921116</v>
      </c>
      <c r="T146" s="2">
        <f t="shared" si="150"/>
        <v>0.01</v>
      </c>
      <c r="U146" s="14">
        <f t="shared" si="151"/>
        <v>3.0410832581921118E-3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8.5310832581921119E-3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3.8219775174333299</v>
      </c>
      <c r="E147" s="9">
        <f t="shared" si="159"/>
        <v>7.6258554693548399</v>
      </c>
      <c r="F147" s="7" t="s">
        <v>85</v>
      </c>
      <c r="G147" s="1">
        <v>12</v>
      </c>
      <c r="H147" s="8">
        <f t="shared" si="141"/>
        <v>3.8219775174333299</v>
      </c>
      <c r="I147" s="8">
        <f t="shared" si="142"/>
        <v>276.97197751743329</v>
      </c>
      <c r="J147" s="8">
        <f t="shared" si="143"/>
        <v>2.8499129992466583E-2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5.5589050930181374</v>
      </c>
      <c r="P147" s="8">
        <f t="shared" si="146"/>
        <v>0.15842395886170843</v>
      </c>
      <c r="Q147" s="12">
        <f t="shared" si="147"/>
        <v>4.1190229304044194E-2</v>
      </c>
      <c r="R147" s="8">
        <f t="shared" si="148"/>
        <v>0.19735245833333334</v>
      </c>
      <c r="S147" s="13">
        <f t="shared" si="149"/>
        <v>0.20871404213507613</v>
      </c>
      <c r="T147" s="2">
        <f t="shared" si="150"/>
        <v>0.01</v>
      </c>
      <c r="U147" s="14">
        <f t="shared" si="151"/>
        <v>2.0871404213507615E-3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7.577140421350762E-3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1.86519820496774</v>
      </c>
      <c r="E148" s="9">
        <f t="shared" si="159"/>
        <v>3.8219775174333299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192535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5821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8951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89158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4594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487679.00046847202</v>
      </c>
      <c r="J13" s="6" t="s">
        <v>37</v>
      </c>
      <c r="K13" s="6">
        <f>I13/(10000*1000)</f>
        <v>4.8767900046847203E-2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2</v>
      </c>
      <c r="E26" s="7"/>
      <c r="F26" s="7"/>
      <c r="G26" s="1">
        <v>1</v>
      </c>
      <c r="H26" s="8">
        <f t="shared" ref="H26:H37" si="0">E27</f>
        <v>2</v>
      </c>
      <c r="I26" s="8">
        <f t="shared" ref="I26:I37" si="1">H26+273.15</f>
        <v>275.14999999999998</v>
      </c>
      <c r="J26" s="8">
        <f t="shared" ref="J26:J37" si="2">EXP(($C$15*(I26-$C$13))/($C$16*I26*$C$13))</f>
        <v>2.2580560877366793E-2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0.91523741981758011</v>
      </c>
      <c r="Q26" s="12">
        <f t="shared" ref="Q26:Q37" si="6">P26*$B$28</f>
        <v>9.1523741981758014E-2</v>
      </c>
      <c r="R26" s="8">
        <f t="shared" ref="R26:R37" si="7">L26*$B$28</f>
        <v>4.0532094166666672</v>
      </c>
      <c r="S26" s="13">
        <f t="shared" ref="S26:S37" si="8">Q26/R26</f>
        <v>2.258056087736679E-2</v>
      </c>
      <c r="T26" s="2">
        <f t="shared" ref="T26:T37" si="9">$B$27/100</f>
        <v>0.34</v>
      </c>
      <c r="U26" s="14">
        <f t="shared" ref="U26:U37" si="10">S26*T26</f>
        <v>7.6773906983047093E-3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2.057739069830471E-2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1.6873256443548399</v>
      </c>
      <c r="E27" s="9">
        <f t="shared" ref="E27:E38" si="18">D26</f>
        <v>2</v>
      </c>
      <c r="F27" s="7" t="s">
        <v>83</v>
      </c>
      <c r="G27" s="1">
        <v>2</v>
      </c>
      <c r="H27" s="8">
        <f t="shared" si="0"/>
        <v>1.6873256443548399</v>
      </c>
      <c r="I27" s="8">
        <f t="shared" si="1"/>
        <v>274.83732564435479</v>
      </c>
      <c r="J27" s="8">
        <f t="shared" si="2"/>
        <v>2.1689546475402804E-2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80.148950913515748</v>
      </c>
      <c r="P27" s="8">
        <f t="shared" si="5"/>
        <v>1.7383943957934778</v>
      </c>
      <c r="Q27" s="12">
        <f t="shared" si="6"/>
        <v>0.17383943957934778</v>
      </c>
      <c r="R27" s="8">
        <f t="shared" si="7"/>
        <v>4.0532094166666672</v>
      </c>
      <c r="S27" s="13">
        <f t="shared" si="8"/>
        <v>4.2889330826215287E-2</v>
      </c>
      <c r="T27" s="2">
        <f t="shared" si="9"/>
        <v>0.34</v>
      </c>
      <c r="U27" s="14">
        <f t="shared" si="10"/>
        <v>1.4582372480913198E-2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2.7482372480913196E-2</v>
      </c>
      <c r="AR27" s="8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2.6241804963214301</v>
      </c>
      <c r="E28" s="9">
        <f t="shared" si="18"/>
        <v>1.6873256443548399</v>
      </c>
      <c r="F28" s="7" t="s">
        <v>83</v>
      </c>
      <c r="G28" s="1">
        <v>3</v>
      </c>
      <c r="H28" s="8">
        <f t="shared" si="0"/>
        <v>2.6241804963214301</v>
      </c>
      <c r="I28" s="8">
        <f t="shared" si="1"/>
        <v>275.77418049632143</v>
      </c>
      <c r="J28" s="8">
        <f t="shared" si="2"/>
        <v>2.4463541925850041E-2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118.94265068438894</v>
      </c>
      <c r="P28" s="8">
        <f t="shared" si="5"/>
        <v>2.9097585217892847</v>
      </c>
      <c r="Q28" s="12">
        <f t="shared" si="6"/>
        <v>0.29097585217892846</v>
      </c>
      <c r="R28" s="8">
        <f t="shared" si="7"/>
        <v>4.0532094166666672</v>
      </c>
      <c r="S28" s="13">
        <f t="shared" si="8"/>
        <v>7.1789000336978659E-2</v>
      </c>
      <c r="T28" s="2">
        <f t="shared" si="9"/>
        <v>0.34</v>
      </c>
      <c r="U28" s="14">
        <f t="shared" si="10"/>
        <v>2.4408260114572745E-2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3.7308260114572743E-2</v>
      </c>
      <c r="AR28" s="8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7">
        <v>6.1422495639032304</v>
      </c>
      <c r="E29" s="9">
        <f t="shared" si="18"/>
        <v>2.6241804963214301</v>
      </c>
      <c r="F29" s="7" t="s">
        <v>83</v>
      </c>
      <c r="G29" s="1">
        <v>4</v>
      </c>
      <c r="H29" s="8">
        <f t="shared" si="0"/>
        <v>6.1422495639032304</v>
      </c>
      <c r="I29" s="8">
        <f t="shared" si="1"/>
        <v>279.29224956390323</v>
      </c>
      <c r="J29" s="8">
        <f t="shared" si="2"/>
        <v>3.8165249660272675E-2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156.56498632926633</v>
      </c>
      <c r="P29" s="8">
        <f t="shared" si="5"/>
        <v>5.9753417913136282</v>
      </c>
      <c r="Q29" s="12">
        <f t="shared" si="6"/>
        <v>0.59753417913136286</v>
      </c>
      <c r="R29" s="8">
        <f t="shared" si="7"/>
        <v>4.0532094166666672</v>
      </c>
      <c r="S29" s="13">
        <f t="shared" si="8"/>
        <v>0.1474224787582703</v>
      </c>
      <c r="T29" s="2">
        <f t="shared" si="9"/>
        <v>0.34</v>
      </c>
      <c r="U29" s="14">
        <f t="shared" si="10"/>
        <v>5.0123642777811908E-2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6.3023642777811903E-2</v>
      </c>
      <c r="AR29" s="8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7">
        <v>12.014084974999999</v>
      </c>
      <c r="E30" s="9">
        <f t="shared" si="18"/>
        <v>6.1422495639032304</v>
      </c>
      <c r="F30" s="7" t="s">
        <v>83</v>
      </c>
      <c r="G30" s="1">
        <v>5</v>
      </c>
      <c r="H30" s="8">
        <f t="shared" si="0"/>
        <v>12.014084974999999</v>
      </c>
      <c r="I30" s="8">
        <f t="shared" si="1"/>
        <v>285.16408497499998</v>
      </c>
      <c r="J30" s="8">
        <f t="shared" si="2"/>
        <v>7.8239847749016059E-2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143.06016231105505</v>
      </c>
      <c r="O30" s="8">
        <f t="shared" si="19"/>
        <v>48.061576393564309</v>
      </c>
      <c r="P30" s="8">
        <f t="shared" si="5"/>
        <v>3.7603304196101757</v>
      </c>
      <c r="Q30" s="12">
        <f t="shared" si="6"/>
        <v>0.37603304196101761</v>
      </c>
      <c r="R30" s="8">
        <f t="shared" si="7"/>
        <v>4.0532094166666672</v>
      </c>
      <c r="S30" s="13">
        <f t="shared" si="8"/>
        <v>9.277414594340519E-2</v>
      </c>
      <c r="T30" s="2">
        <f t="shared" si="9"/>
        <v>0.34</v>
      </c>
      <c r="U30" s="14">
        <f t="shared" si="10"/>
        <v>3.1543209620757767E-2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4.4443209620757769E-2</v>
      </c>
      <c r="AR30" s="8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7">
        <v>13.491567073580599</v>
      </c>
      <c r="E31" s="9">
        <f t="shared" si="18"/>
        <v>12.014084974999999</v>
      </c>
      <c r="F31" s="7" t="s">
        <v>85</v>
      </c>
      <c r="G31" s="1">
        <v>6</v>
      </c>
      <c r="H31" s="8">
        <f t="shared" si="0"/>
        <v>13.491567073580599</v>
      </c>
      <c r="I31" s="8">
        <f t="shared" si="1"/>
        <v>286.64156707358057</v>
      </c>
      <c r="J31" s="8">
        <f t="shared" si="2"/>
        <v>9.3295844267360026E-2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84.833340140620805</v>
      </c>
      <c r="P31" s="8">
        <f t="shared" si="5"/>
        <v>7.9145980904393411</v>
      </c>
      <c r="Q31" s="12">
        <f t="shared" si="6"/>
        <v>0.7914598090439342</v>
      </c>
      <c r="R31" s="8">
        <f t="shared" si="7"/>
        <v>4.0532094166666672</v>
      </c>
      <c r="S31" s="13">
        <f t="shared" si="8"/>
        <v>0.1952674356744255</v>
      </c>
      <c r="T31" s="2">
        <f t="shared" si="9"/>
        <v>0.34</v>
      </c>
      <c r="U31" s="14">
        <f t="shared" si="10"/>
        <v>6.639092812930468E-2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7.9290928129304675E-2</v>
      </c>
      <c r="AR31" s="8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7">
        <v>15.476257560000001</v>
      </c>
      <c r="E32" s="9">
        <f t="shared" si="18"/>
        <v>13.491567073580599</v>
      </c>
      <c r="F32" s="7" t="s">
        <v>83</v>
      </c>
      <c r="G32" s="1">
        <v>7</v>
      </c>
      <c r="H32" s="8">
        <f t="shared" si="0"/>
        <v>15.476257560000001</v>
      </c>
      <c r="I32" s="8">
        <f t="shared" si="1"/>
        <v>288.62625756</v>
      </c>
      <c r="J32" s="8">
        <f t="shared" si="2"/>
        <v>0.11784314149703962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117.45083621684813</v>
      </c>
      <c r="P32" s="8">
        <f t="shared" si="5"/>
        <v>13.84077551124766</v>
      </c>
      <c r="Q32" s="12">
        <f t="shared" si="6"/>
        <v>1.384077551124766</v>
      </c>
      <c r="R32" s="8">
        <f t="shared" si="7"/>
        <v>4.0532094166666672</v>
      </c>
      <c r="S32" s="13">
        <f t="shared" si="8"/>
        <v>0.34147694057787481</v>
      </c>
      <c r="T32" s="2">
        <f t="shared" si="9"/>
        <v>0.34</v>
      </c>
      <c r="U32" s="14">
        <f t="shared" si="10"/>
        <v>0.11610215979647745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0.14175215979647746</v>
      </c>
      <c r="AR32" s="8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7">
        <v>14.704020033225801</v>
      </c>
      <c r="E33" s="9">
        <f t="shared" si="18"/>
        <v>15.476257560000001</v>
      </c>
      <c r="F33" s="7" t="s">
        <v>83</v>
      </c>
      <c r="G33" s="1">
        <v>8</v>
      </c>
      <c r="H33" s="8">
        <f t="shared" si="0"/>
        <v>14.704020033225801</v>
      </c>
      <c r="I33" s="8">
        <f t="shared" si="1"/>
        <v>287.85402003322577</v>
      </c>
      <c r="J33" s="8">
        <f t="shared" si="2"/>
        <v>0.10764646197425519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144.14215487226713</v>
      </c>
      <c r="P33" s="8">
        <f t="shared" si="5"/>
        <v>15.516392993344706</v>
      </c>
      <c r="Q33" s="12">
        <f t="shared" si="6"/>
        <v>1.5516392993344708</v>
      </c>
      <c r="R33" s="8">
        <f t="shared" si="7"/>
        <v>4.0532094166666672</v>
      </c>
      <c r="S33" s="13">
        <f t="shared" si="8"/>
        <v>0.38281745151241869</v>
      </c>
      <c r="T33" s="2">
        <f t="shared" si="9"/>
        <v>0.34</v>
      </c>
      <c r="U33" s="14">
        <f t="shared" si="10"/>
        <v>0.13015793351422236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0.15580793351422237</v>
      </c>
      <c r="AR33" s="8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7">
        <v>16.383996384838699</v>
      </c>
      <c r="E34" s="9">
        <f t="shared" si="18"/>
        <v>14.704020033225801</v>
      </c>
      <c r="F34" s="7" t="s">
        <v>83</v>
      </c>
      <c r="G34" s="1">
        <v>9</v>
      </c>
      <c r="H34" s="8">
        <f t="shared" si="0"/>
        <v>16.383996384838699</v>
      </c>
      <c r="I34" s="8">
        <f t="shared" si="1"/>
        <v>289.5339963848387</v>
      </c>
      <c r="J34" s="8">
        <f t="shared" si="2"/>
        <v>0.13098977412459242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169.15785604558909</v>
      </c>
      <c r="P34" s="8">
        <f t="shared" si="5"/>
        <v>22.157949354812036</v>
      </c>
      <c r="Q34" s="12">
        <f t="shared" si="6"/>
        <v>2.2157949354812039</v>
      </c>
      <c r="R34" s="8">
        <f t="shared" si="7"/>
        <v>4.0532094166666672</v>
      </c>
      <c r="S34" s="13">
        <f t="shared" si="8"/>
        <v>0.54667664749073319</v>
      </c>
      <c r="T34" s="2">
        <f t="shared" si="9"/>
        <v>0.34</v>
      </c>
      <c r="U34" s="14">
        <f t="shared" si="10"/>
        <v>0.18587006014684929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0.21152006014684929</v>
      </c>
      <c r="AR34" s="8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7">
        <v>14.8630480426667</v>
      </c>
      <c r="E35" s="9">
        <f t="shared" si="18"/>
        <v>16.383996384838699</v>
      </c>
      <c r="F35" s="7" t="s">
        <v>83</v>
      </c>
      <c r="G35" s="1">
        <v>10</v>
      </c>
      <c r="H35" s="8">
        <f t="shared" si="0"/>
        <v>14.8630480426667</v>
      </c>
      <c r="I35" s="8">
        <f t="shared" si="1"/>
        <v>288.0130480426667</v>
      </c>
      <c r="J35" s="8">
        <f t="shared" si="2"/>
        <v>0.10967585720906002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187.53200085744371</v>
      </c>
      <c r="P35" s="8">
        <f t="shared" si="5"/>
        <v>20.567732948170317</v>
      </c>
      <c r="Q35" s="12">
        <f t="shared" si="6"/>
        <v>2.0567732948170319</v>
      </c>
      <c r="R35" s="8">
        <f t="shared" si="7"/>
        <v>4.0532094166666672</v>
      </c>
      <c r="S35" s="13">
        <f t="shared" si="8"/>
        <v>0.50744313539775321</v>
      </c>
      <c r="T35" s="2">
        <f t="shared" si="9"/>
        <v>0.34</v>
      </c>
      <c r="U35" s="14">
        <f t="shared" si="10"/>
        <v>0.17253066603523609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0.1981806660352361</v>
      </c>
      <c r="AR35" s="8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7">
        <v>9.4049774279032299</v>
      </c>
      <c r="E36" s="9">
        <f t="shared" si="18"/>
        <v>14.8630480426667</v>
      </c>
      <c r="F36" s="7" t="s">
        <v>83</v>
      </c>
      <c r="G36" s="1">
        <v>11</v>
      </c>
      <c r="H36" s="8">
        <f t="shared" si="0"/>
        <v>9.4049774279032299</v>
      </c>
      <c r="I36" s="8">
        <f t="shared" si="1"/>
        <v>282.55497742790322</v>
      </c>
      <c r="J36" s="8">
        <f t="shared" si="2"/>
        <v>5.7082024190699535E-2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158.61605451380973</v>
      </c>
      <c r="O36" s="8">
        <f t="shared" si="19"/>
        <v>48.880307562130326</v>
      </c>
      <c r="P36" s="8">
        <f t="shared" si="5"/>
        <v>2.7901868987103566</v>
      </c>
      <c r="Q36" s="12">
        <f t="shared" si="6"/>
        <v>0.27901868987103567</v>
      </c>
      <c r="R36" s="8">
        <f t="shared" si="7"/>
        <v>4.0532094166666672</v>
      </c>
      <c r="S36" s="13">
        <f t="shared" si="8"/>
        <v>6.8838952343227011E-2</v>
      </c>
      <c r="T36" s="2">
        <f t="shared" si="9"/>
        <v>0.34</v>
      </c>
      <c r="U36" s="14">
        <f t="shared" si="10"/>
        <v>2.3405243796697187E-2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3.6305243796697188E-2</v>
      </c>
      <c r="AR36" s="8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7">
        <v>5.7957788746999999</v>
      </c>
      <c r="E37" s="9">
        <f t="shared" si="18"/>
        <v>9.4049774279032299</v>
      </c>
      <c r="F37" s="7" t="s">
        <v>85</v>
      </c>
      <c r="G37" s="1">
        <v>12</v>
      </c>
      <c r="H37" s="8">
        <f t="shared" si="0"/>
        <v>5.7957788746999999</v>
      </c>
      <c r="I37" s="8">
        <f t="shared" si="1"/>
        <v>278.94577887469995</v>
      </c>
      <c r="J37" s="8">
        <f t="shared" si="2"/>
        <v>3.6547904146497737E-2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86.622214830086634</v>
      </c>
      <c r="P37" s="8">
        <f t="shared" si="5"/>
        <v>3.1658604045673409</v>
      </c>
      <c r="Q37" s="12">
        <f t="shared" si="6"/>
        <v>0.31658604045673411</v>
      </c>
      <c r="R37" s="8">
        <f t="shared" si="7"/>
        <v>4.0532094166666672</v>
      </c>
      <c r="S37" s="13">
        <f t="shared" si="8"/>
        <v>7.8107496532239973E-2</v>
      </c>
      <c r="T37" s="2">
        <f t="shared" si="9"/>
        <v>0.34</v>
      </c>
      <c r="U37" s="14">
        <f t="shared" si="10"/>
        <v>2.6556548820961593E-2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3.9456548820961591E-2</v>
      </c>
      <c r="AR37" s="8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3">
      <c r="C38" s="7">
        <v>12</v>
      </c>
      <c r="D38" s="10">
        <v>3.6909852748709699</v>
      </c>
      <c r="E38" s="9">
        <f t="shared" si="18"/>
        <v>5.7957788746999999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2</v>
      </c>
      <c r="E42" s="7"/>
      <c r="F42" s="7"/>
      <c r="G42" s="1">
        <v>1</v>
      </c>
      <c r="H42" s="8">
        <f t="shared" ref="H42:H53" si="20">E43</f>
        <v>2</v>
      </c>
      <c r="I42" s="8">
        <f t="shared" ref="I42:I53" si="21">H42+273.15</f>
        <v>275.14999999999998</v>
      </c>
      <c r="J42" s="8">
        <f t="shared" ref="J42:J53" si="22">EXP(($C$15*(I42-$C$13))/($C$16*I42*$C$13))</f>
        <v>2.2580560877366793E-2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1.3290071361385194</v>
      </c>
      <c r="Q42" s="12">
        <f t="shared" ref="Q42:Q53" si="26">P42*$B$44</f>
        <v>0.31896171267324464</v>
      </c>
      <c r="R42" s="8">
        <f t="shared" ref="R42:R53" si="27">L42*$B$44</f>
        <v>14.125500000000001</v>
      </c>
      <c r="S42" s="13">
        <f t="shared" ref="S42:S53" si="28">Q42/R42</f>
        <v>2.2580560877366793E-2</v>
      </c>
      <c r="T42" s="2">
        <f t="shared" ref="T42:T53" si="29">$B$43/100</f>
        <v>0.43</v>
      </c>
      <c r="U42" s="14">
        <f t="shared" ref="U42:U53" si="30">S42*T42</f>
        <v>9.7096411772677211E-3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1.812964117726772E-2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16044.583333333334</v>
      </c>
      <c r="AU42" s="1">
        <f t="shared" ref="AU42:AU53" si="38">AT42*10000*AS42*0.67*AR42*AQ42</f>
        <v>64021792.349036589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1.6873256443548399</v>
      </c>
      <c r="E43" s="9">
        <f t="shared" ref="E43:E54" si="39">D42</f>
        <v>2</v>
      </c>
      <c r="F43" s="7" t="s">
        <v>83</v>
      </c>
      <c r="G43" s="1">
        <v>2</v>
      </c>
      <c r="H43" s="8">
        <f t="shared" si="20"/>
        <v>1.6873256443548399</v>
      </c>
      <c r="I43" s="8">
        <f t="shared" si="21"/>
        <v>274.83732564435479</v>
      </c>
      <c r="J43" s="8">
        <f t="shared" si="22"/>
        <v>2.1689546475402804E-2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116.38349286386149</v>
      </c>
      <c r="P43" s="8">
        <f t="shared" si="25"/>
        <v>2.5243051774404344</v>
      </c>
      <c r="Q43" s="12">
        <f t="shared" si="26"/>
        <v>0.60583324258570426</v>
      </c>
      <c r="R43" s="8">
        <f t="shared" si="27"/>
        <v>14.125500000000001</v>
      </c>
      <c r="S43" s="13">
        <f t="shared" si="28"/>
        <v>4.2889330826215301E-2</v>
      </c>
      <c r="T43" s="2">
        <f t="shared" si="29"/>
        <v>0.43</v>
      </c>
      <c r="U43" s="14">
        <f t="shared" si="30"/>
        <v>1.8442412255272579E-2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2.6862412255272576E-2</v>
      </c>
      <c r="AR43" s="8">
        <f t="shared" si="35"/>
        <v>136.875</v>
      </c>
      <c r="AS43" s="1">
        <f t="shared" si="36"/>
        <v>0.24</v>
      </c>
      <c r="AT43" s="1">
        <f t="shared" si="37"/>
        <v>16044.583333333334</v>
      </c>
      <c r="AU43" s="1">
        <f t="shared" si="38"/>
        <v>94860111.272233188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2.6241804963214301</v>
      </c>
      <c r="E44" s="9">
        <f t="shared" si="39"/>
        <v>1.6873256443548399</v>
      </c>
      <c r="F44" s="7" t="s">
        <v>83</v>
      </c>
      <c r="G44" s="1">
        <v>3</v>
      </c>
      <c r="H44" s="8">
        <f t="shared" si="20"/>
        <v>2.6241804963214301</v>
      </c>
      <c r="I44" s="8">
        <f t="shared" si="21"/>
        <v>275.77418049632143</v>
      </c>
      <c r="J44" s="8">
        <f t="shared" si="22"/>
        <v>2.4463541925850041E-2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172.71543768642107</v>
      </c>
      <c r="P44" s="8">
        <f t="shared" si="25"/>
        <v>4.2252313510833019</v>
      </c>
      <c r="Q44" s="12">
        <f t="shared" si="26"/>
        <v>1.0140555242599925</v>
      </c>
      <c r="R44" s="8">
        <f t="shared" si="27"/>
        <v>14.125500000000001</v>
      </c>
      <c r="S44" s="13">
        <f t="shared" si="28"/>
        <v>7.1789000336978687E-2</v>
      </c>
      <c r="T44" s="2">
        <f t="shared" si="29"/>
        <v>0.43</v>
      </c>
      <c r="U44" s="14">
        <f t="shared" si="30"/>
        <v>3.0869270144900835E-2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3.9289270144900836E-2</v>
      </c>
      <c r="AR44" s="8">
        <f t="shared" si="35"/>
        <v>136.875</v>
      </c>
      <c r="AS44" s="1">
        <f t="shared" si="36"/>
        <v>0.24</v>
      </c>
      <c r="AT44" s="1">
        <f t="shared" si="37"/>
        <v>16044.583333333334</v>
      </c>
      <c r="AU44" s="1">
        <f t="shared" si="38"/>
        <v>138743479.26510537</v>
      </c>
    </row>
    <row r="45" spans="1:48" x14ac:dyDescent="0.15">
      <c r="C45" s="7">
        <v>3</v>
      </c>
      <c r="D45" s="7">
        <v>6.1422495639032304</v>
      </c>
      <c r="E45" s="9">
        <f t="shared" si="39"/>
        <v>2.6241804963214301</v>
      </c>
      <c r="F45" s="7" t="s">
        <v>83</v>
      </c>
      <c r="G45" s="1">
        <v>4</v>
      </c>
      <c r="H45" s="8">
        <f t="shared" si="20"/>
        <v>6.1422495639032304</v>
      </c>
      <c r="I45" s="8">
        <f t="shared" si="21"/>
        <v>279.29224956390323</v>
      </c>
      <c r="J45" s="8">
        <f t="shared" si="22"/>
        <v>3.8165249660272675E-2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227.34645633533776</v>
      </c>
      <c r="P45" s="8">
        <f t="shared" si="25"/>
        <v>8.6767342654164459</v>
      </c>
      <c r="Q45" s="12">
        <f t="shared" si="26"/>
        <v>2.0824162236999468</v>
      </c>
      <c r="R45" s="8">
        <f t="shared" si="27"/>
        <v>14.125500000000001</v>
      </c>
      <c r="S45" s="13">
        <f t="shared" si="28"/>
        <v>0.14742247875827028</v>
      </c>
      <c r="T45" s="2">
        <f t="shared" si="29"/>
        <v>0.43</v>
      </c>
      <c r="U45" s="14">
        <f t="shared" si="30"/>
        <v>6.3391665866056213E-2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7.1811665866056223E-2</v>
      </c>
      <c r="AR45" s="8">
        <f t="shared" si="35"/>
        <v>136.875</v>
      </c>
      <c r="AS45" s="1">
        <f t="shared" si="36"/>
        <v>0.24</v>
      </c>
      <c r="AT45" s="1">
        <f t="shared" si="37"/>
        <v>16044.583333333334</v>
      </c>
      <c r="AU45" s="1">
        <f t="shared" si="38"/>
        <v>253590874.48899701</v>
      </c>
    </row>
    <row r="46" spans="1:48" x14ac:dyDescent="0.15">
      <c r="C46" s="7">
        <v>4</v>
      </c>
      <c r="D46" s="7">
        <v>12.014084974999999</v>
      </c>
      <c r="E46" s="9">
        <f t="shared" si="39"/>
        <v>6.1422495639032304</v>
      </c>
      <c r="F46" s="7" t="s">
        <v>83</v>
      </c>
      <c r="G46" s="1">
        <v>5</v>
      </c>
      <c r="H46" s="8">
        <f t="shared" si="20"/>
        <v>12.014084974999999</v>
      </c>
      <c r="I46" s="8">
        <f t="shared" si="21"/>
        <v>285.16408497499998</v>
      </c>
      <c r="J46" s="8">
        <f t="shared" si="22"/>
        <v>7.8239847749016059E-2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207.73623596642523</v>
      </c>
      <c r="O46" s="8">
        <f t="shared" si="40"/>
        <v>69.789736103496125</v>
      </c>
      <c r="P46" s="8">
        <f t="shared" si="25"/>
        <v>5.460338327181546</v>
      </c>
      <c r="Q46" s="12">
        <f t="shared" si="26"/>
        <v>1.3104811985235709</v>
      </c>
      <c r="R46" s="8">
        <f t="shared" si="27"/>
        <v>14.125500000000001</v>
      </c>
      <c r="S46" s="13">
        <f t="shared" si="28"/>
        <v>9.2774145943405245E-2</v>
      </c>
      <c r="T46" s="2">
        <f t="shared" si="29"/>
        <v>0.43</v>
      </c>
      <c r="U46" s="14">
        <f t="shared" si="30"/>
        <v>3.9892882755664258E-2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4.8312882755664255E-2</v>
      </c>
      <c r="AR46" s="8">
        <f t="shared" si="35"/>
        <v>136.875</v>
      </c>
      <c r="AS46" s="1">
        <f t="shared" si="36"/>
        <v>0.24</v>
      </c>
      <c r="AT46" s="1">
        <f t="shared" si="37"/>
        <v>16044.583333333334</v>
      </c>
      <c r="AU46" s="1">
        <f t="shared" si="38"/>
        <v>170608856.36527744</v>
      </c>
    </row>
    <row r="47" spans="1:48" x14ac:dyDescent="0.15">
      <c r="C47" s="7">
        <v>5</v>
      </c>
      <c r="D47" s="7">
        <v>13.491567073580599</v>
      </c>
      <c r="E47" s="9">
        <f t="shared" si="39"/>
        <v>12.014084974999999</v>
      </c>
      <c r="F47" s="7" t="s">
        <v>85</v>
      </c>
      <c r="G47" s="1">
        <v>6</v>
      </c>
      <c r="H47" s="8">
        <f t="shared" si="20"/>
        <v>13.491567073580599</v>
      </c>
      <c r="I47" s="8">
        <f t="shared" si="21"/>
        <v>286.64156707358057</v>
      </c>
      <c r="J47" s="8">
        <f t="shared" si="22"/>
        <v>9.3295844267360026E-2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123.18564777631457</v>
      </c>
      <c r="P47" s="8">
        <f t="shared" si="25"/>
        <v>11.492709010912909</v>
      </c>
      <c r="Q47" s="12">
        <f t="shared" si="26"/>
        <v>2.7582501626190981</v>
      </c>
      <c r="R47" s="8">
        <f t="shared" si="27"/>
        <v>14.125500000000001</v>
      </c>
      <c r="S47" s="13">
        <f t="shared" si="28"/>
        <v>0.19526743567442553</v>
      </c>
      <c r="T47" s="2">
        <f t="shared" si="29"/>
        <v>0.43</v>
      </c>
      <c r="U47" s="14">
        <f t="shared" si="30"/>
        <v>8.3964997340002984E-2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9.2384997340002994E-2</v>
      </c>
      <c r="AR47" s="8">
        <f t="shared" si="35"/>
        <v>136.875</v>
      </c>
      <c r="AS47" s="1">
        <f t="shared" si="36"/>
        <v>0.24</v>
      </c>
      <c r="AT47" s="1">
        <f t="shared" si="37"/>
        <v>16044.583333333334</v>
      </c>
      <c r="AU47" s="1">
        <f t="shared" si="38"/>
        <v>326242149.9706347</v>
      </c>
    </row>
    <row r="48" spans="1:48" x14ac:dyDescent="0.15">
      <c r="C48" s="7">
        <v>6</v>
      </c>
      <c r="D48" s="7">
        <v>15.476257560000001</v>
      </c>
      <c r="E48" s="9">
        <f t="shared" si="39"/>
        <v>13.491567073580599</v>
      </c>
      <c r="F48" s="7" t="s">
        <v>83</v>
      </c>
      <c r="G48" s="1">
        <v>7</v>
      </c>
      <c r="H48" s="8">
        <f t="shared" si="20"/>
        <v>15.476257560000001</v>
      </c>
      <c r="I48" s="8">
        <f t="shared" si="21"/>
        <v>288.62625756</v>
      </c>
      <c r="J48" s="8">
        <f t="shared" si="22"/>
        <v>0.11784314149703962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170.54918876540165</v>
      </c>
      <c r="P48" s="8">
        <f t="shared" si="25"/>
        <v>20.098052183886548</v>
      </c>
      <c r="Q48" s="12">
        <f t="shared" si="26"/>
        <v>4.8235325241327711</v>
      </c>
      <c r="R48" s="8">
        <f t="shared" si="27"/>
        <v>14.125500000000001</v>
      </c>
      <c r="S48" s="13">
        <f t="shared" si="28"/>
        <v>0.34147694057787481</v>
      </c>
      <c r="T48" s="2">
        <f t="shared" si="29"/>
        <v>0.43</v>
      </c>
      <c r="U48" s="14">
        <f t="shared" si="30"/>
        <v>0.14683508444848617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0.16243508444848614</v>
      </c>
      <c r="AR48" s="8">
        <f t="shared" si="35"/>
        <v>136.875</v>
      </c>
      <c r="AS48" s="1">
        <f t="shared" si="36"/>
        <v>0.24</v>
      </c>
      <c r="AT48" s="1">
        <f t="shared" si="37"/>
        <v>16044.583333333334</v>
      </c>
      <c r="AU48" s="1">
        <f t="shared" si="38"/>
        <v>573612304.02059579</v>
      </c>
    </row>
    <row r="49" spans="1:48" x14ac:dyDescent="0.15">
      <c r="C49" s="7">
        <v>7</v>
      </c>
      <c r="D49" s="7">
        <v>14.704020033225801</v>
      </c>
      <c r="E49" s="9">
        <f t="shared" si="39"/>
        <v>15.476257560000001</v>
      </c>
      <c r="F49" s="7" t="s">
        <v>83</v>
      </c>
      <c r="G49" s="1">
        <v>8</v>
      </c>
      <c r="H49" s="8">
        <f t="shared" si="20"/>
        <v>14.704020033225801</v>
      </c>
      <c r="I49" s="8">
        <f t="shared" si="21"/>
        <v>287.85402003322577</v>
      </c>
      <c r="J49" s="8">
        <f t="shared" si="22"/>
        <v>0.10764646197425519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209.30738658151509</v>
      </c>
      <c r="P49" s="8">
        <f t="shared" si="25"/>
        <v>22.531199630577795</v>
      </c>
      <c r="Q49" s="12">
        <f t="shared" si="26"/>
        <v>5.4074879113386709</v>
      </c>
      <c r="R49" s="8">
        <f t="shared" si="27"/>
        <v>14.125500000000001</v>
      </c>
      <c r="S49" s="13">
        <f t="shared" si="28"/>
        <v>0.38281745151241875</v>
      </c>
      <c r="T49" s="2">
        <f t="shared" si="29"/>
        <v>0.43</v>
      </c>
      <c r="U49" s="14">
        <f t="shared" si="30"/>
        <v>0.16461150415034007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0.18021150415034004</v>
      </c>
      <c r="AR49" s="8">
        <f t="shared" si="35"/>
        <v>136.875</v>
      </c>
      <c r="AS49" s="1">
        <f t="shared" si="36"/>
        <v>0.24</v>
      </c>
      <c r="AT49" s="1">
        <f t="shared" si="37"/>
        <v>16044.583333333334</v>
      </c>
      <c r="AU49" s="1">
        <f t="shared" si="38"/>
        <v>636386753.86952162</v>
      </c>
    </row>
    <row r="50" spans="1:48" x14ac:dyDescent="0.15">
      <c r="C50" s="7">
        <v>8</v>
      </c>
      <c r="D50" s="7">
        <v>16.383996384838699</v>
      </c>
      <c r="E50" s="9">
        <f t="shared" si="39"/>
        <v>14.704020033225801</v>
      </c>
      <c r="F50" s="7" t="s">
        <v>83</v>
      </c>
      <c r="G50" s="1">
        <v>9</v>
      </c>
      <c r="H50" s="8">
        <f t="shared" si="20"/>
        <v>16.383996384838699</v>
      </c>
      <c r="I50" s="8">
        <f t="shared" si="21"/>
        <v>289.5339963848387</v>
      </c>
      <c r="J50" s="8">
        <f t="shared" si="22"/>
        <v>0.13098977412459242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245.63243695093732</v>
      </c>
      <c r="P50" s="8">
        <f t="shared" si="25"/>
        <v>32.175337433876471</v>
      </c>
      <c r="Q50" s="12">
        <f t="shared" si="26"/>
        <v>7.7220809841303533</v>
      </c>
      <c r="R50" s="8">
        <f t="shared" si="27"/>
        <v>14.125500000000001</v>
      </c>
      <c r="S50" s="13">
        <f t="shared" si="28"/>
        <v>0.5466766474907333</v>
      </c>
      <c r="T50" s="2">
        <f t="shared" si="29"/>
        <v>0.43</v>
      </c>
      <c r="U50" s="14">
        <f t="shared" si="30"/>
        <v>0.23507095842101533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0.25067095842101533</v>
      </c>
      <c r="AR50" s="8">
        <f t="shared" si="35"/>
        <v>136.875</v>
      </c>
      <c r="AS50" s="1">
        <f t="shared" si="36"/>
        <v>0.24</v>
      </c>
      <c r="AT50" s="1">
        <f t="shared" si="37"/>
        <v>16044.583333333334</v>
      </c>
      <c r="AU50" s="1">
        <f t="shared" si="38"/>
        <v>885202519.51190853</v>
      </c>
    </row>
    <row r="51" spans="1:48" x14ac:dyDescent="0.15">
      <c r="C51" s="7">
        <v>9</v>
      </c>
      <c r="D51" s="7">
        <v>14.8630480426667</v>
      </c>
      <c r="E51" s="9">
        <f t="shared" si="39"/>
        <v>16.383996384838699</v>
      </c>
      <c r="F51" s="7" t="s">
        <v>83</v>
      </c>
      <c r="G51" s="1">
        <v>10</v>
      </c>
      <c r="H51" s="8">
        <f t="shared" si="20"/>
        <v>14.8630480426667</v>
      </c>
      <c r="I51" s="8">
        <f t="shared" si="21"/>
        <v>288.0130480426667</v>
      </c>
      <c r="J51" s="8">
        <f t="shared" si="22"/>
        <v>0.10967585720906002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272.31334951706089</v>
      </c>
      <c r="P51" s="8">
        <f t="shared" si="25"/>
        <v>29.866200037754023</v>
      </c>
      <c r="Q51" s="12">
        <f t="shared" si="26"/>
        <v>7.1678880090609649</v>
      </c>
      <c r="R51" s="8">
        <f t="shared" si="27"/>
        <v>14.125500000000001</v>
      </c>
      <c r="S51" s="13">
        <f t="shared" si="28"/>
        <v>0.50744313539775332</v>
      </c>
      <c r="T51" s="2">
        <f t="shared" si="29"/>
        <v>0.43</v>
      </c>
      <c r="U51" s="14">
        <f t="shared" si="30"/>
        <v>0.21820054822103394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0.23380054822103391</v>
      </c>
      <c r="AR51" s="8">
        <f t="shared" si="35"/>
        <v>136.875</v>
      </c>
      <c r="AS51" s="1">
        <f t="shared" si="36"/>
        <v>0.24</v>
      </c>
      <c r="AT51" s="1">
        <f t="shared" si="37"/>
        <v>16044.583333333334</v>
      </c>
      <c r="AU51" s="1">
        <f t="shared" si="38"/>
        <v>825627490.52454197</v>
      </c>
    </row>
    <row r="52" spans="1:48" x14ac:dyDescent="0.15">
      <c r="C52" s="7">
        <v>10</v>
      </c>
      <c r="D52" s="7">
        <v>9.4049774279032299</v>
      </c>
      <c r="E52" s="9">
        <f t="shared" si="39"/>
        <v>14.8630480426667</v>
      </c>
      <c r="F52" s="7" t="s">
        <v>83</v>
      </c>
      <c r="G52" s="1">
        <v>11</v>
      </c>
      <c r="H52" s="8">
        <f t="shared" si="20"/>
        <v>9.4049774279032299</v>
      </c>
      <c r="I52" s="8">
        <f t="shared" si="21"/>
        <v>282.55497742790322</v>
      </c>
      <c r="J52" s="8">
        <f t="shared" si="22"/>
        <v>5.7082024190699535E-2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230.32479200534152</v>
      </c>
      <c r="O52" s="8">
        <f t="shared" si="40"/>
        <v>70.978607473965326</v>
      </c>
      <c r="P52" s="8">
        <f t="shared" si="25"/>
        <v>4.0516025888510558</v>
      </c>
      <c r="Q52" s="12">
        <f t="shared" si="26"/>
        <v>0.97238462132425341</v>
      </c>
      <c r="R52" s="8">
        <f t="shared" si="27"/>
        <v>14.125500000000001</v>
      </c>
      <c r="S52" s="13">
        <f t="shared" si="28"/>
        <v>6.8838952343227025E-2</v>
      </c>
      <c r="T52" s="2">
        <f t="shared" si="29"/>
        <v>0.43</v>
      </c>
      <c r="U52" s="14">
        <f t="shared" si="30"/>
        <v>2.960074950758762E-2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3.8020749507587617E-2</v>
      </c>
      <c r="AR52" s="8">
        <f t="shared" si="35"/>
        <v>136.875</v>
      </c>
      <c r="AS52" s="1">
        <f t="shared" si="36"/>
        <v>0.24</v>
      </c>
      <c r="AT52" s="1">
        <f t="shared" si="37"/>
        <v>16044.583333333334</v>
      </c>
      <c r="AU52" s="1">
        <f t="shared" si="38"/>
        <v>134263911.02442968</v>
      </c>
    </row>
    <row r="53" spans="1:48" x14ac:dyDescent="0.15">
      <c r="C53" s="7">
        <v>11</v>
      </c>
      <c r="D53" s="7">
        <v>5.7957788746999999</v>
      </c>
      <c r="E53" s="9">
        <f t="shared" si="39"/>
        <v>9.4049774279032299</v>
      </c>
      <c r="F53" s="7" t="s">
        <v>85</v>
      </c>
      <c r="G53" s="1">
        <v>12</v>
      </c>
      <c r="H53" s="8">
        <f t="shared" si="20"/>
        <v>5.7957788746999999</v>
      </c>
      <c r="I53" s="8">
        <f t="shared" si="21"/>
        <v>278.94577887469995</v>
      </c>
      <c r="J53" s="8">
        <f t="shared" si="22"/>
        <v>3.6547904146497737E-2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125.78325488511426</v>
      </c>
      <c r="P53" s="8">
        <f t="shared" si="25"/>
        <v>4.5971143427756491</v>
      </c>
      <c r="Q53" s="12">
        <f t="shared" si="26"/>
        <v>1.1033074422661557</v>
      </c>
      <c r="R53" s="8">
        <f t="shared" si="27"/>
        <v>14.125500000000001</v>
      </c>
      <c r="S53" s="13">
        <f t="shared" si="28"/>
        <v>7.8107496532239973E-2</v>
      </c>
      <c r="T53" s="2">
        <f t="shared" si="29"/>
        <v>0.43</v>
      </c>
      <c r="U53" s="14">
        <f t="shared" si="30"/>
        <v>3.3586223508863186E-2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4.2006223508863183E-2</v>
      </c>
      <c r="AR53" s="8">
        <f t="shared" si="35"/>
        <v>136.875</v>
      </c>
      <c r="AS53" s="1">
        <f t="shared" si="36"/>
        <v>0.24</v>
      </c>
      <c r="AT53" s="1">
        <f t="shared" si="37"/>
        <v>16044.583333333334</v>
      </c>
      <c r="AU53" s="1">
        <f t="shared" si="38"/>
        <v>148337945.16704047</v>
      </c>
      <c r="AV53" s="1">
        <f>SUM(AU42:AU53)</f>
        <v>4251498187.8293223</v>
      </c>
    </row>
    <row r="54" spans="1:48" x14ac:dyDescent="0.3">
      <c r="C54" s="7">
        <v>12</v>
      </c>
      <c r="D54" s="10">
        <v>3.6909852748709699</v>
      </c>
      <c r="E54" s="9">
        <f t="shared" si="39"/>
        <v>5.7957788746999999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2</v>
      </c>
      <c r="E58" s="7"/>
      <c r="F58" s="7"/>
      <c r="G58" s="1">
        <v>1</v>
      </c>
      <c r="H58" s="8">
        <f t="shared" ref="H58:H69" si="41">E59</f>
        <v>2</v>
      </c>
      <c r="I58" s="8">
        <f t="shared" ref="I58:I69" si="42">H58+273.15</f>
        <v>275.14999999999998</v>
      </c>
      <c r="J58" s="8">
        <f t="shared" ref="J58:J69" si="43">EXP(($C$15*(I58-$C$13))/($C$16*I58*$C$13))</f>
        <v>2.2580560877366793E-2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2.2527872901986273E-3</v>
      </c>
      <c r="Q58" s="12">
        <f t="shared" ref="Q58:Q69" si="47">P58*$B$60</f>
        <v>4.2802958513773917E-4</v>
      </c>
      <c r="R58" s="8">
        <f t="shared" ref="R58:R69" si="48">L58*$B$60</f>
        <v>1.8955666666666669E-2</v>
      </c>
      <c r="S58" s="13">
        <f t="shared" ref="S58:S69" si="49">Q58/R58</f>
        <v>2.258056087736679E-2</v>
      </c>
      <c r="T58" s="2">
        <f t="shared" ref="T58:T69" si="50">$B$59/100</f>
        <v>0.01</v>
      </c>
      <c r="U58" s="14">
        <f t="shared" ref="U58:U69" si="51">S58*T58</f>
        <v>2.2580560877366791E-4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1.2225805608773668E-2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745.91666666666663</v>
      </c>
      <c r="AU58" s="1">
        <f t="shared" ref="AU58:AU69" si="58">AT58*10000*AS58*0.67*AR58*AQ58</f>
        <v>115819.49395258375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1.6873256443548399</v>
      </c>
      <c r="E59" s="9">
        <f t="shared" ref="E59:E70" si="59">D58</f>
        <v>2</v>
      </c>
      <c r="F59" s="7" t="s">
        <v>83</v>
      </c>
      <c r="G59" s="1">
        <v>2</v>
      </c>
      <c r="H59" s="8">
        <f t="shared" si="41"/>
        <v>1.6873256443548399</v>
      </c>
      <c r="I59" s="8">
        <f t="shared" si="42"/>
        <v>274.83732564435479</v>
      </c>
      <c r="J59" s="8">
        <f t="shared" si="43"/>
        <v>2.1689546475402804E-2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0.19728054604313472</v>
      </c>
      <c r="P59" s="8">
        <f t="shared" si="46"/>
        <v>4.278925572095413E-3</v>
      </c>
      <c r="Q59" s="12">
        <f t="shared" si="47"/>
        <v>8.129958586981285E-4</v>
      </c>
      <c r="R59" s="8">
        <f t="shared" si="48"/>
        <v>1.8955666666666669E-2</v>
      </c>
      <c r="S59" s="13">
        <f t="shared" si="49"/>
        <v>4.2889330826215294E-2</v>
      </c>
      <c r="T59" s="2">
        <f t="shared" si="50"/>
        <v>0.01</v>
      </c>
      <c r="U59" s="14">
        <f t="shared" si="51"/>
        <v>4.2889330826215296E-4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1.2428893308262154E-2</v>
      </c>
      <c r="AR59" s="8">
        <f t="shared" si="55"/>
        <v>9.9766666666666666</v>
      </c>
      <c r="AS59" s="1">
        <f t="shared" si="56"/>
        <v>0.19</v>
      </c>
      <c r="AT59" s="1">
        <f t="shared" si="57"/>
        <v>745.91666666666663</v>
      </c>
      <c r="AU59" s="1">
        <f t="shared" si="58"/>
        <v>117743.41744159056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2.6241804963214301</v>
      </c>
      <c r="E60" s="9">
        <f t="shared" si="59"/>
        <v>1.6873256443548399</v>
      </c>
      <c r="F60" s="7" t="s">
        <v>83</v>
      </c>
      <c r="G60" s="1">
        <v>3</v>
      </c>
      <c r="H60" s="8">
        <f t="shared" si="41"/>
        <v>2.6241804963214301</v>
      </c>
      <c r="I60" s="8">
        <f t="shared" si="42"/>
        <v>275.77418049632143</v>
      </c>
      <c r="J60" s="8">
        <f t="shared" si="43"/>
        <v>2.4463541925850041E-2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0.29276828713770597</v>
      </c>
      <c r="P60" s="8">
        <f t="shared" si="46"/>
        <v>7.1621492669525734E-3</v>
      </c>
      <c r="Q60" s="12">
        <f t="shared" si="47"/>
        <v>1.3608083607209889E-3</v>
      </c>
      <c r="R60" s="8">
        <f t="shared" si="48"/>
        <v>1.8955666666666669E-2</v>
      </c>
      <c r="S60" s="13">
        <f t="shared" si="49"/>
        <v>7.1789000336978673E-2</v>
      </c>
      <c r="T60" s="2">
        <f t="shared" si="50"/>
        <v>0.01</v>
      </c>
      <c r="U60" s="14">
        <f t="shared" si="51"/>
        <v>7.1789000336978676E-4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1.2717890003369786E-2</v>
      </c>
      <c r="AR60" s="8">
        <f t="shared" si="55"/>
        <v>9.9766666666666666</v>
      </c>
      <c r="AS60" s="1">
        <f t="shared" si="56"/>
        <v>0.19</v>
      </c>
      <c r="AT60" s="1">
        <f t="shared" si="57"/>
        <v>745.91666666666663</v>
      </c>
      <c r="AU60" s="1">
        <f t="shared" si="58"/>
        <v>120481.18802722091</v>
      </c>
    </row>
    <row r="61" spans="1:48" x14ac:dyDescent="0.15">
      <c r="C61" s="7">
        <v>3</v>
      </c>
      <c r="D61" s="7">
        <v>6.1422495639032304</v>
      </c>
      <c r="E61" s="9">
        <f t="shared" si="59"/>
        <v>2.6241804963214301</v>
      </c>
      <c r="F61" s="7" t="s">
        <v>83</v>
      </c>
      <c r="G61" s="1">
        <v>4</v>
      </c>
      <c r="H61" s="8">
        <f t="shared" si="41"/>
        <v>6.1422495639032304</v>
      </c>
      <c r="I61" s="8">
        <f t="shared" si="42"/>
        <v>279.29224956390323</v>
      </c>
      <c r="J61" s="8">
        <f t="shared" si="43"/>
        <v>3.8165249660272675E-2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0.38537280453742007</v>
      </c>
      <c r="P61" s="8">
        <f t="shared" si="46"/>
        <v>1.47078492974501E-2</v>
      </c>
      <c r="Q61" s="12">
        <f t="shared" si="47"/>
        <v>2.794491366515519E-3</v>
      </c>
      <c r="R61" s="8">
        <f t="shared" si="48"/>
        <v>1.8955666666666669E-2</v>
      </c>
      <c r="S61" s="13">
        <f t="shared" si="49"/>
        <v>0.14742247875827028</v>
      </c>
      <c r="T61" s="2">
        <f t="shared" si="50"/>
        <v>0.01</v>
      </c>
      <c r="U61" s="14">
        <f t="shared" si="51"/>
        <v>1.4742247875827027E-3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1.3474224787582704E-2</v>
      </c>
      <c r="AR61" s="8">
        <f t="shared" si="55"/>
        <v>9.9766666666666666</v>
      </c>
      <c r="AS61" s="1">
        <f t="shared" si="56"/>
        <v>0.19</v>
      </c>
      <c r="AT61" s="1">
        <f t="shared" si="57"/>
        <v>745.91666666666663</v>
      </c>
      <c r="AU61" s="1">
        <f t="shared" si="58"/>
        <v>127646.22195377157</v>
      </c>
    </row>
    <row r="62" spans="1:48" x14ac:dyDescent="0.15">
      <c r="C62" s="7">
        <v>4</v>
      </c>
      <c r="D62" s="7">
        <v>12.014084974999999</v>
      </c>
      <c r="E62" s="9">
        <f t="shared" si="59"/>
        <v>6.1422495639032304</v>
      </c>
      <c r="F62" s="7" t="s">
        <v>83</v>
      </c>
      <c r="G62" s="1">
        <v>5</v>
      </c>
      <c r="H62" s="8">
        <f t="shared" si="41"/>
        <v>12.014084974999999</v>
      </c>
      <c r="I62" s="8">
        <f t="shared" si="42"/>
        <v>285.16408497499998</v>
      </c>
      <c r="J62" s="8">
        <f t="shared" si="43"/>
        <v>7.8239847749016059E-2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0.35213170747797146</v>
      </c>
      <c r="O62" s="8">
        <f t="shared" si="60"/>
        <v>0.11829991442866516</v>
      </c>
      <c r="P62" s="8">
        <f t="shared" si="46"/>
        <v>9.25576729362039E-3</v>
      </c>
      <c r="Q62" s="12">
        <f t="shared" si="47"/>
        <v>1.7585957857878742E-3</v>
      </c>
      <c r="R62" s="8">
        <f t="shared" si="48"/>
        <v>1.8955666666666669E-2</v>
      </c>
      <c r="S62" s="13">
        <f t="shared" si="49"/>
        <v>9.2774145943405176E-2</v>
      </c>
      <c r="T62" s="2">
        <f t="shared" si="50"/>
        <v>0.01</v>
      </c>
      <c r="U62" s="14">
        <f t="shared" si="51"/>
        <v>9.2774145943405172E-4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1.2927741459434053E-2</v>
      </c>
      <c r="AR62" s="8">
        <f t="shared" si="55"/>
        <v>9.9766666666666666</v>
      </c>
      <c r="AS62" s="1">
        <f t="shared" si="56"/>
        <v>0.19</v>
      </c>
      <c r="AT62" s="1">
        <f t="shared" si="57"/>
        <v>745.91666666666663</v>
      </c>
      <c r="AU62" s="1">
        <f t="shared" si="58"/>
        <v>122469.18703721123</v>
      </c>
    </row>
    <row r="63" spans="1:48" x14ac:dyDescent="0.15">
      <c r="C63" s="7">
        <v>5</v>
      </c>
      <c r="D63" s="7">
        <v>13.491567073580599</v>
      </c>
      <c r="E63" s="9">
        <f t="shared" si="59"/>
        <v>12.014084974999999</v>
      </c>
      <c r="F63" s="7" t="s">
        <v>85</v>
      </c>
      <c r="G63" s="1">
        <v>6</v>
      </c>
      <c r="H63" s="8">
        <f t="shared" si="41"/>
        <v>13.491567073580599</v>
      </c>
      <c r="I63" s="8">
        <f t="shared" si="42"/>
        <v>286.64156707358057</v>
      </c>
      <c r="J63" s="8">
        <f t="shared" si="43"/>
        <v>9.3295844267360026E-2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0.20881081380171146</v>
      </c>
      <c r="P63" s="8">
        <f t="shared" si="46"/>
        <v>1.9481181165785184E-2</v>
      </c>
      <c r="Q63" s="12">
        <f t="shared" si="47"/>
        <v>3.701424421499185E-3</v>
      </c>
      <c r="R63" s="8">
        <f t="shared" si="48"/>
        <v>1.8955666666666669E-2</v>
      </c>
      <c r="S63" s="13">
        <f t="shared" si="49"/>
        <v>0.19526743567442548</v>
      </c>
      <c r="T63" s="2">
        <f t="shared" si="50"/>
        <v>0.01</v>
      </c>
      <c r="U63" s="14">
        <f t="shared" si="51"/>
        <v>1.9526743567442547E-3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1.3952674356744256E-2</v>
      </c>
      <c r="AR63" s="8">
        <f t="shared" si="55"/>
        <v>9.9766666666666666</v>
      </c>
      <c r="AS63" s="1">
        <f t="shared" si="56"/>
        <v>0.19</v>
      </c>
      <c r="AT63" s="1">
        <f t="shared" si="57"/>
        <v>745.91666666666663</v>
      </c>
      <c r="AU63" s="1">
        <f t="shared" si="58"/>
        <v>132178.74837823524</v>
      </c>
    </row>
    <row r="64" spans="1:48" x14ac:dyDescent="0.15">
      <c r="C64" s="7">
        <v>6</v>
      </c>
      <c r="D64" s="7">
        <v>15.476257560000001</v>
      </c>
      <c r="E64" s="9">
        <f t="shared" si="59"/>
        <v>13.491567073580599</v>
      </c>
      <c r="F64" s="7" t="s">
        <v>83</v>
      </c>
      <c r="G64" s="1">
        <v>7</v>
      </c>
      <c r="H64" s="8">
        <f t="shared" si="41"/>
        <v>15.476257560000001</v>
      </c>
      <c r="I64" s="8">
        <f t="shared" si="42"/>
        <v>288.62625756</v>
      </c>
      <c r="J64" s="8">
        <f t="shared" si="43"/>
        <v>0.11784314149703962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0.28909629930259295</v>
      </c>
      <c r="P64" s="8">
        <f t="shared" si="46"/>
        <v>3.4068016104985978E-2</v>
      </c>
      <c r="Q64" s="12">
        <f t="shared" si="47"/>
        <v>6.4729230599473355E-3</v>
      </c>
      <c r="R64" s="8">
        <f t="shared" si="48"/>
        <v>1.8955666666666669E-2</v>
      </c>
      <c r="S64" s="13">
        <f t="shared" si="49"/>
        <v>0.34147694057787475</v>
      </c>
      <c r="T64" s="2">
        <f t="shared" si="50"/>
        <v>0.01</v>
      </c>
      <c r="U64" s="14">
        <f t="shared" si="51"/>
        <v>3.4147694057787476E-3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2.3514769405778749E-2</v>
      </c>
      <c r="AR64" s="8">
        <f t="shared" si="55"/>
        <v>9.9766666666666666</v>
      </c>
      <c r="AS64" s="1">
        <f t="shared" si="56"/>
        <v>0.19</v>
      </c>
      <c r="AT64" s="1">
        <f t="shared" si="57"/>
        <v>745.91666666666663</v>
      </c>
      <c r="AU64" s="1">
        <f t="shared" si="58"/>
        <v>222763.94539060365</v>
      </c>
    </row>
    <row r="65" spans="1:48" x14ac:dyDescent="0.15">
      <c r="C65" s="7">
        <v>7</v>
      </c>
      <c r="D65" s="7">
        <v>14.704020033225801</v>
      </c>
      <c r="E65" s="9">
        <f t="shared" si="59"/>
        <v>15.476257560000001</v>
      </c>
      <c r="F65" s="7" t="s">
        <v>83</v>
      </c>
      <c r="G65" s="1">
        <v>8</v>
      </c>
      <c r="H65" s="8">
        <f t="shared" si="41"/>
        <v>14.704020033225801</v>
      </c>
      <c r="I65" s="8">
        <f t="shared" si="42"/>
        <v>287.85402003322577</v>
      </c>
      <c r="J65" s="8">
        <f t="shared" si="43"/>
        <v>0.10764646197425519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0.35479494986427362</v>
      </c>
      <c r="P65" s="8">
        <f t="shared" si="46"/>
        <v>3.8192421079222307E-2</v>
      </c>
      <c r="Q65" s="12">
        <f t="shared" si="47"/>
        <v>7.2565600050522386E-3</v>
      </c>
      <c r="R65" s="8">
        <f t="shared" si="48"/>
        <v>1.8955666666666669E-2</v>
      </c>
      <c r="S65" s="13">
        <f t="shared" si="49"/>
        <v>0.38281745151241869</v>
      </c>
      <c r="T65" s="2">
        <f t="shared" si="50"/>
        <v>0.01</v>
      </c>
      <c r="U65" s="14">
        <f t="shared" si="51"/>
        <v>3.828174515124187E-3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2.3928174515124186E-2</v>
      </c>
      <c r="AR65" s="8">
        <f t="shared" si="55"/>
        <v>9.9766666666666666</v>
      </c>
      <c r="AS65" s="1">
        <f t="shared" si="56"/>
        <v>0.19</v>
      </c>
      <c r="AT65" s="1">
        <f t="shared" si="57"/>
        <v>745.91666666666663</v>
      </c>
      <c r="AU65" s="1">
        <f t="shared" si="58"/>
        <v>226680.28203899928</v>
      </c>
    </row>
    <row r="66" spans="1:48" x14ac:dyDescent="0.15">
      <c r="C66" s="7">
        <v>8</v>
      </c>
      <c r="D66" s="7">
        <v>16.383996384838699</v>
      </c>
      <c r="E66" s="9">
        <f t="shared" si="59"/>
        <v>14.704020033225801</v>
      </c>
      <c r="F66" s="7" t="s">
        <v>83</v>
      </c>
      <c r="G66" s="1">
        <v>9</v>
      </c>
      <c r="H66" s="8">
        <f t="shared" si="41"/>
        <v>16.383996384838699</v>
      </c>
      <c r="I66" s="8">
        <f t="shared" si="42"/>
        <v>289.5339963848387</v>
      </c>
      <c r="J66" s="8">
        <f t="shared" si="43"/>
        <v>0.13098977412459242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0.41636919545171797</v>
      </c>
      <c r="P66" s="8">
        <f t="shared" si="46"/>
        <v>5.4540106864658808E-2</v>
      </c>
      <c r="Q66" s="12">
        <f t="shared" si="47"/>
        <v>1.0362620304285173E-2</v>
      </c>
      <c r="R66" s="8">
        <f t="shared" si="48"/>
        <v>1.8955666666666669E-2</v>
      </c>
      <c r="S66" s="13">
        <f t="shared" si="49"/>
        <v>0.54667664749073297</v>
      </c>
      <c r="T66" s="2">
        <f t="shared" si="50"/>
        <v>0.01</v>
      </c>
      <c r="U66" s="14">
        <f t="shared" si="51"/>
        <v>5.4667664749073301E-3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2.556676647490733E-2</v>
      </c>
      <c r="AR66" s="8">
        <f t="shared" si="55"/>
        <v>9.9766666666666666</v>
      </c>
      <c r="AS66" s="1">
        <f t="shared" si="56"/>
        <v>0.19</v>
      </c>
      <c r="AT66" s="1">
        <f t="shared" si="57"/>
        <v>745.91666666666663</v>
      </c>
      <c r="AU66" s="1">
        <f t="shared" si="58"/>
        <v>242203.25840962492</v>
      </c>
    </row>
    <row r="67" spans="1:48" x14ac:dyDescent="0.15">
      <c r="C67" s="7">
        <v>9</v>
      </c>
      <c r="D67" s="7">
        <v>14.8630480426667</v>
      </c>
      <c r="E67" s="9">
        <f t="shared" si="59"/>
        <v>16.383996384838699</v>
      </c>
      <c r="F67" s="7" t="s">
        <v>83</v>
      </c>
      <c r="G67" s="1">
        <v>10</v>
      </c>
      <c r="H67" s="8">
        <f t="shared" si="41"/>
        <v>14.8630480426667</v>
      </c>
      <c r="I67" s="8">
        <f t="shared" si="42"/>
        <v>288.0130480426667</v>
      </c>
      <c r="J67" s="8">
        <f t="shared" si="43"/>
        <v>0.10967585720906002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0.46159575525372587</v>
      </c>
      <c r="P67" s="8">
        <f t="shared" si="46"/>
        <v>5.0625910141515858E-2</v>
      </c>
      <c r="Q67" s="12">
        <f t="shared" si="47"/>
        <v>9.6189229268880128E-3</v>
      </c>
      <c r="R67" s="8">
        <f t="shared" si="48"/>
        <v>1.8955666666666669E-2</v>
      </c>
      <c r="S67" s="13">
        <f t="shared" si="49"/>
        <v>0.50744313539775321</v>
      </c>
      <c r="T67" s="2">
        <f t="shared" si="50"/>
        <v>0.01</v>
      </c>
      <c r="U67" s="14">
        <f t="shared" si="51"/>
        <v>5.0744313539775321E-3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2.5174431353977532E-2</v>
      </c>
      <c r="AR67" s="8">
        <f t="shared" si="55"/>
        <v>9.9766666666666666</v>
      </c>
      <c r="AS67" s="1">
        <f t="shared" si="56"/>
        <v>0.19</v>
      </c>
      <c r="AT67" s="1">
        <f t="shared" si="57"/>
        <v>745.91666666666663</v>
      </c>
      <c r="AU67" s="1">
        <f t="shared" si="58"/>
        <v>238486.52540895416</v>
      </c>
    </row>
    <row r="68" spans="1:48" x14ac:dyDescent="0.15">
      <c r="C68" s="7">
        <v>10</v>
      </c>
      <c r="D68" s="7">
        <v>9.4049774279032299</v>
      </c>
      <c r="E68" s="9">
        <f t="shared" si="59"/>
        <v>14.8630480426667</v>
      </c>
      <c r="F68" s="7" t="s">
        <v>83</v>
      </c>
      <c r="G68" s="1">
        <v>11</v>
      </c>
      <c r="H68" s="8">
        <f t="shared" si="41"/>
        <v>9.4049774279032299</v>
      </c>
      <c r="I68" s="8">
        <f t="shared" si="42"/>
        <v>282.55497742790322</v>
      </c>
      <c r="J68" s="8">
        <f t="shared" si="43"/>
        <v>5.7082024190699535E-2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0.39042135285659951</v>
      </c>
      <c r="O68" s="8">
        <f t="shared" si="60"/>
        <v>0.12031515892227718</v>
      </c>
      <c r="P68" s="8">
        <f t="shared" si="46"/>
        <v>6.8678328121092851E-3</v>
      </c>
      <c r="Q68" s="12">
        <f t="shared" si="47"/>
        <v>1.3048882343007643E-3</v>
      </c>
      <c r="R68" s="8">
        <f t="shared" si="48"/>
        <v>1.8955666666666669E-2</v>
      </c>
      <c r="S68" s="13">
        <f t="shared" si="49"/>
        <v>6.8838952343227039E-2</v>
      </c>
      <c r="T68" s="2">
        <f t="shared" si="50"/>
        <v>0.01</v>
      </c>
      <c r="U68" s="14">
        <f t="shared" si="51"/>
        <v>6.8838952343227037E-4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1.2688389523432271E-2</v>
      </c>
      <c r="AR68" s="8">
        <f t="shared" si="55"/>
        <v>9.9766666666666666</v>
      </c>
      <c r="AS68" s="1">
        <f t="shared" si="56"/>
        <v>0.19</v>
      </c>
      <c r="AT68" s="1">
        <f t="shared" si="57"/>
        <v>745.91666666666663</v>
      </c>
      <c r="AU68" s="1">
        <f t="shared" si="58"/>
        <v>120201.71927341794</v>
      </c>
    </row>
    <row r="69" spans="1:48" x14ac:dyDescent="0.15">
      <c r="C69" s="7">
        <v>11</v>
      </c>
      <c r="D69" s="7">
        <v>5.7957788746999999</v>
      </c>
      <c r="E69" s="9">
        <f t="shared" si="59"/>
        <v>9.4049774279032299</v>
      </c>
      <c r="F69" s="7" t="s">
        <v>85</v>
      </c>
      <c r="G69" s="1">
        <v>12</v>
      </c>
      <c r="H69" s="8">
        <f t="shared" si="41"/>
        <v>5.7957788746999999</v>
      </c>
      <c r="I69" s="8">
        <f t="shared" si="42"/>
        <v>278.94577887469995</v>
      </c>
      <c r="J69" s="8">
        <f t="shared" si="43"/>
        <v>3.6547904146497737E-2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0.21321399277683456</v>
      </c>
      <c r="P69" s="8">
        <f t="shared" si="46"/>
        <v>7.7925245706998107E-3</v>
      </c>
      <c r="Q69" s="12">
        <f t="shared" si="47"/>
        <v>1.480579668432964E-3</v>
      </c>
      <c r="R69" s="8">
        <f t="shared" si="48"/>
        <v>1.8955666666666669E-2</v>
      </c>
      <c r="S69" s="13">
        <f t="shared" si="49"/>
        <v>7.8107496532239987E-2</v>
      </c>
      <c r="T69" s="2">
        <f t="shared" si="50"/>
        <v>0.01</v>
      </c>
      <c r="U69" s="14">
        <f t="shared" si="51"/>
        <v>7.8107496532239991E-4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1.27810749653224E-2</v>
      </c>
      <c r="AR69" s="8">
        <f t="shared" si="55"/>
        <v>9.9766666666666666</v>
      </c>
      <c r="AS69" s="1">
        <f t="shared" si="56"/>
        <v>0.19</v>
      </c>
      <c r="AT69" s="1">
        <f t="shared" si="57"/>
        <v>745.91666666666663</v>
      </c>
      <c r="AU69" s="1">
        <f t="shared" si="58"/>
        <v>121079.76210511343</v>
      </c>
      <c r="AV69" s="1">
        <f>SUM(AU58:AU69)</f>
        <v>1907753.7494173266</v>
      </c>
    </row>
    <row r="70" spans="1:48" x14ac:dyDescent="0.3">
      <c r="C70" s="7">
        <v>12</v>
      </c>
      <c r="D70" s="10">
        <v>3.6909852748709699</v>
      </c>
      <c r="E70" s="9">
        <f t="shared" si="59"/>
        <v>5.7957788746999999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2</v>
      </c>
      <c r="E73" s="7"/>
      <c r="F73" s="7"/>
      <c r="G73" s="1">
        <v>1</v>
      </c>
      <c r="H73" s="8">
        <f t="shared" ref="H73:H84" si="61">E74</f>
        <v>2</v>
      </c>
      <c r="I73" s="8">
        <f t="shared" ref="I73:I84" si="62">H73+273.15</f>
        <v>275.14999999999998</v>
      </c>
      <c r="J73" s="8">
        <f t="shared" ref="J73:J84" si="63">EXP(($C$15*(I73-$C$13))/($C$16*I73*$C$13))</f>
        <v>2.2580560877366793E-2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2.4725714160716643E-3</v>
      </c>
      <c r="Q73" s="12">
        <f t="shared" ref="Q73:Q84" si="67">P73*$B$75</f>
        <v>4.4506285489289956E-4</v>
      </c>
      <c r="R73" s="8">
        <f t="shared" ref="R73:R84" si="68">L73*$B$75</f>
        <v>1.9710000000000002E-2</v>
      </c>
      <c r="S73" s="13">
        <f t="shared" ref="S73:S84" si="69">Q73/R73</f>
        <v>2.2580560877366793E-2</v>
      </c>
      <c r="T73" s="2">
        <f t="shared" ref="T73:T84" si="70">$B$74/100</f>
        <v>0.01</v>
      </c>
      <c r="U73" s="14">
        <f t="shared" ref="U73:U84" si="71">S73*T73</f>
        <v>2.2580560877366793E-4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1.2825805608773668E-2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485.08333333333331</v>
      </c>
      <c r="AU73" s="1">
        <f t="shared" ref="AU73:AU84" si="78">AT73*10000*AS73*0.67*AR73*AQ73</f>
        <v>82160.378925401805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1.6873256443548399</v>
      </c>
      <c r="E74" s="9">
        <f t="shared" ref="E74:E85" si="79">D73</f>
        <v>2</v>
      </c>
      <c r="F74" s="7" t="s">
        <v>83</v>
      </c>
      <c r="G74" s="1">
        <v>2</v>
      </c>
      <c r="H74" s="8">
        <f t="shared" si="61"/>
        <v>1.6873256443548399</v>
      </c>
      <c r="I74" s="8">
        <f t="shared" si="62"/>
        <v>274.83732564435479</v>
      </c>
      <c r="J74" s="8">
        <f t="shared" si="63"/>
        <v>2.1689546475402804E-2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0.21652742858392837</v>
      </c>
      <c r="P74" s="8">
        <f t="shared" si="66"/>
        <v>4.6963817254705763E-3</v>
      </c>
      <c r="Q74" s="12">
        <f t="shared" si="67"/>
        <v>8.4534871058470371E-4</v>
      </c>
      <c r="R74" s="8">
        <f t="shared" si="68"/>
        <v>1.9710000000000002E-2</v>
      </c>
      <c r="S74" s="13">
        <f t="shared" si="69"/>
        <v>4.2889330826215301E-2</v>
      </c>
      <c r="T74" s="2">
        <f t="shared" si="70"/>
        <v>0.01</v>
      </c>
      <c r="U74" s="14">
        <f t="shared" si="71"/>
        <v>4.2889330826215302E-4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1.3028893308262153E-2</v>
      </c>
      <c r="AR74" s="8">
        <f t="shared" si="75"/>
        <v>10.950000000000001</v>
      </c>
      <c r="AS74" s="1">
        <f t="shared" si="76"/>
        <v>0.18</v>
      </c>
      <c r="AT74" s="1">
        <f t="shared" si="77"/>
        <v>485.08333333333331</v>
      </c>
      <c r="AU74" s="1">
        <f t="shared" si="78"/>
        <v>83461.331306408407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2.6241804963214301</v>
      </c>
      <c r="E75" s="9">
        <f t="shared" si="79"/>
        <v>1.6873256443548399</v>
      </c>
      <c r="F75" s="7" t="s">
        <v>83</v>
      </c>
      <c r="G75" s="1">
        <v>3</v>
      </c>
      <c r="H75" s="8">
        <f t="shared" si="61"/>
        <v>2.6241804963214301</v>
      </c>
      <c r="I75" s="8">
        <f t="shared" si="62"/>
        <v>275.77418049632143</v>
      </c>
      <c r="J75" s="8">
        <f t="shared" si="63"/>
        <v>2.4463541925850041E-2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0.32133104685845781</v>
      </c>
      <c r="P75" s="8">
        <f t="shared" si="66"/>
        <v>7.8608955368991672E-3</v>
      </c>
      <c r="Q75" s="12">
        <f t="shared" si="67"/>
        <v>1.4149611966418501E-3</v>
      </c>
      <c r="R75" s="8">
        <f t="shared" si="68"/>
        <v>1.9710000000000002E-2</v>
      </c>
      <c r="S75" s="13">
        <f t="shared" si="69"/>
        <v>7.1789000336978687E-2</v>
      </c>
      <c r="T75" s="2">
        <f t="shared" si="70"/>
        <v>0.01</v>
      </c>
      <c r="U75" s="14">
        <f t="shared" si="71"/>
        <v>7.1789000336978687E-4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1.3317890003369788E-2</v>
      </c>
      <c r="AR75" s="8">
        <f t="shared" si="75"/>
        <v>10.950000000000001</v>
      </c>
      <c r="AS75" s="1">
        <f t="shared" si="76"/>
        <v>0.18</v>
      </c>
      <c r="AT75" s="1">
        <f t="shared" si="77"/>
        <v>485.08333333333331</v>
      </c>
      <c r="AU75" s="1">
        <f t="shared" si="78"/>
        <v>85312.60511348916</v>
      </c>
    </row>
    <row r="76" spans="1:48" x14ac:dyDescent="0.15">
      <c r="C76" s="7">
        <v>3</v>
      </c>
      <c r="D76" s="7">
        <v>6.1422495639032304</v>
      </c>
      <c r="E76" s="9">
        <f t="shared" si="79"/>
        <v>2.6241804963214301</v>
      </c>
      <c r="F76" s="7" t="s">
        <v>83</v>
      </c>
      <c r="G76" s="1">
        <v>4</v>
      </c>
      <c r="H76" s="8">
        <f t="shared" si="61"/>
        <v>6.1422495639032304</v>
      </c>
      <c r="I76" s="8">
        <f t="shared" si="62"/>
        <v>279.29224956390323</v>
      </c>
      <c r="J76" s="8">
        <f t="shared" si="63"/>
        <v>3.8165249660272675E-2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0.42297015132155868</v>
      </c>
      <c r="P76" s="8">
        <f t="shared" si="66"/>
        <v>1.6142761424030601E-2</v>
      </c>
      <c r="Q76" s="12">
        <f t="shared" si="67"/>
        <v>2.9056970563255081E-3</v>
      </c>
      <c r="R76" s="8">
        <f t="shared" si="68"/>
        <v>1.9710000000000002E-2</v>
      </c>
      <c r="S76" s="13">
        <f t="shared" si="69"/>
        <v>0.1474224787582703</v>
      </c>
      <c r="T76" s="2">
        <f t="shared" si="70"/>
        <v>0.01</v>
      </c>
      <c r="U76" s="14">
        <f t="shared" si="71"/>
        <v>1.4742247875827032E-3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1.4074224787582704E-2</v>
      </c>
      <c r="AR76" s="8">
        <f t="shared" si="75"/>
        <v>10.950000000000001</v>
      </c>
      <c r="AS76" s="1">
        <f t="shared" si="76"/>
        <v>0.18</v>
      </c>
      <c r="AT76" s="1">
        <f t="shared" si="77"/>
        <v>485.08333333333331</v>
      </c>
      <c r="AU76" s="1">
        <f t="shared" si="78"/>
        <v>90157.583617052864</v>
      </c>
    </row>
    <row r="77" spans="1:48" x14ac:dyDescent="0.15">
      <c r="C77" s="7">
        <v>4</v>
      </c>
      <c r="D77" s="7">
        <v>12.014084974999999</v>
      </c>
      <c r="E77" s="9">
        <f t="shared" si="79"/>
        <v>6.1422495639032304</v>
      </c>
      <c r="F77" s="7" t="s">
        <v>83</v>
      </c>
      <c r="G77" s="1">
        <v>5</v>
      </c>
      <c r="H77" s="8">
        <f t="shared" si="61"/>
        <v>12.014084974999999</v>
      </c>
      <c r="I77" s="8">
        <f t="shared" si="62"/>
        <v>285.16408497499998</v>
      </c>
      <c r="J77" s="8">
        <f t="shared" si="63"/>
        <v>7.8239847749016059E-2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0.38648602040265168</v>
      </c>
      <c r="O77" s="8">
        <f t="shared" si="80"/>
        <v>0.12984136949487646</v>
      </c>
      <c r="P77" s="8">
        <f t="shared" si="66"/>
        <v>1.0158768980802872E-2</v>
      </c>
      <c r="Q77" s="12">
        <f t="shared" si="67"/>
        <v>1.8285784165445167E-3</v>
      </c>
      <c r="R77" s="8">
        <f t="shared" si="68"/>
        <v>1.9710000000000002E-2</v>
      </c>
      <c r="S77" s="13">
        <f t="shared" si="69"/>
        <v>9.2774145943405203E-2</v>
      </c>
      <c r="T77" s="2">
        <f t="shared" si="70"/>
        <v>0.01</v>
      </c>
      <c r="U77" s="14">
        <f t="shared" si="71"/>
        <v>9.2774145943405205E-4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1.3527741459434053E-2</v>
      </c>
      <c r="AR77" s="8">
        <f t="shared" si="75"/>
        <v>10.950000000000001</v>
      </c>
      <c r="AS77" s="1">
        <f t="shared" si="76"/>
        <v>0.18</v>
      </c>
      <c r="AT77" s="1">
        <f t="shared" si="77"/>
        <v>485.08333333333331</v>
      </c>
      <c r="AU77" s="1">
        <f t="shared" si="78"/>
        <v>86656.885205843995</v>
      </c>
    </row>
    <row r="78" spans="1:48" x14ac:dyDescent="0.15">
      <c r="C78" s="7">
        <v>5</v>
      </c>
      <c r="D78" s="7">
        <v>13.491567073580599</v>
      </c>
      <c r="E78" s="9">
        <f t="shared" si="79"/>
        <v>12.014084974999999</v>
      </c>
      <c r="F78" s="7" t="s">
        <v>85</v>
      </c>
      <c r="G78" s="1">
        <v>6</v>
      </c>
      <c r="H78" s="8">
        <f t="shared" si="61"/>
        <v>13.491567073580599</v>
      </c>
      <c r="I78" s="8">
        <f t="shared" si="62"/>
        <v>286.64156707358057</v>
      </c>
      <c r="J78" s="8">
        <f t="shared" si="63"/>
        <v>9.3295844267360026E-2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0.2291826005140736</v>
      </c>
      <c r="P78" s="8">
        <f t="shared" si="66"/>
        <v>2.1381784206349598E-2</v>
      </c>
      <c r="Q78" s="12">
        <f t="shared" si="67"/>
        <v>3.8487211571429274E-3</v>
      </c>
      <c r="R78" s="8">
        <f t="shared" si="68"/>
        <v>1.9710000000000002E-2</v>
      </c>
      <c r="S78" s="13">
        <f t="shared" si="69"/>
        <v>0.19526743567442553</v>
      </c>
      <c r="T78" s="2">
        <f t="shared" si="70"/>
        <v>0.01</v>
      </c>
      <c r="U78" s="14">
        <f t="shared" si="71"/>
        <v>1.9526743567442554E-3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1.4552674356744255E-2</v>
      </c>
      <c r="AR78" s="8">
        <f t="shared" si="75"/>
        <v>10.950000000000001</v>
      </c>
      <c r="AS78" s="1">
        <f t="shared" si="76"/>
        <v>0.18</v>
      </c>
      <c r="AT78" s="1">
        <f t="shared" si="77"/>
        <v>485.08333333333331</v>
      </c>
      <c r="AU78" s="1">
        <f t="shared" si="78"/>
        <v>93222.466954448682</v>
      </c>
    </row>
    <row r="79" spans="1:48" x14ac:dyDescent="0.15">
      <c r="C79" s="7">
        <v>6</v>
      </c>
      <c r="D79" s="7">
        <v>15.476257560000001</v>
      </c>
      <c r="E79" s="9">
        <f t="shared" si="79"/>
        <v>13.491567073580599</v>
      </c>
      <c r="F79" s="7" t="s">
        <v>83</v>
      </c>
      <c r="G79" s="1">
        <v>7</v>
      </c>
      <c r="H79" s="8">
        <f t="shared" si="61"/>
        <v>15.476257560000001</v>
      </c>
      <c r="I79" s="8">
        <f t="shared" si="62"/>
        <v>288.62625756</v>
      </c>
      <c r="J79" s="8">
        <f t="shared" si="63"/>
        <v>0.11784314149703962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0.317300816307724</v>
      </c>
      <c r="P79" s="8">
        <f t="shared" si="66"/>
        <v>3.7391724993277295E-2</v>
      </c>
      <c r="Q79" s="12">
        <f t="shared" si="67"/>
        <v>6.7305104987899125E-3</v>
      </c>
      <c r="R79" s="8">
        <f t="shared" si="68"/>
        <v>1.9710000000000002E-2</v>
      </c>
      <c r="S79" s="13">
        <f t="shared" si="69"/>
        <v>0.34147694057787475</v>
      </c>
      <c r="T79" s="2">
        <f t="shared" si="70"/>
        <v>0.01</v>
      </c>
      <c r="U79" s="14">
        <f t="shared" si="71"/>
        <v>3.4147694057787476E-3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2.501476940577875E-2</v>
      </c>
      <c r="AR79" s="8">
        <f t="shared" si="75"/>
        <v>10.950000000000001</v>
      </c>
      <c r="AS79" s="1">
        <f t="shared" si="76"/>
        <v>0.18</v>
      </c>
      <c r="AT79" s="1">
        <f t="shared" si="77"/>
        <v>485.08333333333331</v>
      </c>
      <c r="AU79" s="1">
        <f t="shared" si="78"/>
        <v>160241.23519417967</v>
      </c>
    </row>
    <row r="80" spans="1:48" x14ac:dyDescent="0.15">
      <c r="C80" s="7">
        <v>7</v>
      </c>
      <c r="D80" s="7">
        <v>14.704020033225801</v>
      </c>
      <c r="E80" s="9">
        <f t="shared" si="79"/>
        <v>15.476257560000001</v>
      </c>
      <c r="F80" s="7" t="s">
        <v>83</v>
      </c>
      <c r="G80" s="1">
        <v>8</v>
      </c>
      <c r="H80" s="8">
        <f t="shared" si="61"/>
        <v>14.704020033225801</v>
      </c>
      <c r="I80" s="8">
        <f t="shared" si="62"/>
        <v>287.85402003322577</v>
      </c>
      <c r="J80" s="8">
        <f t="shared" si="63"/>
        <v>0.10764646197425519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0.38940909131444673</v>
      </c>
      <c r="P80" s="8">
        <f t="shared" si="66"/>
        <v>4.191851094060986E-2</v>
      </c>
      <c r="Q80" s="12">
        <f t="shared" si="67"/>
        <v>7.5453319693097745E-3</v>
      </c>
      <c r="R80" s="8">
        <f t="shared" si="68"/>
        <v>1.9710000000000002E-2</v>
      </c>
      <c r="S80" s="13">
        <f t="shared" si="69"/>
        <v>0.38281745151241875</v>
      </c>
      <c r="T80" s="2">
        <f t="shared" si="70"/>
        <v>0.01</v>
      </c>
      <c r="U80" s="14">
        <f t="shared" si="71"/>
        <v>3.8281745151241874E-3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2.5428174515124188E-2</v>
      </c>
      <c r="AR80" s="8">
        <f t="shared" si="75"/>
        <v>10.950000000000001</v>
      </c>
      <c r="AS80" s="1">
        <f t="shared" si="76"/>
        <v>0.18</v>
      </c>
      <c r="AT80" s="1">
        <f t="shared" si="77"/>
        <v>485.08333333333331</v>
      </c>
      <c r="AU80" s="1">
        <f t="shared" si="78"/>
        <v>162889.45250462164</v>
      </c>
    </row>
    <row r="81" spans="1:48" x14ac:dyDescent="0.15">
      <c r="C81" s="7">
        <v>8</v>
      </c>
      <c r="D81" s="7">
        <v>16.383996384838699</v>
      </c>
      <c r="E81" s="9">
        <f t="shared" si="79"/>
        <v>14.704020033225801</v>
      </c>
      <c r="F81" s="7" t="s">
        <v>83</v>
      </c>
      <c r="G81" s="1">
        <v>9</v>
      </c>
      <c r="H81" s="8">
        <f t="shared" si="61"/>
        <v>16.383996384838699</v>
      </c>
      <c r="I81" s="8">
        <f t="shared" si="62"/>
        <v>289.5339963848387</v>
      </c>
      <c r="J81" s="8">
        <f t="shared" si="63"/>
        <v>0.13098977412459242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0.45699058037383689</v>
      </c>
      <c r="P81" s="8">
        <f t="shared" si="66"/>
        <v>5.9861092900235294E-2</v>
      </c>
      <c r="Q81" s="12">
        <f t="shared" si="67"/>
        <v>1.0774996722042353E-2</v>
      </c>
      <c r="R81" s="8">
        <f t="shared" si="68"/>
        <v>1.9710000000000002E-2</v>
      </c>
      <c r="S81" s="13">
        <f t="shared" si="69"/>
        <v>0.54667664749073319</v>
      </c>
      <c r="T81" s="2">
        <f t="shared" si="70"/>
        <v>0.01</v>
      </c>
      <c r="U81" s="14">
        <f t="shared" si="71"/>
        <v>5.4667664749073318E-3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2.7066766474907335E-2</v>
      </c>
      <c r="AR81" s="8">
        <f t="shared" si="75"/>
        <v>10.950000000000001</v>
      </c>
      <c r="AS81" s="1">
        <f t="shared" si="76"/>
        <v>0.18</v>
      </c>
      <c r="AT81" s="1">
        <f t="shared" si="77"/>
        <v>485.08333333333331</v>
      </c>
      <c r="AU81" s="1">
        <f t="shared" si="78"/>
        <v>173386.05134811313</v>
      </c>
    </row>
    <row r="82" spans="1:48" x14ac:dyDescent="0.15">
      <c r="C82" s="7">
        <v>9</v>
      </c>
      <c r="D82" s="7">
        <v>14.8630480426667</v>
      </c>
      <c r="E82" s="9">
        <f t="shared" si="79"/>
        <v>16.383996384838699</v>
      </c>
      <c r="F82" s="7" t="s">
        <v>83</v>
      </c>
      <c r="G82" s="1">
        <v>10</v>
      </c>
      <c r="H82" s="8">
        <f t="shared" si="61"/>
        <v>14.8630480426667</v>
      </c>
      <c r="I82" s="8">
        <f t="shared" si="62"/>
        <v>288.0130480426667</v>
      </c>
      <c r="J82" s="8">
        <f t="shared" si="63"/>
        <v>0.10967585720906002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0.50662948747360159</v>
      </c>
      <c r="P82" s="8">
        <f t="shared" si="66"/>
        <v>5.5565023326053987E-2</v>
      </c>
      <c r="Q82" s="12">
        <f t="shared" si="67"/>
        <v>1.0001704198689718E-2</v>
      </c>
      <c r="R82" s="8">
        <f t="shared" si="68"/>
        <v>1.9710000000000002E-2</v>
      </c>
      <c r="S82" s="13">
        <f t="shared" si="69"/>
        <v>0.50744313539775321</v>
      </c>
      <c r="T82" s="2">
        <f t="shared" si="70"/>
        <v>0.01</v>
      </c>
      <c r="U82" s="14">
        <f t="shared" si="71"/>
        <v>5.0744313539775321E-3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2.6674431353977533E-2</v>
      </c>
      <c r="AR82" s="8">
        <f t="shared" si="75"/>
        <v>10.950000000000001</v>
      </c>
      <c r="AS82" s="1">
        <f t="shared" si="76"/>
        <v>0.18</v>
      </c>
      <c r="AT82" s="1">
        <f t="shared" si="77"/>
        <v>485.08333333333331</v>
      </c>
      <c r="AU82" s="1">
        <f t="shared" si="78"/>
        <v>170872.80553848651</v>
      </c>
    </row>
    <row r="83" spans="1:48" x14ac:dyDescent="0.15">
      <c r="C83" s="7">
        <v>10</v>
      </c>
      <c r="D83" s="7">
        <v>9.4049774279032299</v>
      </c>
      <c r="E83" s="9">
        <f t="shared" si="79"/>
        <v>14.8630480426667</v>
      </c>
      <c r="F83" s="7" t="s">
        <v>83</v>
      </c>
      <c r="G83" s="1">
        <v>11</v>
      </c>
      <c r="H83" s="8">
        <f t="shared" si="61"/>
        <v>9.4049774279032299</v>
      </c>
      <c r="I83" s="8">
        <f t="shared" si="62"/>
        <v>282.55497742790322</v>
      </c>
      <c r="J83" s="8">
        <f t="shared" si="63"/>
        <v>5.7082024190699535E-2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0.42851124094017023</v>
      </c>
      <c r="O83" s="8">
        <f t="shared" si="80"/>
        <v>0.13205322320737745</v>
      </c>
      <c r="P83" s="8">
        <f t="shared" si="66"/>
        <v>7.5378652815833646E-3</v>
      </c>
      <c r="Q83" s="12">
        <f t="shared" si="67"/>
        <v>1.3568157506850056E-3</v>
      </c>
      <c r="R83" s="8">
        <f t="shared" si="68"/>
        <v>1.9710000000000002E-2</v>
      </c>
      <c r="S83" s="13">
        <f t="shared" si="69"/>
        <v>6.8838952343227067E-2</v>
      </c>
      <c r="T83" s="2">
        <f t="shared" si="70"/>
        <v>0.01</v>
      </c>
      <c r="U83" s="14">
        <f t="shared" si="71"/>
        <v>6.883895234322707E-4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1.3288389523432271E-2</v>
      </c>
      <c r="AR83" s="8">
        <f t="shared" si="75"/>
        <v>10.950000000000001</v>
      </c>
      <c r="AS83" s="1">
        <f t="shared" si="76"/>
        <v>0.18</v>
      </c>
      <c r="AT83" s="1">
        <f t="shared" si="77"/>
        <v>485.08333333333331</v>
      </c>
      <c r="AU83" s="1">
        <f t="shared" si="78"/>
        <v>85123.629022311739</v>
      </c>
    </row>
    <row r="84" spans="1:48" x14ac:dyDescent="0.15">
      <c r="C84" s="7">
        <v>11</v>
      </c>
      <c r="D84" s="7">
        <v>5.7957788746999999</v>
      </c>
      <c r="E84" s="9">
        <f t="shared" si="79"/>
        <v>9.4049774279032299</v>
      </c>
      <c r="F84" s="7" t="s">
        <v>85</v>
      </c>
      <c r="G84" s="1">
        <v>12</v>
      </c>
      <c r="H84" s="8">
        <f t="shared" si="61"/>
        <v>5.7957788746999999</v>
      </c>
      <c r="I84" s="8">
        <f t="shared" si="62"/>
        <v>278.94577887469995</v>
      </c>
      <c r="J84" s="8">
        <f t="shared" si="63"/>
        <v>3.6547904146497737E-2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0.23401535792579409</v>
      </c>
      <c r="P84" s="8">
        <f t="shared" si="66"/>
        <v>8.5527708702802813E-3</v>
      </c>
      <c r="Q84" s="12">
        <f t="shared" si="67"/>
        <v>1.5394987566504507E-3</v>
      </c>
      <c r="R84" s="8">
        <f t="shared" si="68"/>
        <v>1.9710000000000002E-2</v>
      </c>
      <c r="S84" s="13">
        <f t="shared" si="69"/>
        <v>7.8107496532240001E-2</v>
      </c>
      <c r="T84" s="2">
        <f t="shared" si="70"/>
        <v>0.01</v>
      </c>
      <c r="U84" s="14">
        <f t="shared" si="71"/>
        <v>7.8107496532240001E-4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1.33810749653224E-2</v>
      </c>
      <c r="AR84" s="8">
        <f t="shared" si="75"/>
        <v>10.950000000000001</v>
      </c>
      <c r="AS84" s="1">
        <f t="shared" si="76"/>
        <v>0.18</v>
      </c>
      <c r="AT84" s="1">
        <f t="shared" si="77"/>
        <v>485.08333333333331</v>
      </c>
      <c r="AU84" s="1">
        <f t="shared" si="78"/>
        <v>85717.35944820811</v>
      </c>
      <c r="AV84" s="1">
        <f>SUM(AU73:AU84)</f>
        <v>1359201.7841785655</v>
      </c>
    </row>
    <row r="85" spans="1:48" x14ac:dyDescent="0.3">
      <c r="C85" s="7">
        <v>12</v>
      </c>
      <c r="D85" s="10">
        <v>3.6909852748709699</v>
      </c>
      <c r="E85" s="9">
        <f t="shared" si="79"/>
        <v>5.7957788746999999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2</v>
      </c>
      <c r="E89" s="7"/>
      <c r="F89" s="7"/>
      <c r="G89" s="1">
        <v>1</v>
      </c>
      <c r="H89" s="8">
        <f t="shared" ref="H89:H100" si="81">E90</f>
        <v>2</v>
      </c>
      <c r="I89" s="8">
        <f t="shared" ref="I89:I100" si="82">H89+273.15</f>
        <v>275.14999999999998</v>
      </c>
      <c r="J89" s="8">
        <f t="shared" ref="J89:J100" si="83">EXP(($C$15*(I89-$C$13))/($C$16*I89*$C$13))</f>
        <v>2.2580560877366793E-2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0.11979608510867211</v>
      </c>
      <c r="Q89" s="12">
        <f t="shared" ref="Q89:Q100" si="87">P89*$B$91</f>
        <v>5.3908238298902449E-2</v>
      </c>
      <c r="R89" s="8">
        <f t="shared" ref="R89:R100" si="88">L89*$B$91</f>
        <v>2.3873737500000001</v>
      </c>
      <c r="S89" s="13">
        <f t="shared" ref="S89:S100" si="89">Q89/R89</f>
        <v>2.258056087736679E-2</v>
      </c>
      <c r="T89" s="2">
        <f t="shared" ref="T89:T100" si="90">$B$90/100</f>
        <v>0.51</v>
      </c>
      <c r="U89" s="14">
        <f t="shared" ref="U89:U100" si="91">S89*T89</f>
        <v>1.1516086047457063E-2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3.3809099943308302E-2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7429.833333333333</v>
      </c>
      <c r="AN89" s="1">
        <f t="shared" ref="AN89:AN100" si="96">AM89*10000*AK89*AJ89</f>
        <v>26130661.583237391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1.6873256443548399</v>
      </c>
      <c r="E90" s="9">
        <f t="shared" ref="E90:E101" si="97">D89</f>
        <v>2</v>
      </c>
      <c r="F90" s="7" t="s">
        <v>83</v>
      </c>
      <c r="G90" s="1">
        <v>2</v>
      </c>
      <c r="H90" s="8">
        <f t="shared" si="81"/>
        <v>1.6873256443548399</v>
      </c>
      <c r="I90" s="8">
        <f t="shared" si="82"/>
        <v>274.83732564435479</v>
      </c>
      <c r="J90" s="8">
        <f t="shared" si="83"/>
        <v>2.1689546475402804E-2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10.490753914891329</v>
      </c>
      <c r="P90" s="8">
        <f t="shared" si="86"/>
        <v>0.22753969459904938</v>
      </c>
      <c r="Q90" s="12">
        <f t="shared" si="87"/>
        <v>0.10239286256957222</v>
      </c>
      <c r="R90" s="8">
        <f t="shared" si="88"/>
        <v>2.3873737500000001</v>
      </c>
      <c r="S90" s="13">
        <f t="shared" si="89"/>
        <v>4.2889330826215301E-2</v>
      </c>
      <c r="T90" s="2">
        <f t="shared" si="90"/>
        <v>0.51</v>
      </c>
      <c r="U90" s="14">
        <f t="shared" si="91"/>
        <v>2.1873558721369805E-2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3.6931877954493E-2</v>
      </c>
      <c r="AK90" s="8">
        <f t="shared" si="93"/>
        <v>10.4025</v>
      </c>
      <c r="AL90" s="1">
        <f t="shared" si="94"/>
        <v>0.45</v>
      </c>
      <c r="AM90" s="17">
        <f t="shared" si="95"/>
        <v>7429.833333333333</v>
      </c>
      <c r="AN90" s="1">
        <f t="shared" si="96"/>
        <v>28544220.522891838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2.6241804963214301</v>
      </c>
      <c r="E91" s="9">
        <f t="shared" si="97"/>
        <v>1.6873256443548399</v>
      </c>
      <c r="F91" s="7" t="s">
        <v>83</v>
      </c>
      <c r="G91" s="1">
        <v>3</v>
      </c>
      <c r="H91" s="8">
        <f t="shared" si="81"/>
        <v>2.6241804963214301</v>
      </c>
      <c r="I91" s="8">
        <f t="shared" si="82"/>
        <v>275.77418049632143</v>
      </c>
      <c r="J91" s="8">
        <f t="shared" si="83"/>
        <v>2.4463541925850041E-2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15.56848922029228</v>
      </c>
      <c r="P91" s="8">
        <f t="shared" si="86"/>
        <v>0.38086038876276462</v>
      </c>
      <c r="Q91" s="12">
        <f t="shared" si="87"/>
        <v>0.1713871749432441</v>
      </c>
      <c r="R91" s="8">
        <f t="shared" si="88"/>
        <v>2.3873737500000001</v>
      </c>
      <c r="S91" s="13">
        <f t="shared" si="89"/>
        <v>7.1789000336978701E-2</v>
      </c>
      <c r="T91" s="2">
        <f t="shared" si="90"/>
        <v>0.51</v>
      </c>
      <c r="U91" s="14">
        <f t="shared" si="91"/>
        <v>3.661239017185914E-2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4.1375635636815532E-2</v>
      </c>
      <c r="AK91" s="8">
        <f t="shared" si="93"/>
        <v>10.4025</v>
      </c>
      <c r="AL91" s="1">
        <f t="shared" si="94"/>
        <v>0.45</v>
      </c>
      <c r="AM91" s="17">
        <f t="shared" si="95"/>
        <v>7429.833333333333</v>
      </c>
      <c r="AN91" s="1">
        <f t="shared" si="96"/>
        <v>31978749.343516778</v>
      </c>
    </row>
    <row r="92" spans="1:48" x14ac:dyDescent="0.15">
      <c r="C92" s="7">
        <v>3</v>
      </c>
      <c r="D92" s="7">
        <v>6.1422495639032304</v>
      </c>
      <c r="E92" s="9">
        <f t="shared" si="97"/>
        <v>2.6241804963214301</v>
      </c>
      <c r="F92" s="7" t="s">
        <v>83</v>
      </c>
      <c r="G92" s="1">
        <v>4</v>
      </c>
      <c r="H92" s="8">
        <f t="shared" si="81"/>
        <v>6.1422495639032304</v>
      </c>
      <c r="I92" s="8">
        <f t="shared" si="82"/>
        <v>279.29224956390323</v>
      </c>
      <c r="J92" s="8">
        <f t="shared" si="83"/>
        <v>3.8165249660272675E-2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20.492903831529514</v>
      </c>
      <c r="P92" s="8">
        <f t="shared" si="86"/>
        <v>0.78211679099428233</v>
      </c>
      <c r="Q92" s="12">
        <f t="shared" si="87"/>
        <v>0.35195255594742708</v>
      </c>
      <c r="R92" s="8">
        <f t="shared" si="88"/>
        <v>2.3873737500000001</v>
      </c>
      <c r="S92" s="13">
        <f t="shared" si="89"/>
        <v>0.14742247875827028</v>
      </c>
      <c r="T92" s="2">
        <f t="shared" si="90"/>
        <v>0.51</v>
      </c>
      <c r="U92" s="14">
        <f t="shared" si="91"/>
        <v>7.5185464166717841E-2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5.3005417446265427E-2</v>
      </c>
      <c r="AK92" s="8">
        <f t="shared" si="93"/>
        <v>10.4025</v>
      </c>
      <c r="AL92" s="1">
        <f t="shared" si="94"/>
        <v>0.45</v>
      </c>
      <c r="AM92" s="17">
        <f t="shared" si="95"/>
        <v>7429.833333333333</v>
      </c>
      <c r="AN92" s="1">
        <f t="shared" si="96"/>
        <v>40967272.94394388</v>
      </c>
    </row>
    <row r="93" spans="1:48" x14ac:dyDescent="0.15">
      <c r="C93" s="7">
        <v>4</v>
      </c>
      <c r="D93" s="7">
        <v>12.014084974999999</v>
      </c>
      <c r="E93" s="9">
        <f t="shared" si="97"/>
        <v>6.1422495639032304</v>
      </c>
      <c r="F93" s="7" t="s">
        <v>83</v>
      </c>
      <c r="G93" s="1">
        <v>5</v>
      </c>
      <c r="H93" s="8">
        <f t="shared" si="81"/>
        <v>12.014084974999999</v>
      </c>
      <c r="I93" s="8">
        <f t="shared" si="82"/>
        <v>285.16408497499998</v>
      </c>
      <c r="J93" s="8">
        <f t="shared" si="83"/>
        <v>7.8239847749016059E-2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18.725247688508468</v>
      </c>
      <c r="O93" s="8">
        <f t="shared" si="98"/>
        <v>6.2908143520267608</v>
      </c>
      <c r="P93" s="8">
        <f t="shared" si="86"/>
        <v>0.49219235711989889</v>
      </c>
      <c r="Q93" s="12">
        <f t="shared" si="87"/>
        <v>0.2214865607039545</v>
      </c>
      <c r="R93" s="8">
        <f t="shared" si="88"/>
        <v>2.3873737500000001</v>
      </c>
      <c r="S93" s="13">
        <f t="shared" si="89"/>
        <v>9.2774145943405176E-2</v>
      </c>
      <c r="T93" s="2">
        <f t="shared" si="90"/>
        <v>0.51</v>
      </c>
      <c r="U93" s="14">
        <f t="shared" si="91"/>
        <v>4.7314814431136637E-2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3.7176416550987697E-2</v>
      </c>
      <c r="AK93" s="8">
        <f t="shared" si="93"/>
        <v>10.4025</v>
      </c>
      <c r="AL93" s="1">
        <f t="shared" si="94"/>
        <v>0.45</v>
      </c>
      <c r="AM93" s="17">
        <f t="shared" si="95"/>
        <v>7429.833333333333</v>
      </c>
      <c r="AN93" s="1">
        <f t="shared" si="96"/>
        <v>28733221.570531603</v>
      </c>
    </row>
    <row r="94" spans="1:48" x14ac:dyDescent="0.15">
      <c r="C94" s="7">
        <v>5</v>
      </c>
      <c r="D94" s="7">
        <v>13.491567073580599</v>
      </c>
      <c r="E94" s="9">
        <f t="shared" si="97"/>
        <v>12.014084974999999</v>
      </c>
      <c r="F94" s="7" t="s">
        <v>85</v>
      </c>
      <c r="G94" s="1">
        <v>6</v>
      </c>
      <c r="H94" s="8">
        <f t="shared" si="81"/>
        <v>13.491567073580599</v>
      </c>
      <c r="I94" s="8">
        <f t="shared" si="82"/>
        <v>286.64156707358057</v>
      </c>
      <c r="J94" s="8">
        <f t="shared" si="83"/>
        <v>9.3295844267360026E-2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11.103896994906862</v>
      </c>
      <c r="P94" s="8">
        <f t="shared" si="86"/>
        <v>1.0359474447976376</v>
      </c>
      <c r="Q94" s="12">
        <f t="shared" si="87"/>
        <v>0.46617635015893694</v>
      </c>
      <c r="R94" s="8">
        <f t="shared" si="88"/>
        <v>2.3873737500000001</v>
      </c>
      <c r="S94" s="13">
        <f t="shared" si="89"/>
        <v>0.19526743567442548</v>
      </c>
      <c r="T94" s="2">
        <f t="shared" si="90"/>
        <v>0.51</v>
      </c>
      <c r="U94" s="14">
        <f t="shared" si="91"/>
        <v>9.9586392193956999E-2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5.6154297246478038E-2</v>
      </c>
      <c r="AK94" s="8">
        <f t="shared" si="93"/>
        <v>10.4025</v>
      </c>
      <c r="AL94" s="1">
        <f t="shared" si="94"/>
        <v>0.45</v>
      </c>
      <c r="AM94" s="17">
        <f t="shared" si="95"/>
        <v>7429.833333333333</v>
      </c>
      <c r="AN94" s="1">
        <f t="shared" si="96"/>
        <v>43401005.653883524</v>
      </c>
    </row>
    <row r="95" spans="1:48" x14ac:dyDescent="0.15">
      <c r="C95" s="7">
        <v>6</v>
      </c>
      <c r="D95" s="7">
        <v>15.476257560000001</v>
      </c>
      <c r="E95" s="9">
        <f t="shared" si="97"/>
        <v>13.491567073580599</v>
      </c>
      <c r="F95" s="7" t="s">
        <v>83</v>
      </c>
      <c r="G95" s="1">
        <v>7</v>
      </c>
      <c r="H95" s="8">
        <f t="shared" si="81"/>
        <v>15.476257560000001</v>
      </c>
      <c r="I95" s="8">
        <f t="shared" si="82"/>
        <v>288.62625756</v>
      </c>
      <c r="J95" s="8">
        <f t="shared" si="83"/>
        <v>0.11784314149703962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15.373224550109226</v>
      </c>
      <c r="P95" s="8">
        <f t="shared" si="86"/>
        <v>1.8116290759242848</v>
      </c>
      <c r="Q95" s="12">
        <f t="shared" si="87"/>
        <v>0.81523308416592821</v>
      </c>
      <c r="R95" s="8">
        <f t="shared" si="88"/>
        <v>2.3873737500000001</v>
      </c>
      <c r="S95" s="13">
        <f t="shared" si="89"/>
        <v>0.34147694057787481</v>
      </c>
      <c r="T95" s="2">
        <f t="shared" si="90"/>
        <v>0.51</v>
      </c>
      <c r="U95" s="14">
        <f t="shared" si="91"/>
        <v>0.17415323969471616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9.896220176795692E-2</v>
      </c>
      <c r="AK95" s="8">
        <f t="shared" si="93"/>
        <v>10.4025</v>
      </c>
      <c r="AL95" s="1">
        <f t="shared" si="94"/>
        <v>0.45</v>
      </c>
      <c r="AM95" s="17">
        <f t="shared" si="95"/>
        <v>7429.833333333333</v>
      </c>
      <c r="AN95" s="1">
        <f t="shared" si="96"/>
        <v>76486739.021940902</v>
      </c>
    </row>
    <row r="96" spans="1:48" x14ac:dyDescent="0.15">
      <c r="C96" s="7">
        <v>7</v>
      </c>
      <c r="D96" s="7">
        <v>14.704020033225801</v>
      </c>
      <c r="E96" s="9">
        <f t="shared" si="97"/>
        <v>15.476257560000001</v>
      </c>
      <c r="F96" s="7" t="s">
        <v>83</v>
      </c>
      <c r="G96" s="1">
        <v>8</v>
      </c>
      <c r="H96" s="8">
        <f t="shared" si="81"/>
        <v>14.704020033225801</v>
      </c>
      <c r="I96" s="8">
        <f t="shared" si="82"/>
        <v>287.85402003322577</v>
      </c>
      <c r="J96" s="8">
        <f t="shared" si="83"/>
        <v>0.10764646197425519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18.866870474184942</v>
      </c>
      <c r="P96" s="8">
        <f t="shared" si="86"/>
        <v>2.0309518550725474</v>
      </c>
      <c r="Q96" s="12">
        <f t="shared" si="87"/>
        <v>0.91392833478264635</v>
      </c>
      <c r="R96" s="8">
        <f t="shared" si="88"/>
        <v>2.3873737500000001</v>
      </c>
      <c r="S96" s="13">
        <f t="shared" si="89"/>
        <v>0.38281745151241875</v>
      </c>
      <c r="T96" s="2">
        <f t="shared" si="90"/>
        <v>0.51</v>
      </c>
      <c r="U96" s="14">
        <f t="shared" si="91"/>
        <v>0.19523690027133356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0.10531892543180707</v>
      </c>
      <c r="AK96" s="8">
        <f t="shared" si="93"/>
        <v>10.4025</v>
      </c>
      <c r="AL96" s="1">
        <f t="shared" si="94"/>
        <v>0.45</v>
      </c>
      <c r="AM96" s="17">
        <f t="shared" si="95"/>
        <v>7429.833333333333</v>
      </c>
      <c r="AN96" s="1">
        <f t="shared" si="96"/>
        <v>81399777.083195224</v>
      </c>
    </row>
    <row r="97" spans="1:50" x14ac:dyDescent="0.15">
      <c r="C97" s="7">
        <v>8</v>
      </c>
      <c r="D97" s="7">
        <v>16.383996384838699</v>
      </c>
      <c r="E97" s="9">
        <f t="shared" si="97"/>
        <v>14.704020033225801</v>
      </c>
      <c r="F97" s="7" t="s">
        <v>83</v>
      </c>
      <c r="G97" s="1">
        <v>9</v>
      </c>
      <c r="H97" s="8">
        <f t="shared" si="81"/>
        <v>16.383996384838699</v>
      </c>
      <c r="I97" s="8">
        <f t="shared" si="82"/>
        <v>289.5339963848387</v>
      </c>
      <c r="J97" s="8">
        <f t="shared" si="83"/>
        <v>0.13098977412459242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22.141193619112396</v>
      </c>
      <c r="P97" s="8">
        <f t="shared" si="86"/>
        <v>2.9002699510164001</v>
      </c>
      <c r="Q97" s="12">
        <f t="shared" si="87"/>
        <v>1.3051214779573801</v>
      </c>
      <c r="R97" s="8">
        <f t="shared" si="88"/>
        <v>2.3873737500000001</v>
      </c>
      <c r="S97" s="13">
        <f t="shared" si="89"/>
        <v>0.5466766474907333</v>
      </c>
      <c r="T97" s="2">
        <f t="shared" si="90"/>
        <v>0.51</v>
      </c>
      <c r="U97" s="14">
        <f t="shared" si="91"/>
        <v>0.278805090220274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0.13051473470141262</v>
      </c>
      <c r="AK97" s="8">
        <f t="shared" si="93"/>
        <v>10.4025</v>
      </c>
      <c r="AL97" s="1">
        <f t="shared" si="94"/>
        <v>0.45</v>
      </c>
      <c r="AM97" s="17">
        <f t="shared" si="95"/>
        <v>7429.833333333333</v>
      </c>
      <c r="AN97" s="1">
        <f t="shared" si="96"/>
        <v>100873326.11123344</v>
      </c>
    </row>
    <row r="98" spans="1:50" x14ac:dyDescent="0.15">
      <c r="C98" s="7">
        <v>9</v>
      </c>
      <c r="D98" s="7">
        <v>14.8630480426667</v>
      </c>
      <c r="E98" s="9">
        <f t="shared" si="97"/>
        <v>16.383996384838699</v>
      </c>
      <c r="F98" s="7" t="s">
        <v>83</v>
      </c>
      <c r="G98" s="1">
        <v>10</v>
      </c>
      <c r="H98" s="8">
        <f t="shared" si="81"/>
        <v>14.8630480426667</v>
      </c>
      <c r="I98" s="8">
        <f t="shared" si="82"/>
        <v>288.0130480426667</v>
      </c>
      <c r="J98" s="8">
        <f t="shared" si="83"/>
        <v>0.10967585720906002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24.546198668095993</v>
      </c>
      <c r="P98" s="8">
        <f t="shared" si="86"/>
        <v>2.6921253801473153</v>
      </c>
      <c r="Q98" s="12">
        <f t="shared" si="87"/>
        <v>1.2114564210662919</v>
      </c>
      <c r="R98" s="8">
        <f t="shared" si="88"/>
        <v>2.3873737500000001</v>
      </c>
      <c r="S98" s="13">
        <f t="shared" si="89"/>
        <v>0.50744313539775321</v>
      </c>
      <c r="T98" s="2">
        <f t="shared" si="90"/>
        <v>0.51</v>
      </c>
      <c r="U98" s="14">
        <f t="shared" si="91"/>
        <v>0.25879599905285416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0.12127599371443554</v>
      </c>
      <c r="AK98" s="8">
        <f t="shared" si="93"/>
        <v>10.4025</v>
      </c>
      <c r="AL98" s="1">
        <f t="shared" si="94"/>
        <v>0.45</v>
      </c>
      <c r="AM98" s="17">
        <f t="shared" si="95"/>
        <v>7429.833333333333</v>
      </c>
      <c r="AN98" s="1">
        <f t="shared" si="96"/>
        <v>93732810.256310046</v>
      </c>
    </row>
    <row r="99" spans="1:50" x14ac:dyDescent="0.15">
      <c r="C99" s="7">
        <v>10</v>
      </c>
      <c r="D99" s="7">
        <v>9.4049774279032299</v>
      </c>
      <c r="E99" s="9">
        <f t="shared" si="97"/>
        <v>14.8630480426667</v>
      </c>
      <c r="F99" s="7" t="s">
        <v>83</v>
      </c>
      <c r="G99" s="1">
        <v>11</v>
      </c>
      <c r="H99" s="8">
        <f t="shared" si="81"/>
        <v>9.4049774279032299</v>
      </c>
      <c r="I99" s="8">
        <f t="shared" si="82"/>
        <v>282.55497742790322</v>
      </c>
      <c r="J99" s="8">
        <f t="shared" si="83"/>
        <v>5.7082024190699535E-2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20.761369623551246</v>
      </c>
      <c r="O99" s="8">
        <f t="shared" si="98"/>
        <v>6.3979786643974279</v>
      </c>
      <c r="P99" s="8">
        <f t="shared" si="86"/>
        <v>0.3652095728927135</v>
      </c>
      <c r="Q99" s="12">
        <f t="shared" si="87"/>
        <v>0.16434430780172107</v>
      </c>
      <c r="R99" s="8">
        <f t="shared" si="88"/>
        <v>2.3873737500000001</v>
      </c>
      <c r="S99" s="13">
        <f t="shared" si="89"/>
        <v>6.883895234322697E-2</v>
      </c>
      <c r="T99" s="2">
        <f t="shared" si="90"/>
        <v>0.51</v>
      </c>
      <c r="U99" s="14">
        <f t="shared" si="91"/>
        <v>3.5107865695045752E-2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4.0922021507056296E-2</v>
      </c>
      <c r="AK99" s="8">
        <f t="shared" si="93"/>
        <v>10.4025</v>
      </c>
      <c r="AL99" s="1">
        <f t="shared" si="94"/>
        <v>0.45</v>
      </c>
      <c r="AM99" s="17">
        <f t="shared" si="95"/>
        <v>7429.833333333333</v>
      </c>
      <c r="AN99" s="1">
        <f t="shared" si="96"/>
        <v>31628156.238879591</v>
      </c>
    </row>
    <row r="100" spans="1:50" x14ac:dyDescent="0.15">
      <c r="C100" s="7">
        <v>11</v>
      </c>
      <c r="D100" s="7">
        <v>5.7957788746999999</v>
      </c>
      <c r="E100" s="9">
        <f t="shared" si="97"/>
        <v>9.4049774279032299</v>
      </c>
      <c r="F100" s="7" t="s">
        <v>85</v>
      </c>
      <c r="G100" s="1">
        <v>12</v>
      </c>
      <c r="H100" s="8">
        <f t="shared" si="81"/>
        <v>5.7957788746999999</v>
      </c>
      <c r="I100" s="8">
        <f t="shared" si="82"/>
        <v>278.94577887469995</v>
      </c>
      <c r="J100" s="8">
        <f t="shared" si="83"/>
        <v>3.6547904146497737E-2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11.338044091504715</v>
      </c>
      <c r="P100" s="8">
        <f t="shared" si="86"/>
        <v>0.41438174866507932</v>
      </c>
      <c r="Q100" s="12">
        <f t="shared" si="87"/>
        <v>0.1864717868992857</v>
      </c>
      <c r="R100" s="8">
        <f t="shared" si="88"/>
        <v>2.3873737500000001</v>
      </c>
      <c r="S100" s="13">
        <f t="shared" si="89"/>
        <v>7.8107496532239959E-2</v>
      </c>
      <c r="T100" s="2">
        <f t="shared" si="90"/>
        <v>0.51</v>
      </c>
      <c r="U100" s="14">
        <f t="shared" si="91"/>
        <v>3.9834823231442378E-2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4.2347199204279873E-2</v>
      </c>
      <c r="AK100" s="8">
        <f t="shared" si="93"/>
        <v>10.4025</v>
      </c>
      <c r="AL100" s="1">
        <f t="shared" si="94"/>
        <v>0.45</v>
      </c>
      <c r="AM100" s="17">
        <f t="shared" si="95"/>
        <v>7429.833333333333</v>
      </c>
      <c r="AN100" s="1">
        <f t="shared" si="96"/>
        <v>32729659.566817131</v>
      </c>
      <c r="AO100" s="1">
        <f>SUM(AN89:AN100)</f>
        <v>616605599.89638138</v>
      </c>
    </row>
    <row r="101" spans="1:50" x14ac:dyDescent="0.3">
      <c r="C101" s="7">
        <v>12</v>
      </c>
      <c r="D101" s="10">
        <v>3.6909852748709699</v>
      </c>
      <c r="E101" s="9">
        <f t="shared" si="97"/>
        <v>5.7957788746999999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2</v>
      </c>
      <c r="E105" s="7"/>
      <c r="F105" s="7"/>
      <c r="G105" s="1">
        <v>1</v>
      </c>
      <c r="H105" s="8">
        <f t="shared" ref="H105:H116" si="99">E106</f>
        <v>2</v>
      </c>
      <c r="I105" s="8">
        <f t="shared" ref="I105:I116" si="100">H105+273.15</f>
        <v>275.14999999999998</v>
      </c>
      <c r="J105" s="8">
        <f t="shared" ref="J105:J116" si="101">EXP(($C$15*(I105-$C$13))/($C$16*I105*$C$13))</f>
        <v>2.2580560877366793E-2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1.462972429112069E-2</v>
      </c>
      <c r="Q105" s="12">
        <f t="shared" ref="Q105:Q116" si="105">P105*$B$107</f>
        <v>4.3889172873362069E-3</v>
      </c>
      <c r="R105" s="8">
        <f t="shared" ref="R105:R116" si="106">L105*$B$107</f>
        <v>0.19436706250000002</v>
      </c>
      <c r="S105" s="13">
        <f t="shared" ref="S105:S116" si="107">Q105/R105</f>
        <v>2.2580560877366793E-2</v>
      </c>
      <c r="T105" s="2">
        <f t="shared" ref="T105:T116" si="108">$B$106/100</f>
        <v>0.01</v>
      </c>
      <c r="U105" s="14">
        <f t="shared" ref="U105:U116" si="109">S105*T105</f>
        <v>2.2580560877366793E-4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5.7158056087736678E-3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382.83333333333331</v>
      </c>
      <c r="AX105" s="1">
        <f t="shared" ref="AX105:AX116" si="116">AW105*10000*AV105*0.67*AU105*AT105</f>
        <v>284960.50314133655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1.6873256443548399</v>
      </c>
      <c r="E106" s="9">
        <f t="shared" ref="E106:E117" si="117">D105</f>
        <v>2</v>
      </c>
      <c r="F106" s="7" t="s">
        <v>83</v>
      </c>
      <c r="G106" s="1">
        <v>2</v>
      </c>
      <c r="H106" s="8">
        <f t="shared" si="99"/>
        <v>1.6873256443548399</v>
      </c>
      <c r="I106" s="8">
        <f t="shared" si="100"/>
        <v>274.83732564435479</v>
      </c>
      <c r="J106" s="8">
        <f t="shared" si="101"/>
        <v>2.1689546475402804E-2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1.2811506923755462</v>
      </c>
      <c r="P106" s="8">
        <f t="shared" si="104"/>
        <v>2.7787577484273893E-2</v>
      </c>
      <c r="Q106" s="12">
        <f t="shared" si="105"/>
        <v>8.3362732452821678E-3</v>
      </c>
      <c r="R106" s="8">
        <f t="shared" si="106"/>
        <v>0.19436706250000002</v>
      </c>
      <c r="S106" s="13">
        <f t="shared" si="107"/>
        <v>4.2889330826215308E-2</v>
      </c>
      <c r="T106" s="2">
        <f t="shared" si="108"/>
        <v>0.01</v>
      </c>
      <c r="U106" s="14">
        <f t="shared" si="109"/>
        <v>4.2889330826215307E-4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5.9188933082621534E-3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382.83333333333331</v>
      </c>
      <c r="AX106" s="1">
        <f t="shared" si="116"/>
        <v>295085.40538420196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2.6241804963214301</v>
      </c>
      <c r="E107" s="9">
        <f t="shared" si="117"/>
        <v>1.6873256443548399</v>
      </c>
      <c r="F107" s="7" t="s">
        <v>83</v>
      </c>
      <c r="G107" s="1">
        <v>3</v>
      </c>
      <c r="H107" s="8">
        <f t="shared" si="99"/>
        <v>2.6241804963214301</v>
      </c>
      <c r="I107" s="8">
        <f t="shared" si="100"/>
        <v>275.77418049632143</v>
      </c>
      <c r="J107" s="8">
        <f t="shared" si="101"/>
        <v>2.4463541925850041E-2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1.9012533232246056</v>
      </c>
      <c r="P107" s="8">
        <f t="shared" si="104"/>
        <v>4.6511390384366857E-2</v>
      </c>
      <c r="Q107" s="12">
        <f t="shared" si="105"/>
        <v>1.3953417115310058E-2</v>
      </c>
      <c r="R107" s="8">
        <f t="shared" si="106"/>
        <v>0.19436706250000002</v>
      </c>
      <c r="S107" s="13">
        <f t="shared" si="107"/>
        <v>7.1789000336978673E-2</v>
      </c>
      <c r="T107" s="2">
        <f t="shared" si="108"/>
        <v>0.01</v>
      </c>
      <c r="U107" s="14">
        <f t="shared" si="109"/>
        <v>7.1789000336978676E-4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6.2078900033697869E-3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382.83333333333331</v>
      </c>
      <c r="AX107" s="1">
        <f t="shared" si="116"/>
        <v>309493.28579175897</v>
      </c>
    </row>
    <row r="108" spans="1:50" x14ac:dyDescent="0.15">
      <c r="C108" s="7">
        <v>3</v>
      </c>
      <c r="D108" s="7">
        <v>6.1422495639032304</v>
      </c>
      <c r="E108" s="9">
        <f t="shared" si="117"/>
        <v>2.6241804963214301</v>
      </c>
      <c r="F108" s="7" t="s">
        <v>83</v>
      </c>
      <c r="G108" s="1">
        <v>4</v>
      </c>
      <c r="H108" s="8">
        <f t="shared" si="99"/>
        <v>6.1422495639032304</v>
      </c>
      <c r="I108" s="8">
        <f t="shared" si="100"/>
        <v>279.29224956390323</v>
      </c>
      <c r="J108" s="8">
        <f t="shared" si="101"/>
        <v>3.8165249660272675E-2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2.5026321411735721</v>
      </c>
      <c r="P108" s="8">
        <f t="shared" si="104"/>
        <v>9.5513580475712151E-2</v>
      </c>
      <c r="Q108" s="12">
        <f t="shared" si="105"/>
        <v>2.8654074142713645E-2</v>
      </c>
      <c r="R108" s="8">
        <f t="shared" si="106"/>
        <v>0.19436706250000002</v>
      </c>
      <c r="S108" s="13">
        <f t="shared" si="107"/>
        <v>0.14742247875827028</v>
      </c>
      <c r="T108" s="2">
        <f t="shared" si="108"/>
        <v>0.01</v>
      </c>
      <c r="U108" s="14">
        <f t="shared" si="109"/>
        <v>1.4742247875827027E-3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6.9642247875827028E-3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382.83333333333331</v>
      </c>
      <c r="AX108" s="1">
        <f t="shared" si="116"/>
        <v>347200.22605609876</v>
      </c>
    </row>
    <row r="109" spans="1:50" x14ac:dyDescent="0.15">
      <c r="C109" s="7">
        <v>4</v>
      </c>
      <c r="D109" s="7">
        <v>12.014084974999999</v>
      </c>
      <c r="E109" s="9">
        <f t="shared" si="117"/>
        <v>6.1422495639032304</v>
      </c>
      <c r="F109" s="7" t="s">
        <v>83</v>
      </c>
      <c r="G109" s="1">
        <v>5</v>
      </c>
      <c r="H109" s="8">
        <f t="shared" si="99"/>
        <v>12.014084974999999</v>
      </c>
      <c r="I109" s="8">
        <f t="shared" si="100"/>
        <v>285.16408497499998</v>
      </c>
      <c r="J109" s="8">
        <f t="shared" si="101"/>
        <v>7.8239847749016059E-2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2.2867626326629669</v>
      </c>
      <c r="O109" s="8">
        <f t="shared" si="118"/>
        <v>0.76824613636822647</v>
      </c>
      <c r="P109" s="8">
        <f t="shared" si="104"/>
        <v>6.0107460743219869E-2</v>
      </c>
      <c r="Q109" s="12">
        <f t="shared" si="105"/>
        <v>1.8032238222965961E-2</v>
      </c>
      <c r="R109" s="8">
        <f t="shared" si="106"/>
        <v>0.19436706250000002</v>
      </c>
      <c r="S109" s="13">
        <f t="shared" si="107"/>
        <v>9.277414594340519E-2</v>
      </c>
      <c r="T109" s="2">
        <f t="shared" si="108"/>
        <v>0.01</v>
      </c>
      <c r="U109" s="14">
        <f t="shared" si="109"/>
        <v>9.2774145943405194E-4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6.4177414594340518E-3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382.83333333333331</v>
      </c>
      <c r="AX109" s="1">
        <f t="shared" si="116"/>
        <v>319955.3939525446</v>
      </c>
    </row>
    <row r="110" spans="1:50" x14ac:dyDescent="0.15">
      <c r="C110" s="7">
        <v>5</v>
      </c>
      <c r="D110" s="7">
        <v>13.491567073580599</v>
      </c>
      <c r="E110" s="9">
        <f t="shared" si="117"/>
        <v>12.014084974999999</v>
      </c>
      <c r="F110" s="7" t="s">
        <v>85</v>
      </c>
      <c r="G110" s="1">
        <v>6</v>
      </c>
      <c r="H110" s="8">
        <f t="shared" si="99"/>
        <v>13.491567073580599</v>
      </c>
      <c r="I110" s="8">
        <f t="shared" si="100"/>
        <v>286.64156707358057</v>
      </c>
      <c r="J110" s="8">
        <f t="shared" si="101"/>
        <v>9.3295844267360026E-2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1.3560288839583401</v>
      </c>
      <c r="P110" s="8">
        <f t="shared" si="104"/>
        <v>0.12651185957981931</v>
      </c>
      <c r="Q110" s="12">
        <f t="shared" si="105"/>
        <v>3.795355787394579E-2</v>
      </c>
      <c r="R110" s="8">
        <f t="shared" si="106"/>
        <v>0.19436706250000002</v>
      </c>
      <c r="S110" s="13">
        <f t="shared" si="107"/>
        <v>0.19526743567442548</v>
      </c>
      <c r="T110" s="2">
        <f t="shared" si="108"/>
        <v>0.01</v>
      </c>
      <c r="U110" s="14">
        <f t="shared" si="109"/>
        <v>1.9526743567442547E-3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7.4426743567442546E-3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382.83333333333331</v>
      </c>
      <c r="AX110" s="1">
        <f t="shared" si="116"/>
        <v>371053.24683531368</v>
      </c>
    </row>
    <row r="111" spans="1:50" x14ac:dyDescent="0.15">
      <c r="C111" s="7">
        <v>6</v>
      </c>
      <c r="D111" s="7">
        <v>15.476257560000001</v>
      </c>
      <c r="E111" s="9">
        <f t="shared" si="117"/>
        <v>13.491567073580599</v>
      </c>
      <c r="F111" s="7" t="s">
        <v>83</v>
      </c>
      <c r="G111" s="1">
        <v>7</v>
      </c>
      <c r="H111" s="8">
        <f t="shared" si="99"/>
        <v>15.476257560000001</v>
      </c>
      <c r="I111" s="8">
        <f t="shared" si="100"/>
        <v>288.62625756</v>
      </c>
      <c r="J111" s="8">
        <f t="shared" si="101"/>
        <v>0.11784314149703962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1.8774072327118543</v>
      </c>
      <c r="P111" s="8">
        <f t="shared" si="104"/>
        <v>0.22123956617202864</v>
      </c>
      <c r="Q111" s="12">
        <f t="shared" si="105"/>
        <v>6.6371869851608589E-2</v>
      </c>
      <c r="R111" s="8">
        <f t="shared" si="106"/>
        <v>0.19436706250000002</v>
      </c>
      <c r="S111" s="13">
        <f t="shared" si="107"/>
        <v>0.34147694057787481</v>
      </c>
      <c r="T111" s="2">
        <f t="shared" si="108"/>
        <v>0.01</v>
      </c>
      <c r="U111" s="14">
        <f t="shared" si="109"/>
        <v>3.4147694057787481E-3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1.3364769405778749E-2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382.83333333333331</v>
      </c>
      <c r="AX111" s="1">
        <f t="shared" si="116"/>
        <v>666298.27445369621</v>
      </c>
    </row>
    <row r="112" spans="1:50" x14ac:dyDescent="0.15">
      <c r="C112" s="7">
        <v>7</v>
      </c>
      <c r="D112" s="7">
        <v>14.704020033225801</v>
      </c>
      <c r="E112" s="9">
        <f t="shared" si="117"/>
        <v>15.476257560000001</v>
      </c>
      <c r="F112" s="7" t="s">
        <v>83</v>
      </c>
      <c r="G112" s="1">
        <v>8</v>
      </c>
      <c r="H112" s="8">
        <f t="shared" si="99"/>
        <v>14.704020033225801</v>
      </c>
      <c r="I112" s="8">
        <f t="shared" si="100"/>
        <v>287.85402003322577</v>
      </c>
      <c r="J112" s="8">
        <f t="shared" si="101"/>
        <v>0.10764646197425519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2.3040578748731591</v>
      </c>
      <c r="P112" s="8">
        <f t="shared" si="104"/>
        <v>0.24802367841401673</v>
      </c>
      <c r="Q112" s="12">
        <f t="shared" si="105"/>
        <v>7.4407103524205015E-2</v>
      </c>
      <c r="R112" s="8">
        <f t="shared" si="106"/>
        <v>0.19436706250000002</v>
      </c>
      <c r="S112" s="13">
        <f t="shared" si="107"/>
        <v>0.38281745151241869</v>
      </c>
      <c r="T112" s="2">
        <f t="shared" si="108"/>
        <v>0.01</v>
      </c>
      <c r="U112" s="14">
        <f t="shared" si="109"/>
        <v>3.828174515124187E-3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1.3778174515124187E-2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382.83333333333331</v>
      </c>
      <c r="AX112" s="1">
        <f t="shared" si="116"/>
        <v>686908.5149033448</v>
      </c>
    </row>
    <row r="113" spans="1:53" x14ac:dyDescent="0.15">
      <c r="C113" s="7">
        <v>8</v>
      </c>
      <c r="D113" s="7">
        <v>16.383996384838699</v>
      </c>
      <c r="E113" s="9">
        <f t="shared" si="117"/>
        <v>14.704020033225801</v>
      </c>
      <c r="F113" s="7" t="s">
        <v>83</v>
      </c>
      <c r="G113" s="1">
        <v>9</v>
      </c>
      <c r="H113" s="8">
        <f t="shared" si="99"/>
        <v>16.383996384838699</v>
      </c>
      <c r="I113" s="8">
        <f t="shared" si="100"/>
        <v>289.5339963848387</v>
      </c>
      <c r="J113" s="8">
        <f t="shared" si="101"/>
        <v>0.13098977412459242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2.7039244047924758</v>
      </c>
      <c r="P113" s="8">
        <f t="shared" si="104"/>
        <v>0.35418644703373942</v>
      </c>
      <c r="Q113" s="12">
        <f t="shared" si="105"/>
        <v>0.10625593411012182</v>
      </c>
      <c r="R113" s="8">
        <f t="shared" si="106"/>
        <v>0.19436706250000002</v>
      </c>
      <c r="S113" s="13">
        <f t="shared" si="107"/>
        <v>0.54667664749073319</v>
      </c>
      <c r="T113" s="2">
        <f t="shared" si="108"/>
        <v>0.01</v>
      </c>
      <c r="U113" s="14">
        <f t="shared" si="109"/>
        <v>5.4667664749073318E-3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1.5416766474907331E-2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382.83333333333331</v>
      </c>
      <c r="AX113" s="1">
        <f t="shared" si="116"/>
        <v>768600.23454237822</v>
      </c>
    </row>
    <row r="114" spans="1:53" x14ac:dyDescent="0.15">
      <c r="C114" s="7">
        <v>9</v>
      </c>
      <c r="D114" s="7">
        <v>14.8630480426667</v>
      </c>
      <c r="E114" s="9">
        <f t="shared" si="117"/>
        <v>16.383996384838699</v>
      </c>
      <c r="F114" s="7" t="s">
        <v>83</v>
      </c>
      <c r="G114" s="1">
        <v>10</v>
      </c>
      <c r="H114" s="8">
        <f t="shared" si="99"/>
        <v>14.8630480426667</v>
      </c>
      <c r="I114" s="8">
        <f t="shared" si="100"/>
        <v>288.0130480426667</v>
      </c>
      <c r="J114" s="8">
        <f t="shared" si="101"/>
        <v>0.10967585720906002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2.9976281660920701</v>
      </c>
      <c r="P114" s="8">
        <f t="shared" si="104"/>
        <v>0.32876743871017033</v>
      </c>
      <c r="Q114" s="12">
        <f t="shared" si="105"/>
        <v>9.8630231613051095E-2</v>
      </c>
      <c r="R114" s="8">
        <f t="shared" si="106"/>
        <v>0.19436706250000002</v>
      </c>
      <c r="S114" s="13">
        <f t="shared" si="107"/>
        <v>0.50744313539775332</v>
      </c>
      <c r="T114" s="2">
        <f t="shared" si="108"/>
        <v>0.01</v>
      </c>
      <c r="U114" s="14">
        <f t="shared" si="109"/>
        <v>5.074431353977533E-3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1.5024431353977533E-2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382.83333333333331</v>
      </c>
      <c r="AX114" s="1">
        <f t="shared" si="116"/>
        <v>749040.43473243352</v>
      </c>
    </row>
    <row r="115" spans="1:53" x14ac:dyDescent="0.15">
      <c r="C115" s="7">
        <v>10</v>
      </c>
      <c r="D115" s="7">
        <v>9.4049774279032299</v>
      </c>
      <c r="E115" s="9">
        <f t="shared" si="117"/>
        <v>14.8630480426667</v>
      </c>
      <c r="F115" s="7" t="s">
        <v>83</v>
      </c>
      <c r="G115" s="1">
        <v>11</v>
      </c>
      <c r="H115" s="8">
        <f t="shared" si="99"/>
        <v>9.4049774279032299</v>
      </c>
      <c r="I115" s="8">
        <f t="shared" si="100"/>
        <v>282.55497742790322</v>
      </c>
      <c r="J115" s="8">
        <f t="shared" si="101"/>
        <v>5.7082024190699535E-2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2.5354176910128046</v>
      </c>
      <c r="O115" s="8">
        <f t="shared" si="118"/>
        <v>0.7813332447024286</v>
      </c>
      <c r="P115" s="8">
        <f t="shared" si="104"/>
        <v>4.4600083175101786E-2</v>
      </c>
      <c r="Q115" s="12">
        <f t="shared" si="105"/>
        <v>1.3380024952530536E-2</v>
      </c>
      <c r="R115" s="8">
        <f t="shared" si="106"/>
        <v>0.19436706250000002</v>
      </c>
      <c r="S115" s="13">
        <f t="shared" si="107"/>
        <v>6.8838952343227053E-2</v>
      </c>
      <c r="T115" s="2">
        <f t="shared" si="108"/>
        <v>0.01</v>
      </c>
      <c r="U115" s="14">
        <f t="shared" si="109"/>
        <v>6.8838952343227059E-4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6.1783895234322709E-3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382.83333333333331</v>
      </c>
      <c r="AX115" s="1">
        <f t="shared" si="116"/>
        <v>308022.54445076559</v>
      </c>
    </row>
    <row r="116" spans="1:53" x14ac:dyDescent="0.15">
      <c r="C116" s="7">
        <v>11</v>
      </c>
      <c r="D116" s="7">
        <v>5.7957788746999999</v>
      </c>
      <c r="E116" s="9">
        <f t="shared" si="117"/>
        <v>9.4049774279032299</v>
      </c>
      <c r="F116" s="7" t="s">
        <v>85</v>
      </c>
      <c r="G116" s="1">
        <v>12</v>
      </c>
      <c r="H116" s="8">
        <f t="shared" si="99"/>
        <v>5.7957788746999999</v>
      </c>
      <c r="I116" s="8">
        <f t="shared" si="100"/>
        <v>278.94577887469995</v>
      </c>
      <c r="J116" s="8">
        <f t="shared" si="101"/>
        <v>3.6547904146497737E-2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1.3846233698606603</v>
      </c>
      <c r="P116" s="8">
        <f t="shared" si="104"/>
        <v>5.0605082200668096E-2</v>
      </c>
      <c r="Q116" s="12">
        <f t="shared" si="105"/>
        <v>1.5181524660200427E-2</v>
      </c>
      <c r="R116" s="8">
        <f t="shared" si="106"/>
        <v>0.19436706250000002</v>
      </c>
      <c r="S116" s="13">
        <f t="shared" si="107"/>
        <v>7.8107496532240001E-2</v>
      </c>
      <c r="T116" s="2">
        <f t="shared" si="108"/>
        <v>0.01</v>
      </c>
      <c r="U116" s="14">
        <f t="shared" si="109"/>
        <v>7.8107496532240001E-4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6.2710749653223999E-3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382.83333333333331</v>
      </c>
      <c r="AX116" s="1">
        <f t="shared" si="116"/>
        <v>312643.36117594369</v>
      </c>
      <c r="AY116" s="1">
        <f>SUM(AX105:AX116)</f>
        <v>5419261.4254198167</v>
      </c>
    </row>
    <row r="117" spans="1:53" x14ac:dyDescent="0.3">
      <c r="C117" s="7">
        <v>12</v>
      </c>
      <c r="D117" s="10">
        <v>3.6909852748709699</v>
      </c>
      <c r="E117" s="9">
        <f t="shared" si="117"/>
        <v>5.7957788746999999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2</v>
      </c>
      <c r="E121" s="7"/>
      <c r="F121" s="7"/>
      <c r="G121" s="1">
        <v>1</v>
      </c>
      <c r="H121" s="8">
        <f t="shared" ref="H121:H132" si="119">E122</f>
        <v>2</v>
      </c>
      <c r="I121" s="8">
        <f t="shared" ref="I121:I132" si="120">H121+273.15</f>
        <v>275.14999999999998</v>
      </c>
      <c r="J121" s="8">
        <f t="shared" ref="J121:J132" si="121">EXP(($C$15*(I121-$C$13))/($C$16*I121*$C$13))</f>
        <v>2.2580560877366793E-2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6.4286856817863261E-3</v>
      </c>
      <c r="Q121" s="12">
        <f t="shared" ref="Q121:Q132" si="125">P121*$B$123</f>
        <v>2.1214662749894876E-3</v>
      </c>
      <c r="R121" s="8">
        <f t="shared" ref="R121:R132" si="126">L121*$B$123</f>
        <v>9.3951000000000007E-2</v>
      </c>
      <c r="S121" s="13">
        <f t="shared" ref="S121:S132" si="127">Q121/R121</f>
        <v>2.258056087736679E-2</v>
      </c>
      <c r="T121" s="2">
        <f t="shared" ref="T121:T132" si="128">$B$122/100</f>
        <v>0.01</v>
      </c>
      <c r="U121" s="14">
        <f t="shared" ref="U121:U132" si="129">S121*T121</f>
        <v>2.2580560877366791E-4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5.7158056087736678E-3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1.6873256443548399</v>
      </c>
      <c r="E122" s="9">
        <f t="shared" ref="E122:E133" si="139">D121</f>
        <v>2</v>
      </c>
      <c r="F122" s="7" t="s">
        <v>83</v>
      </c>
      <c r="G122" s="1">
        <v>2</v>
      </c>
      <c r="H122" s="8">
        <f t="shared" si="119"/>
        <v>1.6873256443548399</v>
      </c>
      <c r="I122" s="8">
        <f t="shared" si="120"/>
        <v>274.83732564435479</v>
      </c>
      <c r="J122" s="8">
        <f t="shared" si="121"/>
        <v>2.1689546475402804E-2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0.56297131431821368</v>
      </c>
      <c r="P122" s="8">
        <f t="shared" si="124"/>
        <v>1.2210592486223497E-2</v>
      </c>
      <c r="Q122" s="12">
        <f t="shared" si="125"/>
        <v>4.029495520453754E-3</v>
      </c>
      <c r="R122" s="8">
        <f t="shared" si="126"/>
        <v>9.3951000000000007E-2</v>
      </c>
      <c r="S122" s="13">
        <f t="shared" si="127"/>
        <v>4.2889330826215301E-2</v>
      </c>
      <c r="T122" s="2">
        <f t="shared" si="128"/>
        <v>0.01</v>
      </c>
      <c r="U122" s="14">
        <f t="shared" si="129"/>
        <v>4.2889330826215302E-4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5.9188933082621534E-3</v>
      </c>
      <c r="AU122" s="8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2.6241804963214301</v>
      </c>
      <c r="E123" s="9">
        <f t="shared" si="139"/>
        <v>1.6873256443548399</v>
      </c>
      <c r="F123" s="7" t="s">
        <v>83</v>
      </c>
      <c r="G123" s="1">
        <v>3</v>
      </c>
      <c r="H123" s="8">
        <f t="shared" si="119"/>
        <v>2.6241804963214301</v>
      </c>
      <c r="I123" s="8">
        <f t="shared" si="120"/>
        <v>275.77418049632143</v>
      </c>
      <c r="J123" s="8">
        <f t="shared" si="121"/>
        <v>2.4463541925850041E-2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0.83546072183199027</v>
      </c>
      <c r="P123" s="8">
        <f t="shared" si="124"/>
        <v>2.0438328395937833E-2</v>
      </c>
      <c r="Q123" s="12">
        <f t="shared" si="125"/>
        <v>6.7446483706594855E-3</v>
      </c>
      <c r="R123" s="8">
        <f t="shared" si="126"/>
        <v>9.3951000000000007E-2</v>
      </c>
      <c r="S123" s="13">
        <f t="shared" si="127"/>
        <v>7.1789000336978687E-2</v>
      </c>
      <c r="T123" s="2">
        <f t="shared" si="128"/>
        <v>0.01</v>
      </c>
      <c r="U123" s="14">
        <f t="shared" si="129"/>
        <v>7.1789000336978687E-4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6.2078900033697869E-3</v>
      </c>
      <c r="AU123" s="8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7">
        <v>6.1422495639032304</v>
      </c>
      <c r="E124" s="9">
        <f t="shared" si="139"/>
        <v>2.6241804963214301</v>
      </c>
      <c r="F124" s="7" t="s">
        <v>83</v>
      </c>
      <c r="G124" s="1">
        <v>4</v>
      </c>
      <c r="H124" s="8">
        <f t="shared" si="119"/>
        <v>6.1422495639032304</v>
      </c>
      <c r="I124" s="8">
        <f t="shared" si="120"/>
        <v>279.29224956390323</v>
      </c>
      <c r="J124" s="8">
        <f t="shared" si="121"/>
        <v>3.8165249660272675E-2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1.0997223934360525</v>
      </c>
      <c r="P124" s="8">
        <f t="shared" si="124"/>
        <v>4.1971179702479558E-2</v>
      </c>
      <c r="Q124" s="12">
        <f t="shared" si="125"/>
        <v>1.3850489301818255E-2</v>
      </c>
      <c r="R124" s="8">
        <f t="shared" si="126"/>
        <v>9.3951000000000007E-2</v>
      </c>
      <c r="S124" s="13">
        <f t="shared" si="127"/>
        <v>0.1474224787582703</v>
      </c>
      <c r="T124" s="2">
        <f t="shared" si="128"/>
        <v>0.01</v>
      </c>
      <c r="U124" s="14">
        <f t="shared" si="129"/>
        <v>1.4742247875827032E-3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6.9642247875827028E-3</v>
      </c>
      <c r="AU124" s="8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7">
        <v>12.014084974999999</v>
      </c>
      <c r="E125" s="9">
        <f t="shared" si="139"/>
        <v>6.1422495639032304</v>
      </c>
      <c r="F125" s="7" t="s">
        <v>83</v>
      </c>
      <c r="G125" s="1">
        <v>5</v>
      </c>
      <c r="H125" s="8">
        <f t="shared" si="119"/>
        <v>12.014084974999999</v>
      </c>
      <c r="I125" s="8">
        <f t="shared" si="120"/>
        <v>285.16408497499998</v>
      </c>
      <c r="J125" s="8">
        <f t="shared" si="121"/>
        <v>7.8239847749016059E-2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1.0048636530468942</v>
      </c>
      <c r="O125" s="8">
        <f t="shared" si="140"/>
        <v>0.33758756068667872</v>
      </c>
      <c r="P125" s="8">
        <f t="shared" si="124"/>
        <v>2.6412799350087463E-2</v>
      </c>
      <c r="Q125" s="12">
        <f t="shared" si="125"/>
        <v>8.7162237855288628E-3</v>
      </c>
      <c r="R125" s="8">
        <f t="shared" si="126"/>
        <v>9.3951000000000007E-2</v>
      </c>
      <c r="S125" s="13">
        <f t="shared" si="127"/>
        <v>9.2774145943405203E-2</v>
      </c>
      <c r="T125" s="2">
        <f t="shared" si="128"/>
        <v>0.01</v>
      </c>
      <c r="U125" s="14">
        <f t="shared" si="129"/>
        <v>9.2774145943405205E-4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6.4177414594340518E-3</v>
      </c>
      <c r="AU125" s="8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7">
        <v>13.491567073580599</v>
      </c>
      <c r="E126" s="9">
        <f t="shared" si="139"/>
        <v>12.014084974999999</v>
      </c>
      <c r="F126" s="7" t="s">
        <v>85</v>
      </c>
      <c r="G126" s="1">
        <v>6</v>
      </c>
      <c r="H126" s="8">
        <f t="shared" si="119"/>
        <v>13.491567073580599</v>
      </c>
      <c r="I126" s="8">
        <f t="shared" si="120"/>
        <v>286.64156707358057</v>
      </c>
      <c r="J126" s="8">
        <f t="shared" si="121"/>
        <v>9.3295844267360026E-2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0.59587476133659123</v>
      </c>
      <c r="P126" s="8">
        <f t="shared" si="124"/>
        <v>5.559263893650894E-2</v>
      </c>
      <c r="Q126" s="12">
        <f t="shared" si="125"/>
        <v>1.8345570849047952E-2</v>
      </c>
      <c r="R126" s="8">
        <f t="shared" si="126"/>
        <v>9.3951000000000007E-2</v>
      </c>
      <c r="S126" s="13">
        <f t="shared" si="127"/>
        <v>0.1952674356744255</v>
      </c>
      <c r="T126" s="2">
        <f t="shared" si="128"/>
        <v>0.01</v>
      </c>
      <c r="U126" s="14">
        <f t="shared" si="129"/>
        <v>1.9526743567442552E-3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7.4426743567442555E-3</v>
      </c>
      <c r="AU126" s="8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7">
        <v>15.476257560000001</v>
      </c>
      <c r="E127" s="9">
        <f t="shared" si="139"/>
        <v>13.491567073580599</v>
      </c>
      <c r="F127" s="7" t="s">
        <v>83</v>
      </c>
      <c r="G127" s="1">
        <v>7</v>
      </c>
      <c r="H127" s="8">
        <f t="shared" si="119"/>
        <v>15.476257560000001</v>
      </c>
      <c r="I127" s="8">
        <f t="shared" si="120"/>
        <v>288.62625756</v>
      </c>
      <c r="J127" s="8">
        <f t="shared" si="121"/>
        <v>0.11784314149703962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0.8249821224000824</v>
      </c>
      <c r="P127" s="8">
        <f t="shared" si="124"/>
        <v>9.7218484982520961E-2</v>
      </c>
      <c r="Q127" s="12">
        <f t="shared" si="125"/>
        <v>3.2082100044231919E-2</v>
      </c>
      <c r="R127" s="8">
        <f t="shared" si="126"/>
        <v>9.3951000000000007E-2</v>
      </c>
      <c r="S127" s="13">
        <f t="shared" si="127"/>
        <v>0.34147694057787481</v>
      </c>
      <c r="T127" s="2">
        <f t="shared" si="128"/>
        <v>0.01</v>
      </c>
      <c r="U127" s="14">
        <f t="shared" si="129"/>
        <v>3.4147694057787481E-3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1.3364769405778749E-2</v>
      </c>
      <c r="AU127" s="8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7">
        <v>14.704020033225801</v>
      </c>
      <c r="E128" s="9">
        <f t="shared" si="139"/>
        <v>15.476257560000001</v>
      </c>
      <c r="F128" s="7" t="s">
        <v>83</v>
      </c>
      <c r="G128" s="1">
        <v>8</v>
      </c>
      <c r="H128" s="8">
        <f t="shared" si="119"/>
        <v>14.704020033225801</v>
      </c>
      <c r="I128" s="8">
        <f t="shared" si="120"/>
        <v>287.85402003322577</v>
      </c>
      <c r="J128" s="8">
        <f t="shared" si="121"/>
        <v>0.10764646197425519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1.0124636374175613</v>
      </c>
      <c r="P128" s="8">
        <f t="shared" si="124"/>
        <v>0.1089881284455856</v>
      </c>
      <c r="Q128" s="12">
        <f t="shared" si="125"/>
        <v>3.5966082387043248E-2</v>
      </c>
      <c r="R128" s="8">
        <f t="shared" si="126"/>
        <v>9.3951000000000007E-2</v>
      </c>
      <c r="S128" s="13">
        <f t="shared" si="127"/>
        <v>0.38281745151241864</v>
      </c>
      <c r="T128" s="2">
        <f t="shared" si="128"/>
        <v>0.01</v>
      </c>
      <c r="U128" s="14">
        <f t="shared" si="129"/>
        <v>3.8281745151241865E-3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1.3778174515124187E-2</v>
      </c>
      <c r="AU128" s="8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7">
        <v>16.383996384838699</v>
      </c>
      <c r="E129" s="9">
        <f t="shared" si="139"/>
        <v>14.704020033225801</v>
      </c>
      <c r="F129" s="7" t="s">
        <v>83</v>
      </c>
      <c r="G129" s="1">
        <v>9</v>
      </c>
      <c r="H129" s="8">
        <f t="shared" si="119"/>
        <v>16.383996384838699</v>
      </c>
      <c r="I129" s="8">
        <f t="shared" si="120"/>
        <v>289.5339963848387</v>
      </c>
      <c r="J129" s="8">
        <f t="shared" si="121"/>
        <v>0.13098977412459242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1.1881755089719757</v>
      </c>
      <c r="P129" s="8">
        <f t="shared" si="124"/>
        <v>0.15563884154061172</v>
      </c>
      <c r="Q129" s="12">
        <f t="shared" si="125"/>
        <v>5.1360817708401868E-2</v>
      </c>
      <c r="R129" s="8">
        <f t="shared" si="126"/>
        <v>9.3951000000000007E-2</v>
      </c>
      <c r="S129" s="13">
        <f t="shared" si="127"/>
        <v>0.54667664749073308</v>
      </c>
      <c r="T129" s="2">
        <f t="shared" si="128"/>
        <v>0.01</v>
      </c>
      <c r="U129" s="14">
        <f t="shared" si="129"/>
        <v>5.466766474907331E-3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1.5416766474907331E-2</v>
      </c>
      <c r="AU129" s="8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7">
        <v>14.8630480426667</v>
      </c>
      <c r="E130" s="9">
        <f t="shared" si="139"/>
        <v>16.383996384838699</v>
      </c>
      <c r="F130" s="7" t="s">
        <v>83</v>
      </c>
      <c r="G130" s="1">
        <v>10</v>
      </c>
      <c r="H130" s="8">
        <f t="shared" si="119"/>
        <v>14.8630480426667</v>
      </c>
      <c r="I130" s="8">
        <f t="shared" si="120"/>
        <v>288.0130480426667</v>
      </c>
      <c r="J130" s="8">
        <f t="shared" si="121"/>
        <v>0.10967585720906002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1.3172366674313638</v>
      </c>
      <c r="P130" s="8">
        <f t="shared" si="124"/>
        <v>0.14446906064774034</v>
      </c>
      <c r="Q130" s="12">
        <f t="shared" si="125"/>
        <v>4.7674790013754319E-2</v>
      </c>
      <c r="R130" s="8">
        <f t="shared" si="126"/>
        <v>9.3951000000000007E-2</v>
      </c>
      <c r="S130" s="13">
        <f t="shared" si="127"/>
        <v>0.50744313539775321</v>
      </c>
      <c r="T130" s="2">
        <f t="shared" si="128"/>
        <v>0.01</v>
      </c>
      <c r="U130" s="14">
        <f t="shared" si="129"/>
        <v>5.0744313539775321E-3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1.5024431353977533E-2</v>
      </c>
      <c r="AU130" s="8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7">
        <v>9.4049774279032299</v>
      </c>
      <c r="E131" s="9">
        <f t="shared" si="139"/>
        <v>14.8630480426667</v>
      </c>
      <c r="F131" s="7" t="s">
        <v>83</v>
      </c>
      <c r="G131" s="1">
        <v>11</v>
      </c>
      <c r="H131" s="8">
        <f t="shared" si="119"/>
        <v>9.4049774279032299</v>
      </c>
      <c r="I131" s="8">
        <f t="shared" si="120"/>
        <v>282.55497742790322</v>
      </c>
      <c r="J131" s="8">
        <f t="shared" si="121"/>
        <v>5.7082024190699535E-2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1.1141292264444422</v>
      </c>
      <c r="O131" s="8">
        <f t="shared" si="140"/>
        <v>0.34333838033918118</v>
      </c>
      <c r="P131" s="8">
        <f t="shared" si="124"/>
        <v>1.9598449732116739E-2</v>
      </c>
      <c r="Q131" s="12">
        <f t="shared" si="125"/>
        <v>6.4674884115985239E-3</v>
      </c>
      <c r="R131" s="8">
        <f t="shared" si="126"/>
        <v>9.3951000000000007E-2</v>
      </c>
      <c r="S131" s="13">
        <f t="shared" si="127"/>
        <v>6.8838952343227039E-2</v>
      </c>
      <c r="T131" s="2">
        <f t="shared" si="128"/>
        <v>0.01</v>
      </c>
      <c r="U131" s="14">
        <f t="shared" si="129"/>
        <v>6.8838952343227037E-4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6.17838952343227E-3</v>
      </c>
      <c r="AU131" s="8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7">
        <v>5.7957788746999999</v>
      </c>
      <c r="E132" s="9">
        <f t="shared" si="139"/>
        <v>9.4049774279032299</v>
      </c>
      <c r="F132" s="7" t="s">
        <v>85</v>
      </c>
      <c r="G132" s="1">
        <v>12</v>
      </c>
      <c r="H132" s="8">
        <f t="shared" si="119"/>
        <v>5.7957788746999999</v>
      </c>
      <c r="I132" s="8">
        <f t="shared" si="120"/>
        <v>278.94577887469995</v>
      </c>
      <c r="J132" s="8">
        <f t="shared" si="121"/>
        <v>3.6547904146497737E-2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0.60843993060706436</v>
      </c>
      <c r="P132" s="8">
        <f t="shared" si="124"/>
        <v>2.2237204262728724E-2</v>
      </c>
      <c r="Q132" s="12">
        <f t="shared" si="125"/>
        <v>7.3382774067004795E-3</v>
      </c>
      <c r="R132" s="8">
        <f t="shared" si="126"/>
        <v>9.3951000000000007E-2</v>
      </c>
      <c r="S132" s="13">
        <f t="shared" si="127"/>
        <v>7.8107496532239987E-2</v>
      </c>
      <c r="T132" s="2">
        <f t="shared" si="128"/>
        <v>0.01</v>
      </c>
      <c r="U132" s="14">
        <f t="shared" si="129"/>
        <v>7.8107496532239991E-4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6.2710749653223999E-3</v>
      </c>
      <c r="AU132" s="8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3">
      <c r="C133" s="7">
        <v>12</v>
      </c>
      <c r="D133" s="10">
        <v>3.6909852748709699</v>
      </c>
      <c r="E133" s="9">
        <f t="shared" si="139"/>
        <v>5.7957788746999999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2</v>
      </c>
      <c r="E136" s="7"/>
      <c r="F136" s="7"/>
      <c r="G136" s="1">
        <v>1</v>
      </c>
      <c r="H136" s="8">
        <f t="shared" ref="H136:H147" si="141">E137</f>
        <v>2</v>
      </c>
      <c r="I136" s="8">
        <f t="shared" ref="I136:I147" si="142">H136+273.15</f>
        <v>275.14999999999998</v>
      </c>
      <c r="J136" s="8">
        <f t="shared" ref="J136:J147" si="143">EXP(($C$15*(I136-$C$13))/($C$16*I136*$C$13))</f>
        <v>2.2580560877366793E-2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1.7139727691130105E-2</v>
      </c>
      <c r="Q136" s="12">
        <f t="shared" ref="Q136:Q147" si="147">P136*$B$138</f>
        <v>4.4563291996938276E-3</v>
      </c>
      <c r="R136" s="8">
        <f t="shared" ref="R136:R147" si="148">L136*$B$138</f>
        <v>0.19735245833333334</v>
      </c>
      <c r="S136" s="13">
        <f t="shared" ref="S136:S147" si="149">Q136/R136</f>
        <v>2.2580560877366797E-2</v>
      </c>
      <c r="T136" s="2">
        <f t="shared" ref="T136:T147" si="150">$B$137/100</f>
        <v>0.01</v>
      </c>
      <c r="U136" s="14">
        <f t="shared" ref="U136:U147" si="151">S136*T136</f>
        <v>2.2580560877366796E-4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5.7158056087736678E-3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1.6873256443548399</v>
      </c>
      <c r="E137" s="9">
        <f t="shared" ref="E137:E148" si="159">D136</f>
        <v>2</v>
      </c>
      <c r="F137" s="7" t="s">
        <v>83</v>
      </c>
      <c r="G137" s="1">
        <v>2</v>
      </c>
      <c r="H137" s="8">
        <f t="shared" si="141"/>
        <v>1.6873256443548399</v>
      </c>
      <c r="I137" s="8">
        <f t="shared" si="142"/>
        <v>274.83732564435479</v>
      </c>
      <c r="J137" s="8">
        <f t="shared" si="143"/>
        <v>2.1689546475402804E-2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1.5009561056422034</v>
      </c>
      <c r="P137" s="8">
        <f t="shared" si="146"/>
        <v>3.255505721086617E-2</v>
      </c>
      <c r="Q137" s="12">
        <f t="shared" si="147"/>
        <v>8.4643148748252042E-3</v>
      </c>
      <c r="R137" s="8">
        <f t="shared" si="148"/>
        <v>0.19735245833333334</v>
      </c>
      <c r="S137" s="13">
        <f t="shared" si="149"/>
        <v>4.2889330826215301E-2</v>
      </c>
      <c r="T137" s="2">
        <f t="shared" si="150"/>
        <v>0.01</v>
      </c>
      <c r="U137" s="14">
        <f t="shared" si="151"/>
        <v>4.2889330826215302E-4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5.9188933082621534E-3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2.6241804963214301</v>
      </c>
      <c r="E138" s="9">
        <f t="shared" si="159"/>
        <v>1.6873256443548399</v>
      </c>
      <c r="F138" s="7" t="s">
        <v>83</v>
      </c>
      <c r="G138" s="1">
        <v>3</v>
      </c>
      <c r="H138" s="8">
        <f t="shared" si="141"/>
        <v>2.6241804963214301</v>
      </c>
      <c r="I138" s="8">
        <f t="shared" si="142"/>
        <v>275.77418049632143</v>
      </c>
      <c r="J138" s="8">
        <f t="shared" si="143"/>
        <v>2.4463541925850041E-2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2.2274489650980041</v>
      </c>
      <c r="P138" s="8">
        <f t="shared" si="146"/>
        <v>5.4491291145366307E-2</v>
      </c>
      <c r="Q138" s="12">
        <f t="shared" si="147"/>
        <v>1.4167735697795241E-2</v>
      </c>
      <c r="R138" s="8">
        <f t="shared" si="148"/>
        <v>0.19735245833333334</v>
      </c>
      <c r="S138" s="13">
        <f t="shared" si="149"/>
        <v>7.1789000336978687E-2</v>
      </c>
      <c r="T138" s="2">
        <f t="shared" si="150"/>
        <v>0.01</v>
      </c>
      <c r="U138" s="14">
        <f t="shared" si="151"/>
        <v>7.1789000336978687E-4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6.2078900033697869E-3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6.1422495639032304</v>
      </c>
      <c r="E139" s="9">
        <f t="shared" si="159"/>
        <v>2.6241804963214301</v>
      </c>
      <c r="F139" s="7" t="s">
        <v>83</v>
      </c>
      <c r="G139" s="1">
        <v>4</v>
      </c>
      <c r="H139" s="8">
        <f t="shared" si="141"/>
        <v>6.1422495639032304</v>
      </c>
      <c r="I139" s="8">
        <f t="shared" si="142"/>
        <v>279.29224956390323</v>
      </c>
      <c r="J139" s="8">
        <f t="shared" si="143"/>
        <v>3.8165249660272675E-2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2.9320055906193048</v>
      </c>
      <c r="P139" s="8">
        <f t="shared" si="146"/>
        <v>0.11190072537130101</v>
      </c>
      <c r="Q139" s="12">
        <f t="shared" si="147"/>
        <v>2.9094188596538263E-2</v>
      </c>
      <c r="R139" s="8">
        <f t="shared" si="148"/>
        <v>0.19735245833333334</v>
      </c>
      <c r="S139" s="13">
        <f t="shared" si="149"/>
        <v>0.14742247875827033</v>
      </c>
      <c r="T139" s="2">
        <f t="shared" si="150"/>
        <v>0.01</v>
      </c>
      <c r="U139" s="14">
        <f t="shared" si="151"/>
        <v>1.4742247875827034E-3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6.9642247875827037E-3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12.014084974999999</v>
      </c>
      <c r="E140" s="9">
        <f t="shared" si="159"/>
        <v>6.1422495639032304</v>
      </c>
      <c r="F140" s="7" t="s">
        <v>83</v>
      </c>
      <c r="G140" s="1">
        <v>5</v>
      </c>
      <c r="H140" s="8">
        <f t="shared" si="141"/>
        <v>12.014084974999999</v>
      </c>
      <c r="I140" s="8">
        <f t="shared" si="142"/>
        <v>285.16408497499998</v>
      </c>
      <c r="J140" s="8">
        <f t="shared" si="143"/>
        <v>7.8239847749016059E-2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3.5791527819146705</v>
      </c>
      <c r="P140" s="8">
        <f t="shared" si="146"/>
        <v>0.28003236872747111</v>
      </c>
      <c r="Q140" s="12">
        <f t="shared" si="147"/>
        <v>7.2808415869142495E-2</v>
      </c>
      <c r="R140" s="8">
        <f t="shared" si="148"/>
        <v>0.19735245833333334</v>
      </c>
      <c r="S140" s="13">
        <f t="shared" si="149"/>
        <v>0.36892581163679866</v>
      </c>
      <c r="T140" s="2">
        <f t="shared" si="150"/>
        <v>0.01</v>
      </c>
      <c r="U140" s="14">
        <f t="shared" si="151"/>
        <v>3.6892581163679868E-3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9.1792581163679873E-3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13.491567073580599</v>
      </c>
      <c r="E141" s="9">
        <f t="shared" si="159"/>
        <v>12.014084974999999</v>
      </c>
      <c r="F141" s="7" t="s">
        <v>85</v>
      </c>
      <c r="G141" s="1">
        <v>6</v>
      </c>
      <c r="H141" s="8">
        <f t="shared" si="141"/>
        <v>13.491567073580599</v>
      </c>
      <c r="I141" s="8">
        <f t="shared" si="142"/>
        <v>286.64156707358057</v>
      </c>
      <c r="J141" s="8">
        <f t="shared" si="143"/>
        <v>9.3295844267360026E-2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4.0581683298538662</v>
      </c>
      <c r="P141" s="8">
        <f t="shared" si="146"/>
        <v>0.37861024051277886</v>
      </c>
      <c r="Q141" s="12">
        <f t="shared" si="147"/>
        <v>9.8438662533322507E-2</v>
      </c>
      <c r="R141" s="8">
        <f t="shared" si="148"/>
        <v>0.19735245833333334</v>
      </c>
      <c r="S141" s="13">
        <f t="shared" si="149"/>
        <v>0.49879623169961779</v>
      </c>
      <c r="T141" s="2">
        <f t="shared" si="150"/>
        <v>0.01</v>
      </c>
      <c r="U141" s="14">
        <f t="shared" si="151"/>
        <v>4.9879623169961779E-3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1.047796231699618E-2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15.476257560000001</v>
      </c>
      <c r="E142" s="9">
        <f t="shared" si="159"/>
        <v>13.491567073580599</v>
      </c>
      <c r="F142" s="7" t="s">
        <v>83</v>
      </c>
      <c r="G142" s="1">
        <v>7</v>
      </c>
      <c r="H142" s="8">
        <f t="shared" si="141"/>
        <v>15.476257560000001</v>
      </c>
      <c r="I142" s="8">
        <f t="shared" si="142"/>
        <v>288.62625756</v>
      </c>
      <c r="J142" s="8">
        <f t="shared" si="143"/>
        <v>0.11784314149703962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4.4386060060077543</v>
      </c>
      <c r="P142" s="8">
        <f t="shared" si="146"/>
        <v>0.52305927561558163</v>
      </c>
      <c r="Q142" s="12">
        <f t="shared" si="147"/>
        <v>0.13599541166005122</v>
      </c>
      <c r="R142" s="8">
        <f t="shared" si="148"/>
        <v>0.19735245833333334</v>
      </c>
      <c r="S142" s="13">
        <f t="shared" si="149"/>
        <v>0.68909915188566584</v>
      </c>
      <c r="T142" s="2">
        <f t="shared" si="150"/>
        <v>0.01</v>
      </c>
      <c r="U142" s="14">
        <f t="shared" si="151"/>
        <v>6.8909915188566581E-3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1.6840991518856659E-2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14.704020033225801</v>
      </c>
      <c r="E143" s="9">
        <f t="shared" si="159"/>
        <v>15.476257560000001</v>
      </c>
      <c r="F143" s="7" t="s">
        <v>83</v>
      </c>
      <c r="G143" s="1">
        <v>8</v>
      </c>
      <c r="H143" s="8">
        <f t="shared" si="141"/>
        <v>14.704020033225801</v>
      </c>
      <c r="I143" s="8">
        <f t="shared" si="142"/>
        <v>287.85402003322577</v>
      </c>
      <c r="J143" s="8">
        <f t="shared" si="143"/>
        <v>0.10764646197425519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4.6745946470588393</v>
      </c>
      <c r="P143" s="8">
        <f t="shared" si="146"/>
        <v>0.50320357491967616</v>
      </c>
      <c r="Q143" s="12">
        <f t="shared" si="147"/>
        <v>0.13083292947911582</v>
      </c>
      <c r="R143" s="8">
        <f t="shared" si="148"/>
        <v>0.19735245833333334</v>
      </c>
      <c r="S143" s="13">
        <f t="shared" si="149"/>
        <v>0.66294045984537808</v>
      </c>
      <c r="T143" s="2">
        <f t="shared" si="150"/>
        <v>0.01</v>
      </c>
      <c r="U143" s="14">
        <f t="shared" si="151"/>
        <v>6.6294045984537807E-3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1.6579404598453782E-2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16.383996384838699</v>
      </c>
      <c r="E144" s="9">
        <f t="shared" si="159"/>
        <v>14.704020033225801</v>
      </c>
      <c r="F144" s="7" t="s">
        <v>83</v>
      </c>
      <c r="G144" s="1">
        <v>9</v>
      </c>
      <c r="H144" s="8">
        <f t="shared" si="141"/>
        <v>16.383996384838699</v>
      </c>
      <c r="I144" s="8">
        <f t="shared" si="142"/>
        <v>289.5339963848387</v>
      </c>
      <c r="J144" s="8">
        <f t="shared" si="143"/>
        <v>0.13098977412459242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4.9304389888058298</v>
      </c>
      <c r="P144" s="8">
        <f t="shared" si="146"/>
        <v>0.64583708947875951</v>
      </c>
      <c r="Q144" s="12">
        <f t="shared" si="147"/>
        <v>0.16791764326447747</v>
      </c>
      <c r="R144" s="8">
        <f t="shared" si="148"/>
        <v>0.19735245833333334</v>
      </c>
      <c r="S144" s="13">
        <f t="shared" si="149"/>
        <v>0.85085154085519565</v>
      </c>
      <c r="T144" s="2">
        <f t="shared" si="150"/>
        <v>0.01</v>
      </c>
      <c r="U144" s="14">
        <f t="shared" si="151"/>
        <v>8.5085154085519574E-3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1.8458515408551958E-2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14.8630480426667</v>
      </c>
      <c r="E145" s="9">
        <f t="shared" si="159"/>
        <v>16.383996384838699</v>
      </c>
      <c r="F145" s="7" t="s">
        <v>83</v>
      </c>
      <c r="G145" s="1">
        <v>10</v>
      </c>
      <c r="H145" s="8">
        <f t="shared" si="141"/>
        <v>14.8630480426667</v>
      </c>
      <c r="I145" s="8">
        <f t="shared" si="142"/>
        <v>288.0130480426667</v>
      </c>
      <c r="J145" s="8">
        <f t="shared" si="143"/>
        <v>0.10967585720906002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5.0436498159937369</v>
      </c>
      <c r="P145" s="8">
        <f t="shared" si="146"/>
        <v>0.55316661703143089</v>
      </c>
      <c r="Q145" s="12">
        <f t="shared" si="147"/>
        <v>0.14382332042817203</v>
      </c>
      <c r="R145" s="8">
        <f t="shared" si="148"/>
        <v>0.19735245833333334</v>
      </c>
      <c r="S145" s="13">
        <f t="shared" si="149"/>
        <v>0.72876376429651957</v>
      </c>
      <c r="T145" s="2">
        <f t="shared" si="150"/>
        <v>0.01</v>
      </c>
      <c r="U145" s="14">
        <f t="shared" si="151"/>
        <v>7.2876376429651954E-3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1.7237637642965195E-2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9.4049774279032299</v>
      </c>
      <c r="E146" s="9">
        <f t="shared" si="159"/>
        <v>14.8630480426667</v>
      </c>
      <c r="F146" s="7" t="s">
        <v>83</v>
      </c>
      <c r="G146" s="1">
        <v>11</v>
      </c>
      <c r="H146" s="8">
        <f t="shared" si="141"/>
        <v>9.4049774279032299</v>
      </c>
      <c r="I146" s="8">
        <f t="shared" si="142"/>
        <v>282.55497742790322</v>
      </c>
      <c r="J146" s="8">
        <f t="shared" si="143"/>
        <v>5.7082024190699535E-2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5.2495311156289723</v>
      </c>
      <c r="P146" s="8">
        <f t="shared" si="146"/>
        <v>0.29965386213216294</v>
      </c>
      <c r="Q146" s="12">
        <f t="shared" si="147"/>
        <v>7.7910004154362361E-2</v>
      </c>
      <c r="R146" s="8">
        <f t="shared" si="148"/>
        <v>0.19735245833333334</v>
      </c>
      <c r="S146" s="13">
        <f t="shared" si="149"/>
        <v>0.39477594965029711</v>
      </c>
      <c r="T146" s="2">
        <f t="shared" si="150"/>
        <v>0.01</v>
      </c>
      <c r="U146" s="14">
        <f t="shared" si="151"/>
        <v>3.947759496502971E-3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9.4377594965029711E-3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5.7957788746999999</v>
      </c>
      <c r="E147" s="9">
        <f t="shared" si="159"/>
        <v>9.4049774279032299</v>
      </c>
      <c r="F147" s="7" t="s">
        <v>85</v>
      </c>
      <c r="G147" s="1">
        <v>12</v>
      </c>
      <c r="H147" s="8">
        <f t="shared" si="141"/>
        <v>5.7957788746999999</v>
      </c>
      <c r="I147" s="8">
        <f t="shared" si="142"/>
        <v>278.94577887469995</v>
      </c>
      <c r="J147" s="8">
        <f t="shared" si="143"/>
        <v>3.6547904146497737E-2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5.708925170163476</v>
      </c>
      <c r="P147" s="8">
        <f t="shared" si="146"/>
        <v>0.20864924989866301</v>
      </c>
      <c r="Q147" s="12">
        <f t="shared" si="147"/>
        <v>5.4248804973652386E-2</v>
      </c>
      <c r="R147" s="8">
        <f t="shared" si="148"/>
        <v>0.19735245833333334</v>
      </c>
      <c r="S147" s="13">
        <f t="shared" si="149"/>
        <v>0.27488284378005956</v>
      </c>
      <c r="T147" s="2">
        <f t="shared" si="150"/>
        <v>0.01</v>
      </c>
      <c r="U147" s="14">
        <f t="shared" si="151"/>
        <v>2.7488284378005957E-3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8.2388284378005945E-3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3.6909852748709699</v>
      </c>
      <c r="E148" s="9">
        <f t="shared" si="159"/>
        <v>5.7957788746999999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379500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13500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76800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389700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12000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1110591.8063002373</v>
      </c>
      <c r="J13" s="6" t="s">
        <v>37</v>
      </c>
      <c r="K13" s="6">
        <f>I13/(10000*1000)</f>
        <v>0.11105918063002373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0</v>
      </c>
      <c r="E26" s="7"/>
      <c r="F26" s="7"/>
      <c r="G26" s="1">
        <v>1</v>
      </c>
      <c r="H26" s="8">
        <f t="shared" ref="H26:H37" si="0">E27</f>
        <v>0</v>
      </c>
      <c r="I26" s="8">
        <f t="shared" ref="I26:I37" si="1">H26+273.15</f>
        <v>273.14999999999998</v>
      </c>
      <c r="J26" s="8">
        <f t="shared" ref="J26:J37" si="2">EXP(($C$15*(I26-$C$13))/($C$16*I26*$C$13))</f>
        <v>1.7426374748752829E-2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0.70632746230007182</v>
      </c>
      <c r="Q26" s="12">
        <f t="shared" ref="Q26:Q37" si="6">P26*$B$28</f>
        <v>7.063274623000719E-2</v>
      </c>
      <c r="R26" s="8">
        <f t="shared" ref="R26:R37" si="7">L26*$B$28</f>
        <v>4.0532094166666672</v>
      </c>
      <c r="S26" s="13">
        <f t="shared" ref="S26:S37" si="8">Q26/R26</f>
        <v>1.7426374748752829E-2</v>
      </c>
      <c r="T26" s="2">
        <f t="shared" ref="T26:T37" si="9">$B$27/100</f>
        <v>0.34</v>
      </c>
      <c r="U26" s="14">
        <f t="shared" ref="U26:U37" si="10">S26*T26</f>
        <v>5.9249674145759618E-3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1.8824967414575962E-2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-3.3043341692580599</v>
      </c>
      <c r="E27" s="9">
        <f t="shared" ref="E27:E38" si="18">D26</f>
        <v>0</v>
      </c>
      <c r="F27" s="7" t="s">
        <v>83</v>
      </c>
      <c r="G27" s="1">
        <v>2</v>
      </c>
      <c r="H27" s="8">
        <f t="shared" si="0"/>
        <v>-3.3043341692580599</v>
      </c>
      <c r="I27" s="8">
        <f t="shared" si="1"/>
        <v>269.84566583074189</v>
      </c>
      <c r="J27" s="8">
        <f t="shared" si="2"/>
        <v>1.1262583407462513E-2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80.357860871033267</v>
      </c>
      <c r="P27" s="8">
        <f t="shared" si="5"/>
        <v>0.90503711050528035</v>
      </c>
      <c r="Q27" s="12">
        <f t="shared" si="6"/>
        <v>9.0503711050528041E-2</v>
      </c>
      <c r="R27" s="8">
        <f t="shared" si="7"/>
        <v>4.0532094166666672</v>
      </c>
      <c r="S27" s="13">
        <f t="shared" si="8"/>
        <v>2.2328900815827498E-2</v>
      </c>
      <c r="T27" s="2">
        <f t="shared" si="9"/>
        <v>0.34</v>
      </c>
      <c r="U27" s="14">
        <f t="shared" si="10"/>
        <v>7.59182627738135E-3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2.0491826277381352E-2</v>
      </c>
      <c r="AR27" s="8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-9.2883688641785707</v>
      </c>
      <c r="E28" s="9">
        <f t="shared" si="18"/>
        <v>-3.3043341692580599</v>
      </c>
      <c r="F28" s="7" t="s">
        <v>83</v>
      </c>
      <c r="G28" s="1">
        <v>3</v>
      </c>
      <c r="H28" s="8">
        <f t="shared" si="0"/>
        <v>-9.2883688641785707</v>
      </c>
      <c r="I28" s="8">
        <f t="shared" si="1"/>
        <v>263.86163113582143</v>
      </c>
      <c r="J28" s="8">
        <f t="shared" si="2"/>
        <v>4.968785416425767E-3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119.98491792719466</v>
      </c>
      <c r="P28" s="8">
        <f t="shared" si="5"/>
        <v>0.59617931038768734</v>
      </c>
      <c r="Q28" s="12">
        <f t="shared" si="6"/>
        <v>5.9617931038768737E-2</v>
      </c>
      <c r="R28" s="8">
        <f t="shared" si="7"/>
        <v>4.0532094166666672</v>
      </c>
      <c r="S28" s="13">
        <f t="shared" si="8"/>
        <v>1.4708820815826026E-2</v>
      </c>
      <c r="T28" s="2">
        <f t="shared" si="9"/>
        <v>0.34</v>
      </c>
      <c r="U28" s="14">
        <f t="shared" si="10"/>
        <v>5.000999077380849E-3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1.7900999077380849E-2</v>
      </c>
      <c r="AR28" s="8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7">
        <v>-0.66582677877419405</v>
      </c>
      <c r="E29" s="9">
        <f t="shared" si="18"/>
        <v>-9.2883688641785707</v>
      </c>
      <c r="F29" s="7" t="s">
        <v>83</v>
      </c>
      <c r="G29" s="1">
        <v>4</v>
      </c>
      <c r="H29" s="8">
        <f t="shared" si="0"/>
        <v>-0.66582677877419405</v>
      </c>
      <c r="I29" s="8">
        <f t="shared" si="1"/>
        <v>272.48417322122577</v>
      </c>
      <c r="J29" s="8">
        <f t="shared" si="2"/>
        <v>1.5972708761314725E-2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159.92083278347363</v>
      </c>
      <c r="P29" s="8">
        <f t="shared" si="5"/>
        <v>2.5543688869173362</v>
      </c>
      <c r="Q29" s="12">
        <f t="shared" si="6"/>
        <v>0.25543688869173364</v>
      </c>
      <c r="R29" s="8">
        <f t="shared" si="7"/>
        <v>4.0532094166666672</v>
      </c>
      <c r="S29" s="13">
        <f t="shared" si="8"/>
        <v>6.302089589582649E-2</v>
      </c>
      <c r="T29" s="2">
        <f t="shared" si="9"/>
        <v>0.34</v>
      </c>
      <c r="U29" s="14">
        <f t="shared" si="10"/>
        <v>2.1427104604581009E-2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3.4327104604581007E-2</v>
      </c>
      <c r="AR29" s="8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7">
        <v>7.0164559436666698</v>
      </c>
      <c r="E30" s="9">
        <f t="shared" si="18"/>
        <v>-0.66582677877419405</v>
      </c>
      <c r="F30" s="7" t="s">
        <v>83</v>
      </c>
      <c r="G30" s="1">
        <v>5</v>
      </c>
      <c r="H30" s="8">
        <f t="shared" si="0"/>
        <v>7.0164559436666698</v>
      </c>
      <c r="I30" s="8">
        <f t="shared" si="1"/>
        <v>280.16645594366662</v>
      </c>
      <c r="J30" s="8">
        <f t="shared" si="2"/>
        <v>4.2551147580248319E-2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149.49814070172849</v>
      </c>
      <c r="O30" s="8">
        <f t="shared" si="19"/>
        <v>48.400417361494476</v>
      </c>
      <c r="P30" s="8">
        <f t="shared" si="5"/>
        <v>2.0594933020945643</v>
      </c>
      <c r="Q30" s="12">
        <f t="shared" si="6"/>
        <v>0.20594933020945644</v>
      </c>
      <c r="R30" s="8">
        <f t="shared" si="7"/>
        <v>4.0532094166666672</v>
      </c>
      <c r="S30" s="13">
        <f t="shared" si="8"/>
        <v>5.0811421034057454E-2</v>
      </c>
      <c r="T30" s="2">
        <f t="shared" si="9"/>
        <v>0.34</v>
      </c>
      <c r="U30" s="14">
        <f t="shared" si="10"/>
        <v>1.7275883151579536E-2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3.0175883151579534E-2</v>
      </c>
      <c r="AR30" s="8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7">
        <v>11.4334970121613</v>
      </c>
      <c r="E31" s="9">
        <f t="shared" si="18"/>
        <v>7.0164559436666698</v>
      </c>
      <c r="F31" s="7" t="s">
        <v>85</v>
      </c>
      <c r="G31" s="1">
        <v>6</v>
      </c>
      <c r="H31" s="8">
        <f t="shared" si="0"/>
        <v>11.4334970121613</v>
      </c>
      <c r="I31" s="8">
        <f t="shared" si="1"/>
        <v>284.58349701216127</v>
      </c>
      <c r="J31" s="8">
        <f t="shared" si="2"/>
        <v>7.297520721011691E-2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86.873018226066577</v>
      </c>
      <c r="P31" s="8">
        <f t="shared" si="5"/>
        <v>6.3395765060154714</v>
      </c>
      <c r="Q31" s="12">
        <f t="shared" si="6"/>
        <v>0.63395765060154718</v>
      </c>
      <c r="R31" s="8">
        <f t="shared" si="7"/>
        <v>4.0532094166666672</v>
      </c>
      <c r="S31" s="13">
        <f t="shared" si="8"/>
        <v>0.15640880730088449</v>
      </c>
      <c r="T31" s="2">
        <f t="shared" si="9"/>
        <v>0.34</v>
      </c>
      <c r="U31" s="14">
        <f t="shared" si="10"/>
        <v>5.3178994482300734E-2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6.6078994482300729E-2</v>
      </c>
      <c r="AR31" s="8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7">
        <v>17.325217722000001</v>
      </c>
      <c r="E32" s="9">
        <f t="shared" si="18"/>
        <v>11.4334970121613</v>
      </c>
      <c r="F32" s="7" t="s">
        <v>83</v>
      </c>
      <c r="G32" s="1">
        <v>7</v>
      </c>
      <c r="H32" s="8">
        <f t="shared" si="0"/>
        <v>17.325217722000001</v>
      </c>
      <c r="I32" s="8">
        <f t="shared" si="1"/>
        <v>290.47521772199997</v>
      </c>
      <c r="J32" s="8">
        <f t="shared" si="2"/>
        <v>0.14607018631608304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121.06553588671777</v>
      </c>
      <c r="P32" s="8">
        <f t="shared" si="5"/>
        <v>17.684065383429303</v>
      </c>
      <c r="Q32" s="12">
        <f t="shared" si="6"/>
        <v>1.7684065383429304</v>
      </c>
      <c r="R32" s="8">
        <f t="shared" si="7"/>
        <v>4.0532094166666672</v>
      </c>
      <c r="S32" s="13">
        <f t="shared" si="8"/>
        <v>0.43629784611456279</v>
      </c>
      <c r="T32" s="2">
        <f t="shared" si="9"/>
        <v>0.34</v>
      </c>
      <c r="U32" s="14">
        <f t="shared" si="10"/>
        <v>0.14834126767895137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0.17399126767895137</v>
      </c>
      <c r="AR32" s="8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7">
        <v>19.941677201612901</v>
      </c>
      <c r="E33" s="9">
        <f t="shared" si="18"/>
        <v>17.325217722000001</v>
      </c>
      <c r="F33" s="7" t="s">
        <v>83</v>
      </c>
      <c r="G33" s="1">
        <v>8</v>
      </c>
      <c r="H33" s="8">
        <f t="shared" si="0"/>
        <v>19.941677201612901</v>
      </c>
      <c r="I33" s="8">
        <f t="shared" si="1"/>
        <v>293.09167720161287</v>
      </c>
      <c r="J33" s="8">
        <f t="shared" si="2"/>
        <v>0.19702400084345073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143.91356466995512</v>
      </c>
      <c r="P33" s="8">
        <f t="shared" si="5"/>
        <v>28.354426286917239</v>
      </c>
      <c r="Q33" s="12">
        <f t="shared" si="6"/>
        <v>2.835442628691724</v>
      </c>
      <c r="R33" s="8">
        <f t="shared" si="7"/>
        <v>4.0532094166666672</v>
      </c>
      <c r="S33" s="13">
        <f t="shared" si="8"/>
        <v>0.69955492973851163</v>
      </c>
      <c r="T33" s="2">
        <f t="shared" si="9"/>
        <v>0.34</v>
      </c>
      <c r="U33" s="14">
        <f t="shared" si="10"/>
        <v>0.23784867611109398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0.26349867611109395</v>
      </c>
      <c r="AR33" s="8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7">
        <v>16.788752421290301</v>
      </c>
      <c r="E34" s="9">
        <f t="shared" si="18"/>
        <v>19.941677201612901</v>
      </c>
      <c r="F34" s="7" t="s">
        <v>83</v>
      </c>
      <c r="G34" s="1">
        <v>9</v>
      </c>
      <c r="H34" s="8">
        <f t="shared" si="0"/>
        <v>16.788752421290301</v>
      </c>
      <c r="I34" s="8">
        <f t="shared" si="1"/>
        <v>289.9387524212903</v>
      </c>
      <c r="J34" s="8">
        <f t="shared" si="2"/>
        <v>0.13728592094957259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156.09123254970456</v>
      </c>
      <c r="P34" s="8">
        <f t="shared" si="5"/>
        <v>21.429128612740094</v>
      </c>
      <c r="Q34" s="12">
        <f t="shared" si="6"/>
        <v>2.1429128612740094</v>
      </c>
      <c r="R34" s="8">
        <f t="shared" si="7"/>
        <v>4.0532094166666672</v>
      </c>
      <c r="S34" s="13">
        <f t="shared" si="8"/>
        <v>0.52869532288719656</v>
      </c>
      <c r="T34" s="2">
        <f t="shared" si="9"/>
        <v>0.34</v>
      </c>
      <c r="U34" s="14">
        <f t="shared" si="10"/>
        <v>0.17975640978164684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0.20540640978164684</v>
      </c>
      <c r="AR34" s="8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7">
        <v>13.2016522656667</v>
      </c>
      <c r="E35" s="9">
        <f t="shared" si="18"/>
        <v>16.788752421290301</v>
      </c>
      <c r="F35" s="7" t="s">
        <v>83</v>
      </c>
      <c r="G35" s="1">
        <v>10</v>
      </c>
      <c r="H35" s="8">
        <f t="shared" si="0"/>
        <v>13.2016522656667</v>
      </c>
      <c r="I35" s="8">
        <f t="shared" si="1"/>
        <v>286.3516522656667</v>
      </c>
      <c r="J35" s="8">
        <f t="shared" si="2"/>
        <v>9.0141834398385273E-2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175.19419810363112</v>
      </c>
      <c r="P35" s="8">
        <f t="shared" si="5"/>
        <v>15.79232639301542</v>
      </c>
      <c r="Q35" s="12">
        <f t="shared" si="6"/>
        <v>1.5792326393015421</v>
      </c>
      <c r="R35" s="8">
        <f t="shared" si="7"/>
        <v>4.0532094166666672</v>
      </c>
      <c r="S35" s="13">
        <f t="shared" si="8"/>
        <v>0.38962522706272912</v>
      </c>
      <c r="T35" s="2">
        <f t="shared" si="9"/>
        <v>0.34</v>
      </c>
      <c r="U35" s="14">
        <f t="shared" si="10"/>
        <v>0.13247257720132791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0.15812257720132791</v>
      </c>
      <c r="AR35" s="8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7">
        <v>7.6188813619354798</v>
      </c>
      <c r="E36" s="9">
        <f t="shared" si="18"/>
        <v>13.2016522656667</v>
      </c>
      <c r="F36" s="7" t="s">
        <v>83</v>
      </c>
      <c r="G36" s="1">
        <v>11</v>
      </c>
      <c r="H36" s="8">
        <f t="shared" si="0"/>
        <v>7.6188813619354798</v>
      </c>
      <c r="I36" s="8">
        <f t="shared" si="1"/>
        <v>280.76888136193548</v>
      </c>
      <c r="J36" s="8">
        <f t="shared" si="2"/>
        <v>4.5845409496932735E-2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151.43177812508492</v>
      </c>
      <c r="O36" s="8">
        <f t="shared" si="19"/>
        <v>48.502187752197443</v>
      </c>
      <c r="P36" s="8">
        <f t="shared" si="5"/>
        <v>2.2236026589966071</v>
      </c>
      <c r="Q36" s="12">
        <f t="shared" si="6"/>
        <v>0.22236026589966074</v>
      </c>
      <c r="R36" s="8">
        <f t="shared" si="7"/>
        <v>4.0532094166666672</v>
      </c>
      <c r="S36" s="13">
        <f t="shared" si="8"/>
        <v>5.4860295395871346E-2</v>
      </c>
      <c r="T36" s="2">
        <f t="shared" si="9"/>
        <v>0.34</v>
      </c>
      <c r="U36" s="14">
        <f t="shared" si="10"/>
        <v>1.8652500434596261E-2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3.1552500434596259E-2</v>
      </c>
      <c r="AR36" s="8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7">
        <v>4.1370569622333297</v>
      </c>
      <c r="E37" s="9">
        <f t="shared" si="18"/>
        <v>7.6188813619354798</v>
      </c>
      <c r="F37" s="7" t="s">
        <v>85</v>
      </c>
      <c r="G37" s="1">
        <v>12</v>
      </c>
      <c r="H37" s="8">
        <f t="shared" si="0"/>
        <v>4.1370569622333297</v>
      </c>
      <c r="I37" s="8">
        <f t="shared" si="1"/>
        <v>277.28705696223329</v>
      </c>
      <c r="J37" s="8">
        <f t="shared" si="2"/>
        <v>2.9660591946660778E-2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86.810679259867499</v>
      </c>
      <c r="P37" s="8">
        <f t="shared" si="5"/>
        <v>2.5748561341393779</v>
      </c>
      <c r="Q37" s="12">
        <f t="shared" si="6"/>
        <v>0.25748561341393778</v>
      </c>
      <c r="R37" s="8">
        <f t="shared" si="7"/>
        <v>4.0532094166666672</v>
      </c>
      <c r="S37" s="13">
        <f t="shared" si="8"/>
        <v>6.3526353302932034E-2</v>
      </c>
      <c r="T37" s="2">
        <f t="shared" si="9"/>
        <v>0.34</v>
      </c>
      <c r="U37" s="14">
        <f t="shared" si="10"/>
        <v>2.1598960122996894E-2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3.4498960122996893E-2</v>
      </c>
      <c r="AR37" s="8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3">
      <c r="C38" s="7">
        <v>12</v>
      </c>
      <c r="D38" s="10">
        <v>1.9923650516451601</v>
      </c>
      <c r="E38" s="9">
        <f t="shared" si="18"/>
        <v>4.1370569622333297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0</v>
      </c>
      <c r="E42" s="7"/>
      <c r="F42" s="7"/>
      <c r="G42" s="1">
        <v>1</v>
      </c>
      <c r="H42" s="8">
        <f t="shared" ref="H42:H53" si="20">E43</f>
        <v>0</v>
      </c>
      <c r="I42" s="8">
        <f t="shared" ref="I42:I53" si="21">H42+273.15</f>
        <v>273.14999999999998</v>
      </c>
      <c r="J42" s="8">
        <f t="shared" ref="J42:J53" si="22">EXP(($C$15*(I42-$C$13))/($C$16*I42*$C$13))</f>
        <v>1.7426374748752829E-2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1.0256510688062837</v>
      </c>
      <c r="Q42" s="12">
        <f t="shared" ref="Q42:Q53" si="26">P42*$B$44</f>
        <v>0.24615625651350806</v>
      </c>
      <c r="R42" s="8">
        <f t="shared" ref="R42:R53" si="27">L42*$B$44</f>
        <v>14.125500000000001</v>
      </c>
      <c r="S42" s="13">
        <f t="shared" ref="S42:S53" si="28">Q42/R42</f>
        <v>1.7426374748752825E-2</v>
      </c>
      <c r="T42" s="2">
        <f t="shared" ref="T42:T53" si="29">$B$43/100</f>
        <v>0.43</v>
      </c>
      <c r="U42" s="14">
        <f t="shared" ref="U42:U53" si="30">S42*T42</f>
        <v>7.4933411419637148E-3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1.5913341141963713E-2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31625</v>
      </c>
      <c r="AU42" s="1">
        <f t="shared" ref="AU42:AU53" si="38">AT42*10000*AS42*0.67*AR42*AQ42</f>
        <v>110764880.63950592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-3.3043341692580599</v>
      </c>
      <c r="E43" s="9">
        <f t="shared" ref="E43:E54" si="39">D42</f>
        <v>0</v>
      </c>
      <c r="F43" s="7" t="s">
        <v>83</v>
      </c>
      <c r="G43" s="1">
        <v>2</v>
      </c>
      <c r="H43" s="8">
        <f t="shared" si="20"/>
        <v>-3.3043341692580599</v>
      </c>
      <c r="I43" s="8">
        <f t="shared" si="21"/>
        <v>269.84566583074189</v>
      </c>
      <c r="J43" s="8">
        <f t="shared" si="22"/>
        <v>1.1262583407462513E-2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116.68684893119372</v>
      </c>
      <c r="P43" s="8">
        <f t="shared" si="25"/>
        <v>1.3141953686415473</v>
      </c>
      <c r="Q43" s="12">
        <f t="shared" si="26"/>
        <v>0.31540688847397136</v>
      </c>
      <c r="R43" s="8">
        <f t="shared" si="27"/>
        <v>14.125500000000001</v>
      </c>
      <c r="S43" s="13">
        <f t="shared" si="28"/>
        <v>2.2328900815827498E-2</v>
      </c>
      <c r="T43" s="2">
        <f t="shared" si="29"/>
        <v>0.43</v>
      </c>
      <c r="U43" s="14">
        <f t="shared" si="30"/>
        <v>9.6014273508058245E-3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1.8021427350805821E-2</v>
      </c>
      <c r="AR43" s="8">
        <f t="shared" si="35"/>
        <v>136.875</v>
      </c>
      <c r="AS43" s="1">
        <f t="shared" si="36"/>
        <v>0.24</v>
      </c>
      <c r="AT43" s="1">
        <f t="shared" si="37"/>
        <v>31625</v>
      </c>
      <c r="AU43" s="1">
        <f t="shared" si="38"/>
        <v>125438223.91902858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-9.2883688641785707</v>
      </c>
      <c r="E44" s="9">
        <f t="shared" si="39"/>
        <v>-3.3043341692580599</v>
      </c>
      <c r="F44" s="7" t="s">
        <v>83</v>
      </c>
      <c r="G44" s="1">
        <v>3</v>
      </c>
      <c r="H44" s="8">
        <f t="shared" si="20"/>
        <v>-9.2883688641785707</v>
      </c>
      <c r="I44" s="8">
        <f t="shared" si="21"/>
        <v>263.86163113582143</v>
      </c>
      <c r="J44" s="8">
        <f t="shared" si="22"/>
        <v>4.968785416425767E-3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174.22890356255218</v>
      </c>
      <c r="P44" s="8">
        <f t="shared" si="25"/>
        <v>0.86570603514146061</v>
      </c>
      <c r="Q44" s="12">
        <f t="shared" si="26"/>
        <v>0.20776944843395054</v>
      </c>
      <c r="R44" s="8">
        <f t="shared" si="27"/>
        <v>14.125500000000001</v>
      </c>
      <c r="S44" s="13">
        <f t="shared" si="28"/>
        <v>1.4708820815826026E-2</v>
      </c>
      <c r="T44" s="2">
        <f t="shared" si="29"/>
        <v>0.43</v>
      </c>
      <c r="U44" s="14">
        <f t="shared" si="30"/>
        <v>6.3247929508051907E-3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1.4744792950805189E-2</v>
      </c>
      <c r="AR44" s="8">
        <f t="shared" si="35"/>
        <v>136.875</v>
      </c>
      <c r="AS44" s="1">
        <f t="shared" si="36"/>
        <v>0.24</v>
      </c>
      <c r="AT44" s="1">
        <f t="shared" si="37"/>
        <v>31625</v>
      </c>
      <c r="AU44" s="1">
        <f t="shared" si="38"/>
        <v>102631195.84254868</v>
      </c>
    </row>
    <row r="45" spans="1:48" x14ac:dyDescent="0.15">
      <c r="C45" s="7">
        <v>3</v>
      </c>
      <c r="D45" s="7">
        <v>-0.66582677877419405</v>
      </c>
      <c r="E45" s="9">
        <f t="shared" si="39"/>
        <v>-9.2883688641785707</v>
      </c>
      <c r="F45" s="7" t="s">
        <v>83</v>
      </c>
      <c r="G45" s="1">
        <v>4</v>
      </c>
      <c r="H45" s="8">
        <f t="shared" si="20"/>
        <v>-0.66582677877419405</v>
      </c>
      <c r="I45" s="8">
        <f t="shared" si="21"/>
        <v>272.48417322122577</v>
      </c>
      <c r="J45" s="8">
        <f t="shared" si="22"/>
        <v>1.5972708761314725E-2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232.21944752741072</v>
      </c>
      <c r="P45" s="8">
        <f t="shared" si="25"/>
        <v>3.7091736040687384</v>
      </c>
      <c r="Q45" s="12">
        <f t="shared" si="26"/>
        <v>0.89020166497649722</v>
      </c>
      <c r="R45" s="8">
        <f t="shared" si="27"/>
        <v>14.125500000000001</v>
      </c>
      <c r="S45" s="13">
        <f t="shared" si="28"/>
        <v>6.3020895895826504E-2</v>
      </c>
      <c r="T45" s="2">
        <f t="shared" si="29"/>
        <v>0.43</v>
      </c>
      <c r="U45" s="14">
        <f t="shared" si="30"/>
        <v>2.7098985235205396E-2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3.5518985235205393E-2</v>
      </c>
      <c r="AR45" s="8">
        <f t="shared" si="35"/>
        <v>136.875</v>
      </c>
      <c r="AS45" s="1">
        <f t="shared" si="36"/>
        <v>0.24</v>
      </c>
      <c r="AT45" s="1">
        <f t="shared" si="37"/>
        <v>31625</v>
      </c>
      <c r="AU45" s="1">
        <f t="shared" si="38"/>
        <v>247230052.12520754</v>
      </c>
    </row>
    <row r="46" spans="1:48" x14ac:dyDescent="0.15">
      <c r="C46" s="7">
        <v>4</v>
      </c>
      <c r="D46" s="7">
        <v>7.0164559436666698</v>
      </c>
      <c r="E46" s="9">
        <f t="shared" si="39"/>
        <v>-0.66582677877419405</v>
      </c>
      <c r="F46" s="7" t="s">
        <v>83</v>
      </c>
      <c r="G46" s="1">
        <v>5</v>
      </c>
      <c r="H46" s="8">
        <f t="shared" si="20"/>
        <v>7.0164559436666698</v>
      </c>
      <c r="I46" s="8">
        <f t="shared" si="21"/>
        <v>280.16645594366662</v>
      </c>
      <c r="J46" s="8">
        <f t="shared" si="22"/>
        <v>4.2551147580248319E-2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217.08476022717488</v>
      </c>
      <c r="O46" s="8">
        <f t="shared" si="40"/>
        <v>70.281763696167133</v>
      </c>
      <c r="P46" s="8">
        <f t="shared" si="25"/>
        <v>2.9905696992357464</v>
      </c>
      <c r="Q46" s="12">
        <f t="shared" si="26"/>
        <v>0.71773672781657916</v>
      </c>
      <c r="R46" s="8">
        <f t="shared" si="27"/>
        <v>14.125500000000001</v>
      </c>
      <c r="S46" s="13">
        <f t="shared" si="28"/>
        <v>5.0811421034057495E-2</v>
      </c>
      <c r="T46" s="2">
        <f t="shared" si="29"/>
        <v>0.43</v>
      </c>
      <c r="U46" s="14">
        <f t="shared" si="30"/>
        <v>2.1848911044644724E-2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3.0268911044644721E-2</v>
      </c>
      <c r="AR46" s="8">
        <f t="shared" si="35"/>
        <v>136.875</v>
      </c>
      <c r="AS46" s="1">
        <f t="shared" si="36"/>
        <v>0.24</v>
      </c>
      <c r="AT46" s="1">
        <f t="shared" si="37"/>
        <v>31625</v>
      </c>
      <c r="AU46" s="1">
        <f t="shared" si="38"/>
        <v>210686887.75273541</v>
      </c>
    </row>
    <row r="47" spans="1:48" x14ac:dyDescent="0.15">
      <c r="C47" s="7">
        <v>5</v>
      </c>
      <c r="D47" s="7">
        <v>11.4334970121613</v>
      </c>
      <c r="E47" s="9">
        <f t="shared" si="39"/>
        <v>7.0164559436666698</v>
      </c>
      <c r="F47" s="7" t="s">
        <v>85</v>
      </c>
      <c r="G47" s="1">
        <v>6</v>
      </c>
      <c r="H47" s="8">
        <f t="shared" si="20"/>
        <v>11.4334970121613</v>
      </c>
      <c r="I47" s="8">
        <f t="shared" si="21"/>
        <v>284.58349701216127</v>
      </c>
      <c r="J47" s="8">
        <f t="shared" si="22"/>
        <v>7.297520721011691E-2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126.1474439969314</v>
      </c>
      <c r="P47" s="8">
        <f t="shared" si="25"/>
        <v>9.2056358647026872</v>
      </c>
      <c r="Q47" s="12">
        <f t="shared" si="26"/>
        <v>2.2093526075286447</v>
      </c>
      <c r="R47" s="8">
        <f t="shared" si="27"/>
        <v>14.125500000000001</v>
      </c>
      <c r="S47" s="13">
        <f t="shared" si="28"/>
        <v>0.15640880730088455</v>
      </c>
      <c r="T47" s="2">
        <f t="shared" si="29"/>
        <v>0.43</v>
      </c>
      <c r="U47" s="14">
        <f t="shared" si="30"/>
        <v>6.7255787139380352E-2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7.5675787139380363E-2</v>
      </c>
      <c r="AR47" s="8">
        <f t="shared" si="35"/>
        <v>136.875</v>
      </c>
      <c r="AS47" s="1">
        <f t="shared" si="36"/>
        <v>0.24</v>
      </c>
      <c r="AT47" s="1">
        <f t="shared" si="37"/>
        <v>31625</v>
      </c>
      <c r="AU47" s="1">
        <f t="shared" si="38"/>
        <v>526741647.46522576</v>
      </c>
    </row>
    <row r="48" spans="1:48" x14ac:dyDescent="0.15">
      <c r="C48" s="7">
        <v>6</v>
      </c>
      <c r="D48" s="7">
        <v>17.325217722000001</v>
      </c>
      <c r="E48" s="9">
        <f t="shared" si="39"/>
        <v>11.4334970121613</v>
      </c>
      <c r="F48" s="7" t="s">
        <v>83</v>
      </c>
      <c r="G48" s="1">
        <v>7</v>
      </c>
      <c r="H48" s="8">
        <f t="shared" si="20"/>
        <v>17.325217722000001</v>
      </c>
      <c r="I48" s="8">
        <f t="shared" si="21"/>
        <v>290.47521772199997</v>
      </c>
      <c r="J48" s="8">
        <f t="shared" si="22"/>
        <v>0.14607018631608304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175.79805813222873</v>
      </c>
      <c r="P48" s="8">
        <f t="shared" si="25"/>
        <v>25.678855105380247</v>
      </c>
      <c r="Q48" s="12">
        <f t="shared" si="26"/>
        <v>6.162925225291259</v>
      </c>
      <c r="R48" s="8">
        <f t="shared" si="27"/>
        <v>14.125500000000001</v>
      </c>
      <c r="S48" s="13">
        <f t="shared" si="28"/>
        <v>0.43629784611456296</v>
      </c>
      <c r="T48" s="2">
        <f t="shared" si="29"/>
        <v>0.43</v>
      </c>
      <c r="U48" s="14">
        <f t="shared" si="30"/>
        <v>0.18760807382926206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0.20320807382926204</v>
      </c>
      <c r="AR48" s="8">
        <f t="shared" si="35"/>
        <v>136.875</v>
      </c>
      <c r="AS48" s="1">
        <f t="shared" si="36"/>
        <v>0.24</v>
      </c>
      <c r="AT48" s="1">
        <f t="shared" si="37"/>
        <v>31625</v>
      </c>
      <c r="AU48" s="1">
        <f t="shared" si="38"/>
        <v>1414430686.9239013</v>
      </c>
    </row>
    <row r="49" spans="1:48" x14ac:dyDescent="0.15">
      <c r="C49" s="7">
        <v>7</v>
      </c>
      <c r="D49" s="7">
        <v>19.941677201612901</v>
      </c>
      <c r="E49" s="9">
        <f t="shared" si="39"/>
        <v>17.325217722000001</v>
      </c>
      <c r="F49" s="7" t="s">
        <v>83</v>
      </c>
      <c r="G49" s="1">
        <v>8</v>
      </c>
      <c r="H49" s="8">
        <f t="shared" si="20"/>
        <v>19.941677201612901</v>
      </c>
      <c r="I49" s="8">
        <f t="shared" si="21"/>
        <v>293.09167720161287</v>
      </c>
      <c r="J49" s="8">
        <f t="shared" si="22"/>
        <v>0.19702400084345073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208.97545302684847</v>
      </c>
      <c r="P49" s="8">
        <f t="shared" si="25"/>
        <v>41.173179833422289</v>
      </c>
      <c r="Q49" s="12">
        <f t="shared" si="26"/>
        <v>9.8815631600213489</v>
      </c>
      <c r="R49" s="8">
        <f t="shared" si="27"/>
        <v>14.125500000000001</v>
      </c>
      <c r="S49" s="13">
        <f t="shared" si="28"/>
        <v>0.69955492973851185</v>
      </c>
      <c r="T49" s="2">
        <f t="shared" si="29"/>
        <v>0.43</v>
      </c>
      <c r="U49" s="14">
        <f t="shared" si="30"/>
        <v>0.30080861978756007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0.31640861978756007</v>
      </c>
      <c r="AR49" s="8">
        <f t="shared" si="35"/>
        <v>136.875</v>
      </c>
      <c r="AS49" s="1">
        <f t="shared" si="36"/>
        <v>0.24</v>
      </c>
      <c r="AT49" s="1">
        <f t="shared" si="37"/>
        <v>31625</v>
      </c>
      <c r="AU49" s="1">
        <f t="shared" si="38"/>
        <v>2202363582.3190236</v>
      </c>
    </row>
    <row r="50" spans="1:48" x14ac:dyDescent="0.15">
      <c r="C50" s="7">
        <v>8</v>
      </c>
      <c r="D50" s="7">
        <v>16.788752421290301</v>
      </c>
      <c r="E50" s="9">
        <f t="shared" si="39"/>
        <v>19.941677201612901</v>
      </c>
      <c r="F50" s="7" t="s">
        <v>83</v>
      </c>
      <c r="G50" s="1">
        <v>9</v>
      </c>
      <c r="H50" s="8">
        <f t="shared" si="20"/>
        <v>16.788752421290301</v>
      </c>
      <c r="I50" s="8">
        <f t="shared" si="21"/>
        <v>289.9387524212903</v>
      </c>
      <c r="J50" s="8">
        <f t="shared" si="22"/>
        <v>0.13728592094957259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226.65852319342616</v>
      </c>
      <c r="P50" s="8">
        <f t="shared" si="25"/>
        <v>31.117024097679572</v>
      </c>
      <c r="Q50" s="12">
        <f t="shared" si="26"/>
        <v>7.4680857834430974</v>
      </c>
      <c r="R50" s="8">
        <f t="shared" si="27"/>
        <v>14.125500000000001</v>
      </c>
      <c r="S50" s="13">
        <f t="shared" si="28"/>
        <v>0.52869532288719667</v>
      </c>
      <c r="T50" s="2">
        <f t="shared" si="29"/>
        <v>0.43</v>
      </c>
      <c r="U50" s="14">
        <f t="shared" si="30"/>
        <v>0.22733898884149456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0.24293898884149456</v>
      </c>
      <c r="AR50" s="8">
        <f t="shared" si="35"/>
        <v>136.875</v>
      </c>
      <c r="AS50" s="1">
        <f t="shared" si="36"/>
        <v>0.24</v>
      </c>
      <c r="AT50" s="1">
        <f t="shared" si="37"/>
        <v>31625</v>
      </c>
      <c r="AU50" s="1">
        <f t="shared" si="38"/>
        <v>1690977894.6892991</v>
      </c>
    </row>
    <row r="51" spans="1:48" x14ac:dyDescent="0.15">
      <c r="C51" s="7">
        <v>9</v>
      </c>
      <c r="D51" s="7">
        <v>13.2016522656667</v>
      </c>
      <c r="E51" s="9">
        <f t="shared" si="39"/>
        <v>16.788752421290301</v>
      </c>
      <c r="F51" s="7" t="s">
        <v>83</v>
      </c>
      <c r="G51" s="1">
        <v>10</v>
      </c>
      <c r="H51" s="8">
        <f t="shared" si="20"/>
        <v>13.2016522656667</v>
      </c>
      <c r="I51" s="8">
        <f t="shared" si="21"/>
        <v>286.3516522656667</v>
      </c>
      <c r="J51" s="8">
        <f t="shared" si="22"/>
        <v>9.0141834398385273E-2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254.39774909574658</v>
      </c>
      <c r="P51" s="8">
        <f t="shared" si="25"/>
        <v>22.931879770310754</v>
      </c>
      <c r="Q51" s="12">
        <f t="shared" si="26"/>
        <v>5.5036511448745804</v>
      </c>
      <c r="R51" s="8">
        <f t="shared" si="27"/>
        <v>14.125500000000001</v>
      </c>
      <c r="S51" s="13">
        <f t="shared" si="28"/>
        <v>0.38962522706272912</v>
      </c>
      <c r="T51" s="2">
        <f t="shared" si="29"/>
        <v>0.43</v>
      </c>
      <c r="U51" s="14">
        <f t="shared" si="30"/>
        <v>0.16753884763697352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0.18313884763697352</v>
      </c>
      <c r="AR51" s="8">
        <f t="shared" si="35"/>
        <v>136.875</v>
      </c>
      <c r="AS51" s="1">
        <f t="shared" si="36"/>
        <v>0.24</v>
      </c>
      <c r="AT51" s="1">
        <f t="shared" si="37"/>
        <v>31625</v>
      </c>
      <c r="AU51" s="1">
        <f t="shared" si="38"/>
        <v>1274738750.2096126</v>
      </c>
    </row>
    <row r="52" spans="1:48" x14ac:dyDescent="0.15">
      <c r="C52" s="7">
        <v>10</v>
      </c>
      <c r="D52" s="7">
        <v>7.6188813619354798</v>
      </c>
      <c r="E52" s="9">
        <f t="shared" si="39"/>
        <v>13.2016522656667</v>
      </c>
      <c r="F52" s="7" t="s">
        <v>83</v>
      </c>
      <c r="G52" s="1">
        <v>11</v>
      </c>
      <c r="H52" s="8">
        <f t="shared" si="20"/>
        <v>7.6188813619354798</v>
      </c>
      <c r="I52" s="8">
        <f t="shared" si="21"/>
        <v>280.76888136193548</v>
      </c>
      <c r="J52" s="8">
        <f t="shared" si="22"/>
        <v>4.5845409496932735E-2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219.89257585916403</v>
      </c>
      <c r="O52" s="8">
        <f t="shared" si="40"/>
        <v>70.429543466271809</v>
      </c>
      <c r="P52" s="8">
        <f t="shared" si="25"/>
        <v>3.2288712608932544</v>
      </c>
      <c r="Q52" s="12">
        <f t="shared" si="26"/>
        <v>0.77492910261438097</v>
      </c>
      <c r="R52" s="8">
        <f t="shared" si="27"/>
        <v>14.125500000000001</v>
      </c>
      <c r="S52" s="13">
        <f t="shared" si="28"/>
        <v>5.486029539587136E-2</v>
      </c>
      <c r="T52" s="2">
        <f t="shared" si="29"/>
        <v>0.43</v>
      </c>
      <c r="U52" s="14">
        <f t="shared" si="30"/>
        <v>2.3589927020224683E-2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3.2009927020224684E-2</v>
      </c>
      <c r="AR52" s="8">
        <f t="shared" si="35"/>
        <v>136.875</v>
      </c>
      <c r="AS52" s="1">
        <f t="shared" si="36"/>
        <v>0.24</v>
      </c>
      <c r="AT52" s="1">
        <f t="shared" si="37"/>
        <v>31625</v>
      </c>
      <c r="AU52" s="1">
        <f t="shared" si="38"/>
        <v>222805237.06770462</v>
      </c>
    </row>
    <row r="53" spans="1:48" x14ac:dyDescent="0.15">
      <c r="C53" s="7">
        <v>11</v>
      </c>
      <c r="D53" s="7">
        <v>4.1370569622333297</v>
      </c>
      <c r="E53" s="9">
        <f t="shared" si="39"/>
        <v>7.6188813619354798</v>
      </c>
      <c r="F53" s="7" t="s">
        <v>85</v>
      </c>
      <c r="G53" s="1">
        <v>12</v>
      </c>
      <c r="H53" s="8">
        <f t="shared" si="20"/>
        <v>4.1370569622333297</v>
      </c>
      <c r="I53" s="8">
        <f t="shared" si="21"/>
        <v>277.28705696223329</v>
      </c>
      <c r="J53" s="8">
        <f t="shared" si="22"/>
        <v>2.9660591946660778E-2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126.05692220537854</v>
      </c>
      <c r="P53" s="8">
        <f t="shared" si="25"/>
        <v>3.7389229315856949</v>
      </c>
      <c r="Q53" s="12">
        <f t="shared" si="26"/>
        <v>0.89734150358056675</v>
      </c>
      <c r="R53" s="8">
        <f t="shared" si="27"/>
        <v>14.125500000000001</v>
      </c>
      <c r="S53" s="13">
        <f t="shared" si="28"/>
        <v>6.3526353302932048E-2</v>
      </c>
      <c r="T53" s="2">
        <f t="shared" si="29"/>
        <v>0.43</v>
      </c>
      <c r="U53" s="14">
        <f t="shared" si="30"/>
        <v>2.731633192026078E-2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3.573633192026078E-2</v>
      </c>
      <c r="AR53" s="8">
        <f t="shared" si="35"/>
        <v>136.875</v>
      </c>
      <c r="AS53" s="1">
        <f t="shared" si="36"/>
        <v>0.24</v>
      </c>
      <c r="AT53" s="1">
        <f t="shared" si="37"/>
        <v>31625</v>
      </c>
      <c r="AU53" s="1">
        <f t="shared" si="38"/>
        <v>248742894.67742732</v>
      </c>
      <c r="AV53" s="1">
        <f>SUM(AU42:AU53)</f>
        <v>8377551933.6312199</v>
      </c>
    </row>
    <row r="54" spans="1:48" x14ac:dyDescent="0.3">
      <c r="C54" s="7">
        <v>12</v>
      </c>
      <c r="D54" s="10">
        <v>1.9923650516451601</v>
      </c>
      <c r="E54" s="9">
        <f t="shared" si="39"/>
        <v>4.1370569622333297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0</v>
      </c>
      <c r="E58" s="7"/>
      <c r="F58" s="7"/>
      <c r="G58" s="1">
        <v>1</v>
      </c>
      <c r="H58" s="8">
        <f t="shared" ref="H58:H69" si="41">E59</f>
        <v>0</v>
      </c>
      <c r="I58" s="8">
        <f t="shared" ref="I58:I69" si="42">H58+273.15</f>
        <v>273.14999999999998</v>
      </c>
      <c r="J58" s="8">
        <f t="shared" ref="J58:J69" si="43">EXP(($C$15*(I58-$C$13))/($C$16*I58*$C$13))</f>
        <v>1.7426374748752829E-2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1.7385713207672406E-3</v>
      </c>
      <c r="Q58" s="12">
        <f t="shared" ref="Q58:Q69" si="47">P58*$B$60</f>
        <v>3.3032855094577572E-4</v>
      </c>
      <c r="R58" s="8">
        <f t="shared" ref="R58:R69" si="48">L58*$B$60</f>
        <v>1.8955666666666669E-2</v>
      </c>
      <c r="S58" s="13">
        <f t="shared" ref="S58:S69" si="49">Q58/R58</f>
        <v>1.7426374748752829E-2</v>
      </c>
      <c r="T58" s="2">
        <f t="shared" ref="T58:T69" si="50">$B$59/100</f>
        <v>0.01</v>
      </c>
      <c r="U58" s="14">
        <f t="shared" ref="U58:U69" si="51">S58*T58</f>
        <v>1.7426374748752828E-4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1.2174263747487528E-2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6400</v>
      </c>
      <c r="AU58" s="1">
        <f t="shared" ref="AU58:AU69" si="58">AT58*10000*AS58*0.67*AR58*AQ58</f>
        <v>989547.27226455486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-3.3043341692580599</v>
      </c>
      <c r="E59" s="9">
        <f t="shared" ref="E59:E70" si="59">D58</f>
        <v>0</v>
      </c>
      <c r="F59" s="7" t="s">
        <v>83</v>
      </c>
      <c r="G59" s="1">
        <v>2</v>
      </c>
      <c r="H59" s="8">
        <f t="shared" si="41"/>
        <v>-3.3043341692580599</v>
      </c>
      <c r="I59" s="8">
        <f t="shared" si="42"/>
        <v>269.84566583074189</v>
      </c>
      <c r="J59" s="8">
        <f t="shared" si="43"/>
        <v>1.1262583407462513E-2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0.1977947620125661</v>
      </c>
      <c r="P59" s="8">
        <f t="shared" si="46"/>
        <v>2.2276800047257234E-3</v>
      </c>
      <c r="Q59" s="12">
        <f t="shared" si="47"/>
        <v>4.2325920089788746E-4</v>
      </c>
      <c r="R59" s="8">
        <f t="shared" si="48"/>
        <v>1.8955666666666669E-2</v>
      </c>
      <c r="S59" s="13">
        <f t="shared" si="49"/>
        <v>2.2328900815827495E-2</v>
      </c>
      <c r="T59" s="2">
        <f t="shared" si="50"/>
        <v>0.01</v>
      </c>
      <c r="U59" s="14">
        <f t="shared" si="51"/>
        <v>2.2328900815827494E-4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1.2223289008158274E-2</v>
      </c>
      <c r="AR59" s="8">
        <f t="shared" si="55"/>
        <v>9.9766666666666666</v>
      </c>
      <c r="AS59" s="1">
        <f t="shared" si="56"/>
        <v>0.19</v>
      </c>
      <c r="AT59" s="1">
        <f t="shared" si="57"/>
        <v>6400</v>
      </c>
      <c r="AU59" s="1">
        <f t="shared" si="58"/>
        <v>993532.13853450143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-9.2883688641785707</v>
      </c>
      <c r="E60" s="9">
        <f t="shared" si="59"/>
        <v>-3.3043341692580599</v>
      </c>
      <c r="F60" s="7" t="s">
        <v>83</v>
      </c>
      <c r="G60" s="1">
        <v>3</v>
      </c>
      <c r="H60" s="8">
        <f t="shared" si="41"/>
        <v>-9.2883688641785707</v>
      </c>
      <c r="I60" s="8">
        <f t="shared" si="42"/>
        <v>263.86163113582143</v>
      </c>
      <c r="J60" s="8">
        <f t="shared" si="43"/>
        <v>4.968785416425767E-3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0.29533374867450701</v>
      </c>
      <c r="P60" s="8">
        <f t="shared" si="46"/>
        <v>1.4674500233922431E-3</v>
      </c>
      <c r="Q60" s="12">
        <f t="shared" si="47"/>
        <v>2.7881550444452621E-4</v>
      </c>
      <c r="R60" s="8">
        <f t="shared" si="48"/>
        <v>1.8955666666666669E-2</v>
      </c>
      <c r="S60" s="13">
        <f t="shared" si="49"/>
        <v>1.4708820815826024E-2</v>
      </c>
      <c r="T60" s="2">
        <f t="shared" si="50"/>
        <v>0.01</v>
      </c>
      <c r="U60" s="14">
        <f t="shared" si="51"/>
        <v>1.4708820815826024E-4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1.214708820815826E-2</v>
      </c>
      <c r="AR60" s="8">
        <f t="shared" si="55"/>
        <v>9.9766666666666666</v>
      </c>
      <c r="AS60" s="1">
        <f t="shared" si="56"/>
        <v>0.19</v>
      </c>
      <c r="AT60" s="1">
        <f t="shared" si="57"/>
        <v>6400</v>
      </c>
      <c r="AU60" s="1">
        <f t="shared" si="58"/>
        <v>987338.39283058129</v>
      </c>
    </row>
    <row r="61" spans="1:48" x14ac:dyDescent="0.15">
      <c r="C61" s="7">
        <v>3</v>
      </c>
      <c r="D61" s="7">
        <v>-0.66582677877419405</v>
      </c>
      <c r="E61" s="9">
        <f t="shared" si="59"/>
        <v>-9.2883688641785707</v>
      </c>
      <c r="F61" s="7" t="s">
        <v>83</v>
      </c>
      <c r="G61" s="1">
        <v>4</v>
      </c>
      <c r="H61" s="8">
        <f t="shared" si="41"/>
        <v>-0.66582677877419405</v>
      </c>
      <c r="I61" s="8">
        <f t="shared" si="42"/>
        <v>272.48417322122577</v>
      </c>
      <c r="J61" s="8">
        <f t="shared" si="43"/>
        <v>1.5972708761314725E-2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0.39363296531778141</v>
      </c>
      <c r="P61" s="8">
        <f t="shared" si="46"/>
        <v>6.2873847138736226E-3</v>
      </c>
      <c r="Q61" s="12">
        <f t="shared" si="47"/>
        <v>1.1946030956359883E-3</v>
      </c>
      <c r="R61" s="8">
        <f t="shared" si="48"/>
        <v>1.8955666666666669E-2</v>
      </c>
      <c r="S61" s="13">
        <f t="shared" si="49"/>
        <v>6.3020895895826476E-2</v>
      </c>
      <c r="T61" s="2">
        <f t="shared" si="50"/>
        <v>0.01</v>
      </c>
      <c r="U61" s="14">
        <f t="shared" si="51"/>
        <v>6.3020895895826473E-4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1.2630208958958266E-2</v>
      </c>
      <c r="AR61" s="8">
        <f t="shared" si="55"/>
        <v>9.9766666666666666</v>
      </c>
      <c r="AS61" s="1">
        <f t="shared" si="56"/>
        <v>0.19</v>
      </c>
      <c r="AT61" s="1">
        <f t="shared" si="57"/>
        <v>6400</v>
      </c>
      <c r="AU61" s="1">
        <f t="shared" si="58"/>
        <v>1026607.3647408714</v>
      </c>
    </row>
    <row r="62" spans="1:48" x14ac:dyDescent="0.15">
      <c r="C62" s="7">
        <v>4</v>
      </c>
      <c r="D62" s="7">
        <v>7.0164559436666698</v>
      </c>
      <c r="E62" s="9">
        <f t="shared" si="59"/>
        <v>-0.66582677877419405</v>
      </c>
      <c r="F62" s="7" t="s">
        <v>83</v>
      </c>
      <c r="G62" s="1">
        <v>5</v>
      </c>
      <c r="H62" s="8">
        <f t="shared" si="41"/>
        <v>7.0164559436666698</v>
      </c>
      <c r="I62" s="8">
        <f t="shared" si="42"/>
        <v>280.16645594366662</v>
      </c>
      <c r="J62" s="8">
        <f t="shared" si="43"/>
        <v>4.2551147580248319E-2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0.36797830157371236</v>
      </c>
      <c r="O62" s="8">
        <f t="shared" si="60"/>
        <v>0.11913394569686209</v>
      </c>
      <c r="P62" s="8">
        <f t="shared" si="46"/>
        <v>5.0692861051644675E-3</v>
      </c>
      <c r="Q62" s="12">
        <f t="shared" si="47"/>
        <v>9.6316435998124888E-4</v>
      </c>
      <c r="R62" s="8">
        <f t="shared" si="48"/>
        <v>1.8955666666666669E-2</v>
      </c>
      <c r="S62" s="13">
        <f t="shared" si="49"/>
        <v>5.0811421034057475E-2</v>
      </c>
      <c r="T62" s="2">
        <f t="shared" si="50"/>
        <v>0.01</v>
      </c>
      <c r="U62" s="14">
        <f t="shared" si="51"/>
        <v>5.0811421034057476E-4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1.2508114210340576E-2</v>
      </c>
      <c r="AR62" s="8">
        <f t="shared" si="55"/>
        <v>9.9766666666666666</v>
      </c>
      <c r="AS62" s="1">
        <f t="shared" si="56"/>
        <v>0.19</v>
      </c>
      <c r="AT62" s="1">
        <f t="shared" si="57"/>
        <v>6400</v>
      </c>
      <c r="AU62" s="1">
        <f t="shared" si="58"/>
        <v>1016683.271755996</v>
      </c>
    </row>
    <row r="63" spans="1:48" x14ac:dyDescent="0.15">
      <c r="C63" s="7">
        <v>5</v>
      </c>
      <c r="D63" s="7">
        <v>11.4334970121613</v>
      </c>
      <c r="E63" s="9">
        <f t="shared" si="59"/>
        <v>7.0164559436666698</v>
      </c>
      <c r="F63" s="7" t="s">
        <v>85</v>
      </c>
      <c r="G63" s="1">
        <v>6</v>
      </c>
      <c r="H63" s="8">
        <f t="shared" si="41"/>
        <v>11.4334970121613</v>
      </c>
      <c r="I63" s="8">
        <f t="shared" si="42"/>
        <v>284.58349701216127</v>
      </c>
      <c r="J63" s="8">
        <f t="shared" si="43"/>
        <v>7.297520721011691E-2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0.21383132625836429</v>
      </c>
      <c r="P63" s="8">
        <f t="shared" si="46"/>
        <v>1.5604385341718248E-2</v>
      </c>
      <c r="Q63" s="12">
        <f t="shared" si="47"/>
        <v>2.9648332149264669E-3</v>
      </c>
      <c r="R63" s="8">
        <f t="shared" si="48"/>
        <v>1.8955666666666669E-2</v>
      </c>
      <c r="S63" s="13">
        <f t="shared" si="49"/>
        <v>0.15640880730088452</v>
      </c>
      <c r="T63" s="2">
        <f t="shared" si="50"/>
        <v>0.01</v>
      </c>
      <c r="U63" s="14">
        <f t="shared" si="51"/>
        <v>1.5640880730088452E-3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1.3564088073008846E-2</v>
      </c>
      <c r="AR63" s="8">
        <f t="shared" si="55"/>
        <v>9.9766666666666666</v>
      </c>
      <c r="AS63" s="1">
        <f t="shared" si="56"/>
        <v>0.19</v>
      </c>
      <c r="AT63" s="1">
        <f t="shared" si="57"/>
        <v>6400</v>
      </c>
      <c r="AU63" s="1">
        <f t="shared" si="58"/>
        <v>1102514.8322560471</v>
      </c>
    </row>
    <row r="64" spans="1:48" x14ac:dyDescent="0.15">
      <c r="C64" s="7">
        <v>6</v>
      </c>
      <c r="D64" s="7">
        <v>17.325217722000001</v>
      </c>
      <c r="E64" s="9">
        <f t="shared" si="59"/>
        <v>11.4334970121613</v>
      </c>
      <c r="F64" s="7" t="s">
        <v>83</v>
      </c>
      <c r="G64" s="1">
        <v>7</v>
      </c>
      <c r="H64" s="8">
        <f t="shared" si="41"/>
        <v>17.325217722000001</v>
      </c>
      <c r="I64" s="8">
        <f t="shared" si="42"/>
        <v>290.47521772199997</v>
      </c>
      <c r="J64" s="8">
        <f t="shared" si="43"/>
        <v>0.14607018631608304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0.29799360758331273</v>
      </c>
      <c r="P64" s="8">
        <f t="shared" si="46"/>
        <v>4.3527981780696223E-2</v>
      </c>
      <c r="Q64" s="12">
        <f t="shared" si="47"/>
        <v>8.270316538332283E-3</v>
      </c>
      <c r="R64" s="8">
        <f t="shared" si="48"/>
        <v>1.8955666666666669E-2</v>
      </c>
      <c r="S64" s="13">
        <f t="shared" si="49"/>
        <v>0.43629784611456285</v>
      </c>
      <c r="T64" s="2">
        <f t="shared" si="50"/>
        <v>0.01</v>
      </c>
      <c r="U64" s="14">
        <f t="shared" si="51"/>
        <v>4.3629784611456286E-3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2.4462978461145628E-2</v>
      </c>
      <c r="AR64" s="8">
        <f t="shared" si="55"/>
        <v>9.9766666666666666</v>
      </c>
      <c r="AS64" s="1">
        <f t="shared" si="56"/>
        <v>0.19</v>
      </c>
      <c r="AT64" s="1">
        <f t="shared" si="57"/>
        <v>6400</v>
      </c>
      <c r="AU64" s="1">
        <f t="shared" si="58"/>
        <v>1988397.3363636883</v>
      </c>
    </row>
    <row r="65" spans="1:48" x14ac:dyDescent="0.15">
      <c r="C65" s="7">
        <v>7</v>
      </c>
      <c r="D65" s="7">
        <v>19.941677201612901</v>
      </c>
      <c r="E65" s="9">
        <f t="shared" si="59"/>
        <v>17.325217722000001</v>
      </c>
      <c r="F65" s="7" t="s">
        <v>83</v>
      </c>
      <c r="G65" s="1">
        <v>8</v>
      </c>
      <c r="H65" s="8">
        <f t="shared" si="41"/>
        <v>19.941677201612901</v>
      </c>
      <c r="I65" s="8">
        <f t="shared" si="42"/>
        <v>293.09167720161287</v>
      </c>
      <c r="J65" s="8">
        <f t="shared" si="43"/>
        <v>0.19702400084345073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0.35423229246928317</v>
      </c>
      <c r="P65" s="8">
        <f t="shared" si="46"/>
        <v>6.9792263490245532E-2</v>
      </c>
      <c r="Q65" s="12">
        <f t="shared" si="47"/>
        <v>1.3260530063146651E-2</v>
      </c>
      <c r="R65" s="8">
        <f t="shared" si="48"/>
        <v>1.8955666666666669E-2</v>
      </c>
      <c r="S65" s="13">
        <f t="shared" si="49"/>
        <v>0.69955492973851174</v>
      </c>
      <c r="T65" s="2">
        <f t="shared" si="50"/>
        <v>0.01</v>
      </c>
      <c r="U65" s="14">
        <f t="shared" si="51"/>
        <v>6.9955492973851176E-3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2.7095549297385117E-2</v>
      </c>
      <c r="AR65" s="8">
        <f t="shared" si="55"/>
        <v>9.9766666666666666</v>
      </c>
      <c r="AS65" s="1">
        <f t="shared" si="56"/>
        <v>0.19</v>
      </c>
      <c r="AT65" s="1">
        <f t="shared" si="57"/>
        <v>6400</v>
      </c>
      <c r="AU65" s="1">
        <f t="shared" si="58"/>
        <v>2202377.6923077283</v>
      </c>
    </row>
    <row r="66" spans="1:48" x14ac:dyDescent="0.15">
      <c r="C66" s="7">
        <v>8</v>
      </c>
      <c r="D66" s="7">
        <v>16.788752421290301</v>
      </c>
      <c r="E66" s="9">
        <f t="shared" si="59"/>
        <v>19.941677201612901</v>
      </c>
      <c r="F66" s="7" t="s">
        <v>83</v>
      </c>
      <c r="G66" s="1">
        <v>9</v>
      </c>
      <c r="H66" s="8">
        <f t="shared" si="41"/>
        <v>16.788752421290301</v>
      </c>
      <c r="I66" s="8">
        <f t="shared" si="42"/>
        <v>289.9387524212903</v>
      </c>
      <c r="J66" s="8">
        <f t="shared" si="43"/>
        <v>0.13728592094957259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0.38420669564570431</v>
      </c>
      <c r="P66" s="8">
        <f t="shared" si="46"/>
        <v>5.2746170046712657E-2</v>
      </c>
      <c r="Q66" s="12">
        <f t="shared" si="47"/>
        <v>1.0021772308875404E-2</v>
      </c>
      <c r="R66" s="8">
        <f t="shared" si="48"/>
        <v>1.8955666666666669E-2</v>
      </c>
      <c r="S66" s="13">
        <f t="shared" si="49"/>
        <v>0.52869532288719656</v>
      </c>
      <c r="T66" s="2">
        <f t="shared" si="50"/>
        <v>0.01</v>
      </c>
      <c r="U66" s="14">
        <f t="shared" si="51"/>
        <v>5.2869532288719661E-3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2.5386953228871967E-2</v>
      </c>
      <c r="AR66" s="8">
        <f t="shared" si="55"/>
        <v>9.9766666666666666</v>
      </c>
      <c r="AS66" s="1">
        <f t="shared" si="56"/>
        <v>0.19</v>
      </c>
      <c r="AT66" s="1">
        <f t="shared" si="57"/>
        <v>6400</v>
      </c>
      <c r="AU66" s="1">
        <f t="shared" si="58"/>
        <v>2063499.7598045776</v>
      </c>
    </row>
    <row r="67" spans="1:48" x14ac:dyDescent="0.15">
      <c r="C67" s="7">
        <v>9</v>
      </c>
      <c r="D67" s="7">
        <v>13.2016522656667</v>
      </c>
      <c r="E67" s="9">
        <f t="shared" si="59"/>
        <v>16.788752421290301</v>
      </c>
      <c r="F67" s="7" t="s">
        <v>83</v>
      </c>
      <c r="G67" s="1">
        <v>10</v>
      </c>
      <c r="H67" s="8">
        <f t="shared" si="41"/>
        <v>13.2016522656667</v>
      </c>
      <c r="I67" s="8">
        <f t="shared" si="42"/>
        <v>286.3516522656667</v>
      </c>
      <c r="J67" s="8">
        <f t="shared" si="43"/>
        <v>9.0141834398385273E-2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0.43122719226565831</v>
      </c>
      <c r="P67" s="8">
        <f t="shared" si="46"/>
        <v>3.8871610153291616E-2</v>
      </c>
      <c r="Q67" s="12">
        <f t="shared" si="47"/>
        <v>7.3856059291254068E-3</v>
      </c>
      <c r="R67" s="8">
        <f t="shared" si="48"/>
        <v>1.8955666666666669E-2</v>
      </c>
      <c r="S67" s="13">
        <f t="shared" si="49"/>
        <v>0.38962522706272912</v>
      </c>
      <c r="T67" s="2">
        <f t="shared" si="50"/>
        <v>0.01</v>
      </c>
      <c r="U67" s="14">
        <f t="shared" si="51"/>
        <v>3.8962522706272912E-3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2.3996252270627291E-2</v>
      </c>
      <c r="AR67" s="8">
        <f t="shared" si="55"/>
        <v>9.9766666666666666</v>
      </c>
      <c r="AS67" s="1">
        <f t="shared" si="56"/>
        <v>0.19</v>
      </c>
      <c r="AT67" s="1">
        <f t="shared" si="57"/>
        <v>6400</v>
      </c>
      <c r="AU67" s="1">
        <f t="shared" si="58"/>
        <v>1950460.9454408975</v>
      </c>
    </row>
    <row r="68" spans="1:48" x14ac:dyDescent="0.15">
      <c r="C68" s="7">
        <v>10</v>
      </c>
      <c r="D68" s="7">
        <v>7.6188813619354798</v>
      </c>
      <c r="E68" s="9">
        <f t="shared" si="59"/>
        <v>13.2016522656667</v>
      </c>
      <c r="F68" s="7" t="s">
        <v>83</v>
      </c>
      <c r="G68" s="1">
        <v>11</v>
      </c>
      <c r="H68" s="8">
        <f t="shared" si="41"/>
        <v>7.6188813619354798</v>
      </c>
      <c r="I68" s="8">
        <f t="shared" si="42"/>
        <v>280.76888136193548</v>
      </c>
      <c r="J68" s="8">
        <f t="shared" si="43"/>
        <v>4.5845409496932735E-2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0.37273780300674836</v>
      </c>
      <c r="O68" s="8">
        <f t="shared" si="60"/>
        <v>0.11938444577228502</v>
      </c>
      <c r="P68" s="8">
        <f t="shared" si="46"/>
        <v>5.4732288039947667E-3</v>
      </c>
      <c r="Q68" s="12">
        <f t="shared" si="47"/>
        <v>1.0399134727590057E-3</v>
      </c>
      <c r="R68" s="8">
        <f t="shared" si="48"/>
        <v>1.8955666666666669E-2</v>
      </c>
      <c r="S68" s="13">
        <f t="shared" si="49"/>
        <v>5.486029539587136E-2</v>
      </c>
      <c r="T68" s="2">
        <f t="shared" si="50"/>
        <v>0.01</v>
      </c>
      <c r="U68" s="14">
        <f t="shared" si="51"/>
        <v>5.4860295395871359E-4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1.2548602953958713E-2</v>
      </c>
      <c r="AR68" s="8">
        <f t="shared" si="55"/>
        <v>9.9766666666666666</v>
      </c>
      <c r="AS68" s="1">
        <f t="shared" si="56"/>
        <v>0.19</v>
      </c>
      <c r="AT68" s="1">
        <f t="shared" si="57"/>
        <v>6400</v>
      </c>
      <c r="AU68" s="1">
        <f t="shared" si="58"/>
        <v>1019974.2737119062</v>
      </c>
    </row>
    <row r="69" spans="1:48" x14ac:dyDescent="0.15">
      <c r="C69" s="7">
        <v>11</v>
      </c>
      <c r="D69" s="7">
        <v>4.1370569622333297</v>
      </c>
      <c r="E69" s="9">
        <f t="shared" si="59"/>
        <v>7.6188813619354798</v>
      </c>
      <c r="F69" s="7" t="s">
        <v>85</v>
      </c>
      <c r="G69" s="1">
        <v>12</v>
      </c>
      <c r="H69" s="8">
        <f t="shared" si="41"/>
        <v>4.1370569622333297</v>
      </c>
      <c r="I69" s="8">
        <f t="shared" si="42"/>
        <v>277.28705696223329</v>
      </c>
      <c r="J69" s="8">
        <f t="shared" si="43"/>
        <v>2.9660591946660778E-2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0.21367788363495693</v>
      </c>
      <c r="P69" s="8">
        <f t="shared" si="46"/>
        <v>6.3378125145225226E-3</v>
      </c>
      <c r="Q69" s="12">
        <f t="shared" si="47"/>
        <v>1.2041843777592792E-3</v>
      </c>
      <c r="R69" s="8">
        <f t="shared" si="48"/>
        <v>1.8955666666666669E-2</v>
      </c>
      <c r="S69" s="13">
        <f t="shared" si="49"/>
        <v>6.3526353302932048E-2</v>
      </c>
      <c r="T69" s="2">
        <f t="shared" si="50"/>
        <v>0.01</v>
      </c>
      <c r="U69" s="14">
        <f t="shared" si="51"/>
        <v>6.352635330293205E-4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1.2635263533029321E-2</v>
      </c>
      <c r="AR69" s="8">
        <f t="shared" si="55"/>
        <v>9.9766666666666666</v>
      </c>
      <c r="AS69" s="1">
        <f t="shared" si="56"/>
        <v>0.19</v>
      </c>
      <c r="AT69" s="1">
        <f t="shared" si="57"/>
        <v>6400</v>
      </c>
      <c r="AU69" s="1">
        <f t="shared" si="58"/>
        <v>1027018.210118318</v>
      </c>
      <c r="AV69" s="1">
        <f>SUM(AU58:AU69)</f>
        <v>16367951.490129666</v>
      </c>
    </row>
    <row r="70" spans="1:48" x14ac:dyDescent="0.3">
      <c r="C70" s="7">
        <v>12</v>
      </c>
      <c r="D70" s="10">
        <v>1.9923650516451601</v>
      </c>
      <c r="E70" s="9">
        <f t="shared" si="59"/>
        <v>4.1370569622333297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0</v>
      </c>
      <c r="E73" s="7"/>
      <c r="F73" s="7"/>
      <c r="G73" s="1">
        <v>1</v>
      </c>
      <c r="H73" s="8">
        <f t="shared" ref="H73:H84" si="61">E74</f>
        <v>0</v>
      </c>
      <c r="I73" s="8">
        <f t="shared" ref="I73:I84" si="62">H73+273.15</f>
        <v>273.14999999999998</v>
      </c>
      <c r="J73" s="8">
        <f t="shared" ref="J73:J84" si="63">EXP(($C$15*(I73-$C$13))/($C$16*I73*$C$13))</f>
        <v>1.7426374748752829E-2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1.908188034988435E-3</v>
      </c>
      <c r="Q73" s="12">
        <f t="shared" ref="Q73:Q84" si="67">P73*$B$75</f>
        <v>3.4347384629791831E-4</v>
      </c>
      <c r="R73" s="8">
        <f t="shared" ref="R73:R84" si="68">L73*$B$75</f>
        <v>1.9710000000000002E-2</v>
      </c>
      <c r="S73" s="13">
        <f t="shared" ref="S73:S84" si="69">Q73/R73</f>
        <v>1.7426374748752829E-2</v>
      </c>
      <c r="T73" s="2">
        <f t="shared" ref="T73:T84" si="70">$B$74/100</f>
        <v>0.01</v>
      </c>
      <c r="U73" s="14">
        <f t="shared" ref="U73:U84" si="71">S73*T73</f>
        <v>1.7426374748752828E-4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1.2774263747487528E-2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1125</v>
      </c>
      <c r="AU73" s="1">
        <f t="shared" ref="AU73:AU84" si="78">AT73*10000*AS73*0.67*AR73*AQ73</f>
        <v>189779.73161647058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-3.3043341692580599</v>
      </c>
      <c r="E74" s="9">
        <f t="shared" ref="E74:E85" si="79">D73</f>
        <v>0</v>
      </c>
      <c r="F74" s="7" t="s">
        <v>83</v>
      </c>
      <c r="G74" s="1">
        <v>2</v>
      </c>
      <c r="H74" s="8">
        <f t="shared" si="61"/>
        <v>-3.3043341692580599</v>
      </c>
      <c r="I74" s="8">
        <f t="shared" si="62"/>
        <v>269.84566583074189</v>
      </c>
      <c r="J74" s="8">
        <f t="shared" si="63"/>
        <v>1.1262583407462513E-2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0.21709181196501159</v>
      </c>
      <c r="P74" s="8">
        <f t="shared" si="66"/>
        <v>2.4450146393331113E-3</v>
      </c>
      <c r="Q74" s="12">
        <f t="shared" si="67"/>
        <v>4.4010263507996002E-4</v>
      </c>
      <c r="R74" s="8">
        <f t="shared" si="68"/>
        <v>1.9710000000000002E-2</v>
      </c>
      <c r="S74" s="13">
        <f t="shared" si="69"/>
        <v>2.2328900815827498E-2</v>
      </c>
      <c r="T74" s="2">
        <f t="shared" si="70"/>
        <v>0.01</v>
      </c>
      <c r="U74" s="14">
        <f t="shared" si="71"/>
        <v>2.23289008158275E-4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1.2823289008158274E-2</v>
      </c>
      <c r="AR74" s="8">
        <f t="shared" si="75"/>
        <v>10.950000000000001</v>
      </c>
      <c r="AS74" s="1">
        <f t="shared" si="76"/>
        <v>0.18</v>
      </c>
      <c r="AT74" s="1">
        <f t="shared" si="77"/>
        <v>1125</v>
      </c>
      <c r="AU74" s="1">
        <f t="shared" si="78"/>
        <v>190508.07111191523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-9.2883688641785707</v>
      </c>
      <c r="E75" s="9">
        <f t="shared" si="79"/>
        <v>-3.3043341692580599</v>
      </c>
      <c r="F75" s="7" t="s">
        <v>83</v>
      </c>
      <c r="G75" s="1">
        <v>3</v>
      </c>
      <c r="H75" s="8">
        <f t="shared" si="61"/>
        <v>-9.2883688641785707</v>
      </c>
      <c r="I75" s="8">
        <f t="shared" si="62"/>
        <v>263.86163113582143</v>
      </c>
      <c r="J75" s="8">
        <f t="shared" si="63"/>
        <v>4.968785416425767E-3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0.32414679732567853</v>
      </c>
      <c r="P75" s="8">
        <f t="shared" si="66"/>
        <v>1.6106158793329503E-3</v>
      </c>
      <c r="Q75" s="12">
        <f t="shared" si="67"/>
        <v>2.8991085827993106E-4</v>
      </c>
      <c r="R75" s="8">
        <f t="shared" si="68"/>
        <v>1.9710000000000002E-2</v>
      </c>
      <c r="S75" s="13">
        <f t="shared" si="69"/>
        <v>1.4708820815826029E-2</v>
      </c>
      <c r="T75" s="2">
        <f t="shared" si="70"/>
        <v>0.01</v>
      </c>
      <c r="U75" s="14">
        <f t="shared" si="71"/>
        <v>1.4708820815826029E-4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1.274708820815826E-2</v>
      </c>
      <c r="AR75" s="8">
        <f t="shared" si="75"/>
        <v>10.950000000000001</v>
      </c>
      <c r="AS75" s="1">
        <f t="shared" si="76"/>
        <v>0.18</v>
      </c>
      <c r="AT75" s="1">
        <f t="shared" si="77"/>
        <v>1125</v>
      </c>
      <c r="AU75" s="1">
        <f t="shared" si="78"/>
        <v>189376.000594285</v>
      </c>
    </row>
    <row r="76" spans="1:48" x14ac:dyDescent="0.15">
      <c r="C76" s="7">
        <v>3</v>
      </c>
      <c r="D76" s="7">
        <v>-0.66582677877419405</v>
      </c>
      <c r="E76" s="9">
        <f t="shared" si="79"/>
        <v>-9.2883688641785707</v>
      </c>
      <c r="F76" s="7" t="s">
        <v>83</v>
      </c>
      <c r="G76" s="1">
        <v>4</v>
      </c>
      <c r="H76" s="8">
        <f t="shared" si="61"/>
        <v>-0.66582677877419405</v>
      </c>
      <c r="I76" s="8">
        <f t="shared" si="62"/>
        <v>272.48417322122577</v>
      </c>
      <c r="J76" s="8">
        <f t="shared" si="63"/>
        <v>1.5972708761314725E-2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0.43203618144634559</v>
      </c>
      <c r="P76" s="8">
        <f t="shared" si="66"/>
        <v>6.9007881005930024E-3</v>
      </c>
      <c r="Q76" s="12">
        <f t="shared" si="67"/>
        <v>1.2421418581067404E-3</v>
      </c>
      <c r="R76" s="8">
        <f t="shared" si="68"/>
        <v>1.9710000000000002E-2</v>
      </c>
      <c r="S76" s="13">
        <f t="shared" si="69"/>
        <v>6.3020895895826504E-2</v>
      </c>
      <c r="T76" s="2">
        <f t="shared" si="70"/>
        <v>0.01</v>
      </c>
      <c r="U76" s="14">
        <f t="shared" si="71"/>
        <v>6.3020895895826506E-4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1.3230208958958265E-2</v>
      </c>
      <c r="AR76" s="8">
        <f t="shared" si="75"/>
        <v>10.950000000000001</v>
      </c>
      <c r="AS76" s="1">
        <f t="shared" si="76"/>
        <v>0.18</v>
      </c>
      <c r="AT76" s="1">
        <f t="shared" si="77"/>
        <v>1125</v>
      </c>
      <c r="AU76" s="1">
        <f t="shared" si="78"/>
        <v>196553.44175547958</v>
      </c>
    </row>
    <row r="77" spans="1:48" x14ac:dyDescent="0.15">
      <c r="C77" s="7">
        <v>4</v>
      </c>
      <c r="D77" s="7">
        <v>7.0164559436666698</v>
      </c>
      <c r="E77" s="9">
        <f t="shared" si="79"/>
        <v>-0.66582677877419405</v>
      </c>
      <c r="F77" s="7" t="s">
        <v>83</v>
      </c>
      <c r="G77" s="1">
        <v>5</v>
      </c>
      <c r="H77" s="8">
        <f t="shared" si="61"/>
        <v>7.0164559436666698</v>
      </c>
      <c r="I77" s="8">
        <f t="shared" si="62"/>
        <v>280.16645594366662</v>
      </c>
      <c r="J77" s="8">
        <f t="shared" si="63"/>
        <v>4.2551147580248319E-2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0.40387862367846494</v>
      </c>
      <c r="O77" s="8">
        <f t="shared" si="80"/>
        <v>0.13075676966728766</v>
      </c>
      <c r="P77" s="8">
        <f t="shared" si="66"/>
        <v>5.5638506032292942E-3</v>
      </c>
      <c r="Q77" s="12">
        <f t="shared" si="67"/>
        <v>1.0014931085812729E-3</v>
      </c>
      <c r="R77" s="8">
        <f t="shared" si="68"/>
        <v>1.9710000000000002E-2</v>
      </c>
      <c r="S77" s="13">
        <f t="shared" si="69"/>
        <v>5.0811421034057475E-2</v>
      </c>
      <c r="T77" s="2">
        <f t="shared" si="70"/>
        <v>0.01</v>
      </c>
      <c r="U77" s="14">
        <f t="shared" si="71"/>
        <v>5.0811421034057476E-4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1.3108114210340575E-2</v>
      </c>
      <c r="AR77" s="8">
        <f t="shared" si="75"/>
        <v>10.950000000000001</v>
      </c>
      <c r="AS77" s="1">
        <f t="shared" si="76"/>
        <v>0.18</v>
      </c>
      <c r="AT77" s="1">
        <f t="shared" si="77"/>
        <v>1125</v>
      </c>
      <c r="AU77" s="1">
        <f t="shared" si="78"/>
        <v>194739.55180593138</v>
      </c>
    </row>
    <row r="78" spans="1:48" x14ac:dyDescent="0.15">
      <c r="C78" s="7">
        <v>5</v>
      </c>
      <c r="D78" s="7">
        <v>11.4334970121613</v>
      </c>
      <c r="E78" s="9">
        <f t="shared" si="79"/>
        <v>7.0164559436666698</v>
      </c>
      <c r="F78" s="7" t="s">
        <v>85</v>
      </c>
      <c r="G78" s="1">
        <v>6</v>
      </c>
      <c r="H78" s="8">
        <f t="shared" si="61"/>
        <v>11.4334970121613</v>
      </c>
      <c r="I78" s="8">
        <f t="shared" si="62"/>
        <v>284.58349701216127</v>
      </c>
      <c r="J78" s="8">
        <f t="shared" si="63"/>
        <v>7.297520721011691E-2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0.2346929190640584</v>
      </c>
      <c r="P78" s="8">
        <f t="shared" si="66"/>
        <v>1.712676439944686E-2</v>
      </c>
      <c r="Q78" s="12">
        <f t="shared" si="67"/>
        <v>3.0828175919004348E-3</v>
      </c>
      <c r="R78" s="8">
        <f t="shared" si="68"/>
        <v>1.9710000000000002E-2</v>
      </c>
      <c r="S78" s="13">
        <f t="shared" si="69"/>
        <v>0.15640880730088455</v>
      </c>
      <c r="T78" s="2">
        <f t="shared" si="70"/>
        <v>0.01</v>
      </c>
      <c r="U78" s="14">
        <f t="shared" si="71"/>
        <v>1.5640880730088454E-3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1.4164088073008846E-2</v>
      </c>
      <c r="AR78" s="8">
        <f t="shared" si="75"/>
        <v>10.950000000000001</v>
      </c>
      <c r="AS78" s="1">
        <f t="shared" si="76"/>
        <v>0.18</v>
      </c>
      <c r="AT78" s="1">
        <f t="shared" si="77"/>
        <v>1125</v>
      </c>
      <c r="AU78" s="1">
        <f t="shared" si="78"/>
        <v>210427.53509894956</v>
      </c>
    </row>
    <row r="79" spans="1:48" x14ac:dyDescent="0.15">
      <c r="C79" s="7">
        <v>6</v>
      </c>
      <c r="D79" s="7">
        <v>17.325217722000001</v>
      </c>
      <c r="E79" s="9">
        <f t="shared" si="79"/>
        <v>11.4334970121613</v>
      </c>
      <c r="F79" s="7" t="s">
        <v>83</v>
      </c>
      <c r="G79" s="1">
        <v>7</v>
      </c>
      <c r="H79" s="8">
        <f t="shared" si="61"/>
        <v>17.325217722000001</v>
      </c>
      <c r="I79" s="8">
        <f t="shared" si="62"/>
        <v>290.47521772199997</v>
      </c>
      <c r="J79" s="8">
        <f t="shared" si="63"/>
        <v>0.14607018631608304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0.32706615466461153</v>
      </c>
      <c r="P79" s="8">
        <f t="shared" si="66"/>
        <v>4.7774614149544641E-2</v>
      </c>
      <c r="Q79" s="12">
        <f t="shared" si="67"/>
        <v>8.5994305469180351E-3</v>
      </c>
      <c r="R79" s="8">
        <f t="shared" si="68"/>
        <v>1.9710000000000002E-2</v>
      </c>
      <c r="S79" s="13">
        <f t="shared" si="69"/>
        <v>0.4362978461145629</v>
      </c>
      <c r="T79" s="2">
        <f t="shared" si="70"/>
        <v>0.01</v>
      </c>
      <c r="U79" s="14">
        <f t="shared" si="71"/>
        <v>4.3629784611456295E-3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2.596297846114563E-2</v>
      </c>
      <c r="AR79" s="8">
        <f t="shared" si="75"/>
        <v>10.950000000000001</v>
      </c>
      <c r="AS79" s="1">
        <f t="shared" si="76"/>
        <v>0.18</v>
      </c>
      <c r="AT79" s="1">
        <f t="shared" si="77"/>
        <v>1125</v>
      </c>
      <c r="AU79" s="1">
        <f t="shared" si="78"/>
        <v>385716.71774739475</v>
      </c>
    </row>
    <row r="80" spans="1:48" x14ac:dyDescent="0.15">
      <c r="C80" s="7">
        <v>7</v>
      </c>
      <c r="D80" s="7">
        <v>19.941677201612901</v>
      </c>
      <c r="E80" s="9">
        <f t="shared" si="79"/>
        <v>17.325217722000001</v>
      </c>
      <c r="F80" s="7" t="s">
        <v>83</v>
      </c>
      <c r="G80" s="1">
        <v>8</v>
      </c>
      <c r="H80" s="8">
        <f t="shared" si="61"/>
        <v>19.941677201612901</v>
      </c>
      <c r="I80" s="8">
        <f t="shared" si="62"/>
        <v>293.09167720161287</v>
      </c>
      <c r="J80" s="8">
        <f t="shared" si="63"/>
        <v>0.19702400084345073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0.38879154051506692</v>
      </c>
      <c r="P80" s="8">
        <f t="shared" si="66"/>
        <v>7.6601264806367059E-2</v>
      </c>
      <c r="Q80" s="12">
        <f t="shared" si="67"/>
        <v>1.378822766514607E-2</v>
      </c>
      <c r="R80" s="8">
        <f t="shared" si="68"/>
        <v>1.9710000000000002E-2</v>
      </c>
      <c r="S80" s="13">
        <f t="shared" si="69"/>
        <v>0.69955492973851185</v>
      </c>
      <c r="T80" s="2">
        <f t="shared" si="70"/>
        <v>0.01</v>
      </c>
      <c r="U80" s="14">
        <f t="shared" si="71"/>
        <v>6.9955492973851185E-3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2.8595549297385121E-2</v>
      </c>
      <c r="AR80" s="8">
        <f t="shared" si="75"/>
        <v>10.950000000000001</v>
      </c>
      <c r="AS80" s="1">
        <f t="shared" si="76"/>
        <v>0.18</v>
      </c>
      <c r="AT80" s="1">
        <f t="shared" si="77"/>
        <v>1125</v>
      </c>
      <c r="AU80" s="1">
        <f t="shared" si="78"/>
        <v>424827.27602603857</v>
      </c>
    </row>
    <row r="81" spans="1:48" x14ac:dyDescent="0.15">
      <c r="C81" s="7">
        <v>8</v>
      </c>
      <c r="D81" s="7">
        <v>16.788752421290301</v>
      </c>
      <c r="E81" s="9">
        <f t="shared" si="79"/>
        <v>19.941677201612901</v>
      </c>
      <c r="F81" s="7" t="s">
        <v>83</v>
      </c>
      <c r="G81" s="1">
        <v>9</v>
      </c>
      <c r="H81" s="8">
        <f t="shared" si="61"/>
        <v>16.788752421290301</v>
      </c>
      <c r="I81" s="8">
        <f t="shared" si="62"/>
        <v>289.9387524212903</v>
      </c>
      <c r="J81" s="8">
        <f t="shared" si="63"/>
        <v>0.13728592094957259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0.42169027570869988</v>
      </c>
      <c r="P81" s="8">
        <f t="shared" si="66"/>
        <v>5.7892137856148045E-2</v>
      </c>
      <c r="Q81" s="12">
        <f t="shared" si="67"/>
        <v>1.0420584814106647E-2</v>
      </c>
      <c r="R81" s="8">
        <f t="shared" si="68"/>
        <v>1.9710000000000002E-2</v>
      </c>
      <c r="S81" s="13">
        <f t="shared" si="69"/>
        <v>0.52869532288719667</v>
      </c>
      <c r="T81" s="2">
        <f t="shared" si="70"/>
        <v>0.01</v>
      </c>
      <c r="U81" s="14">
        <f t="shared" si="71"/>
        <v>5.286953228871967E-3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2.6886953228871968E-2</v>
      </c>
      <c r="AR81" s="8">
        <f t="shared" si="75"/>
        <v>10.950000000000001</v>
      </c>
      <c r="AS81" s="1">
        <f t="shared" si="76"/>
        <v>0.18</v>
      </c>
      <c r="AT81" s="1">
        <f t="shared" si="77"/>
        <v>1125</v>
      </c>
      <c r="AU81" s="1">
        <f t="shared" si="78"/>
        <v>399443.66803632892</v>
      </c>
    </row>
    <row r="82" spans="1:48" x14ac:dyDescent="0.15">
      <c r="C82" s="7">
        <v>9</v>
      </c>
      <c r="D82" s="7">
        <v>13.2016522656667</v>
      </c>
      <c r="E82" s="9">
        <f t="shared" si="79"/>
        <v>16.788752421290301</v>
      </c>
      <c r="F82" s="7" t="s">
        <v>83</v>
      </c>
      <c r="G82" s="1">
        <v>10</v>
      </c>
      <c r="H82" s="8">
        <f t="shared" si="61"/>
        <v>13.2016522656667</v>
      </c>
      <c r="I82" s="8">
        <f t="shared" si="62"/>
        <v>286.3516522656667</v>
      </c>
      <c r="J82" s="8">
        <f t="shared" si="63"/>
        <v>9.0141834398385273E-2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0.47329813785255187</v>
      </c>
      <c r="P82" s="8">
        <f t="shared" si="66"/>
        <v>4.2663962363368856E-2</v>
      </c>
      <c r="Q82" s="12">
        <f t="shared" si="67"/>
        <v>7.6795132254063939E-3</v>
      </c>
      <c r="R82" s="8">
        <f t="shared" si="68"/>
        <v>1.9710000000000002E-2</v>
      </c>
      <c r="S82" s="13">
        <f t="shared" si="69"/>
        <v>0.38962522706272923</v>
      </c>
      <c r="T82" s="2">
        <f t="shared" si="70"/>
        <v>0.01</v>
      </c>
      <c r="U82" s="14">
        <f t="shared" si="71"/>
        <v>3.8962522706272925E-3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2.5496252270627295E-2</v>
      </c>
      <c r="AR82" s="8">
        <f t="shared" si="75"/>
        <v>10.950000000000001</v>
      </c>
      <c r="AS82" s="1">
        <f t="shared" si="76"/>
        <v>0.18</v>
      </c>
      <c r="AT82" s="1">
        <f t="shared" si="77"/>
        <v>1125</v>
      </c>
      <c r="AU82" s="1">
        <f t="shared" si="78"/>
        <v>378782.84093650075</v>
      </c>
    </row>
    <row r="83" spans="1:48" x14ac:dyDescent="0.15">
      <c r="C83" s="7">
        <v>10</v>
      </c>
      <c r="D83" s="7">
        <v>7.6188813619354798</v>
      </c>
      <c r="E83" s="9">
        <f t="shared" si="79"/>
        <v>13.2016522656667</v>
      </c>
      <c r="F83" s="7" t="s">
        <v>83</v>
      </c>
      <c r="G83" s="1">
        <v>11</v>
      </c>
      <c r="H83" s="8">
        <f t="shared" si="61"/>
        <v>7.6188813619354798</v>
      </c>
      <c r="I83" s="8">
        <f t="shared" si="62"/>
        <v>280.76888136193548</v>
      </c>
      <c r="J83" s="8">
        <f t="shared" si="63"/>
        <v>4.5845409496932735E-2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0.40910246671472383</v>
      </c>
      <c r="O83" s="8">
        <f t="shared" si="80"/>
        <v>0.13103170877445913</v>
      </c>
      <c r="P83" s="8">
        <f t="shared" si="66"/>
        <v>6.0072023458479134E-3</v>
      </c>
      <c r="Q83" s="12">
        <f t="shared" si="67"/>
        <v>1.0812964222526244E-3</v>
      </c>
      <c r="R83" s="8">
        <f t="shared" si="68"/>
        <v>1.9710000000000002E-2</v>
      </c>
      <c r="S83" s="13">
        <f t="shared" si="69"/>
        <v>5.4860295395871346E-2</v>
      </c>
      <c r="T83" s="2">
        <f t="shared" si="70"/>
        <v>0.01</v>
      </c>
      <c r="U83" s="14">
        <f t="shared" si="71"/>
        <v>5.4860295395871349E-4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1.3148602953958713E-2</v>
      </c>
      <c r="AR83" s="8">
        <f t="shared" si="75"/>
        <v>10.950000000000001</v>
      </c>
      <c r="AS83" s="1">
        <f t="shared" si="76"/>
        <v>0.18</v>
      </c>
      <c r="AT83" s="1">
        <f t="shared" si="77"/>
        <v>1125</v>
      </c>
      <c r="AU83" s="1">
        <f t="shared" si="78"/>
        <v>195341.06928272918</v>
      </c>
    </row>
    <row r="84" spans="1:48" x14ac:dyDescent="0.15">
      <c r="C84" s="7">
        <v>11</v>
      </c>
      <c r="D84" s="7">
        <v>4.1370569622333297</v>
      </c>
      <c r="E84" s="9">
        <f t="shared" si="79"/>
        <v>7.6188813619354798</v>
      </c>
      <c r="F84" s="7" t="s">
        <v>85</v>
      </c>
      <c r="G84" s="1">
        <v>12</v>
      </c>
      <c r="H84" s="8">
        <f t="shared" si="61"/>
        <v>4.1370569622333297</v>
      </c>
      <c r="I84" s="8">
        <f t="shared" si="62"/>
        <v>277.28705696223329</v>
      </c>
      <c r="J84" s="8">
        <f t="shared" si="63"/>
        <v>2.9660591946660778E-2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0.23452450642861122</v>
      </c>
      <c r="P84" s="8">
        <f t="shared" si="66"/>
        <v>6.9561356866710599E-3</v>
      </c>
      <c r="Q84" s="12">
        <f t="shared" si="67"/>
        <v>1.2521044236007907E-3</v>
      </c>
      <c r="R84" s="8">
        <f t="shared" si="68"/>
        <v>1.9710000000000002E-2</v>
      </c>
      <c r="S84" s="13">
        <f t="shared" si="69"/>
        <v>6.3526353302932048E-2</v>
      </c>
      <c r="T84" s="2">
        <f t="shared" si="70"/>
        <v>0.01</v>
      </c>
      <c r="U84" s="14">
        <f t="shared" si="71"/>
        <v>6.352635330293205E-4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1.3235263533029321E-2</v>
      </c>
      <c r="AR84" s="8">
        <f t="shared" si="75"/>
        <v>10.950000000000001</v>
      </c>
      <c r="AS84" s="1">
        <f t="shared" si="76"/>
        <v>0.18</v>
      </c>
      <c r="AT84" s="1">
        <f t="shared" si="77"/>
        <v>1125</v>
      </c>
      <c r="AU84" s="1">
        <f t="shared" si="78"/>
        <v>196628.534592891</v>
      </c>
      <c r="AV84" s="1">
        <f>SUM(AU73:AU84)</f>
        <v>3152124.4386049146</v>
      </c>
    </row>
    <row r="85" spans="1:48" x14ac:dyDescent="0.3">
      <c r="C85" s="7">
        <v>12</v>
      </c>
      <c r="D85" s="10">
        <v>1.9923650516451601</v>
      </c>
      <c r="E85" s="9">
        <f t="shared" si="79"/>
        <v>4.1370569622333297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0</v>
      </c>
      <c r="E89" s="7"/>
      <c r="F89" s="7"/>
      <c r="G89" s="1">
        <v>1</v>
      </c>
      <c r="H89" s="8">
        <f t="shared" ref="H89:H100" si="81">E90</f>
        <v>0</v>
      </c>
      <c r="I89" s="8">
        <f t="shared" ref="I89:I100" si="82">H89+273.15</f>
        <v>273.14999999999998</v>
      </c>
      <c r="J89" s="8">
        <f t="shared" ref="J89:J100" si="83">EXP(($C$15*(I89-$C$13))/($C$16*I89*$C$13))</f>
        <v>1.7426374748752829E-2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9.2451710295189657E-2</v>
      </c>
      <c r="Q89" s="12">
        <f t="shared" ref="Q89:Q100" si="87">P89*$B$91</f>
        <v>4.1603269632835345E-2</v>
      </c>
      <c r="R89" s="8">
        <f t="shared" ref="R89:R100" si="88">L89*$B$91</f>
        <v>2.3873737500000001</v>
      </c>
      <c r="S89" s="13">
        <f t="shared" ref="S89:S100" si="89">Q89/R89</f>
        <v>1.7426374748752825E-2</v>
      </c>
      <c r="T89" s="2">
        <f t="shared" ref="T89:T100" si="90">$B$90/100</f>
        <v>0.51</v>
      </c>
      <c r="U89" s="14">
        <f t="shared" ref="U89:U100" si="91">S89*T89</f>
        <v>8.8874511218639402E-3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3.3016566513241981E-2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32475</v>
      </c>
      <c r="AN89" s="1">
        <f t="shared" ref="AN89:AN100" si="96">AM89*10000*AK89*AJ89</f>
        <v>111536957.0667614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-3.3043341692580599</v>
      </c>
      <c r="E90" s="9">
        <f t="shared" ref="E90:E101" si="97">D89</f>
        <v>0</v>
      </c>
      <c r="F90" s="7" t="s">
        <v>83</v>
      </c>
      <c r="G90" s="1">
        <v>2</v>
      </c>
      <c r="H90" s="8">
        <f t="shared" si="81"/>
        <v>-3.3043341692580599</v>
      </c>
      <c r="I90" s="8">
        <f t="shared" si="82"/>
        <v>269.84566583074189</v>
      </c>
      <c r="J90" s="8">
        <f t="shared" si="83"/>
        <v>1.1262583407462513E-2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10.51809828970481</v>
      </c>
      <c r="P90" s="8">
        <f t="shared" si="86"/>
        <v>0.11846095927568923</v>
      </c>
      <c r="Q90" s="12">
        <f t="shared" si="87"/>
        <v>5.330743167406015E-2</v>
      </c>
      <c r="R90" s="8">
        <f t="shared" si="88"/>
        <v>2.3873737500000001</v>
      </c>
      <c r="S90" s="13">
        <f t="shared" si="89"/>
        <v>2.2328900815827495E-2</v>
      </c>
      <c r="T90" s="2">
        <f t="shared" si="90"/>
        <v>0.51</v>
      </c>
      <c r="U90" s="14">
        <f t="shared" si="91"/>
        <v>1.1387739416072023E-2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3.3770403433945717E-2</v>
      </c>
      <c r="AK90" s="8">
        <f t="shared" si="93"/>
        <v>10.4025</v>
      </c>
      <c r="AL90" s="1">
        <f t="shared" si="94"/>
        <v>0.45</v>
      </c>
      <c r="AM90" s="17">
        <f t="shared" si="95"/>
        <v>32475</v>
      </c>
      <c r="AN90" s="1">
        <f t="shared" si="96"/>
        <v>114083577.9040962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-9.2883688641785707</v>
      </c>
      <c r="E91" s="9">
        <f t="shared" si="97"/>
        <v>-3.3043341692580599</v>
      </c>
      <c r="F91" s="7" t="s">
        <v>83</v>
      </c>
      <c r="G91" s="1">
        <v>3</v>
      </c>
      <c r="H91" s="8">
        <f t="shared" si="81"/>
        <v>-9.2883688641785707</v>
      </c>
      <c r="I91" s="8">
        <f t="shared" si="82"/>
        <v>263.86163113582143</v>
      </c>
      <c r="J91" s="8">
        <f t="shared" si="83"/>
        <v>4.968785416425767E-3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15.704912330429121</v>
      </c>
      <c r="P91" s="8">
        <f t="shared" si="86"/>
        <v>7.8034339353681426E-2</v>
      </c>
      <c r="Q91" s="12">
        <f t="shared" si="87"/>
        <v>3.5115452709156642E-2</v>
      </c>
      <c r="R91" s="8">
        <f t="shared" si="88"/>
        <v>2.3873737500000001</v>
      </c>
      <c r="S91" s="13">
        <f t="shared" si="89"/>
        <v>1.4708820815826027E-2</v>
      </c>
      <c r="T91" s="2">
        <f t="shared" si="90"/>
        <v>0.51</v>
      </c>
      <c r="U91" s="14">
        <f t="shared" si="91"/>
        <v>7.5014986160712744E-3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3.2598701832745491E-2</v>
      </c>
      <c r="AK91" s="8">
        <f t="shared" si="93"/>
        <v>10.4025</v>
      </c>
      <c r="AL91" s="1">
        <f t="shared" si="94"/>
        <v>0.45</v>
      </c>
      <c r="AM91" s="17">
        <f t="shared" si="95"/>
        <v>32475</v>
      </c>
      <c r="AN91" s="1">
        <f t="shared" si="96"/>
        <v>110125321.64096509</v>
      </c>
    </row>
    <row r="92" spans="1:48" x14ac:dyDescent="0.15">
      <c r="C92" s="7">
        <v>3</v>
      </c>
      <c r="D92" s="7">
        <v>-0.66582677877419405</v>
      </c>
      <c r="E92" s="9">
        <f t="shared" si="97"/>
        <v>-9.2883688641785707</v>
      </c>
      <c r="F92" s="7" t="s">
        <v>83</v>
      </c>
      <c r="G92" s="1">
        <v>4</v>
      </c>
      <c r="H92" s="8">
        <f t="shared" si="81"/>
        <v>-0.66582677877419405</v>
      </c>
      <c r="I92" s="8">
        <f t="shared" si="82"/>
        <v>272.48417322122577</v>
      </c>
      <c r="J92" s="8">
        <f t="shared" si="83"/>
        <v>1.5972708761314725E-2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20.932152991075437</v>
      </c>
      <c r="P92" s="8">
        <f t="shared" si="86"/>
        <v>0.33434318347373088</v>
      </c>
      <c r="Q92" s="12">
        <f t="shared" si="87"/>
        <v>0.15045443256317889</v>
      </c>
      <c r="R92" s="8">
        <f t="shared" si="88"/>
        <v>2.3873737500000001</v>
      </c>
      <c r="S92" s="13">
        <f t="shared" si="89"/>
        <v>6.302089589582649E-2</v>
      </c>
      <c r="T92" s="2">
        <f t="shared" si="90"/>
        <v>0.51</v>
      </c>
      <c r="U92" s="14">
        <f t="shared" si="91"/>
        <v>3.2140656906871512E-2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4.0027408057421762E-2</v>
      </c>
      <c r="AK92" s="8">
        <f t="shared" si="93"/>
        <v>10.4025</v>
      </c>
      <c r="AL92" s="1">
        <f t="shared" si="94"/>
        <v>0.45</v>
      </c>
      <c r="AM92" s="17">
        <f t="shared" si="95"/>
        <v>32475</v>
      </c>
      <c r="AN92" s="1">
        <f t="shared" si="96"/>
        <v>135221065.22505289</v>
      </c>
    </row>
    <row r="93" spans="1:48" x14ac:dyDescent="0.15">
      <c r="C93" s="7">
        <v>4</v>
      </c>
      <c r="D93" s="7">
        <v>7.0164559436666698</v>
      </c>
      <c r="E93" s="9">
        <f t="shared" si="97"/>
        <v>-0.66582677877419405</v>
      </c>
      <c r="F93" s="7" t="s">
        <v>83</v>
      </c>
      <c r="G93" s="1">
        <v>5</v>
      </c>
      <c r="H93" s="8">
        <f t="shared" si="81"/>
        <v>7.0164559436666698</v>
      </c>
      <c r="I93" s="8">
        <f t="shared" si="82"/>
        <v>280.16645594366662</v>
      </c>
      <c r="J93" s="8">
        <f t="shared" si="83"/>
        <v>4.2551147580248319E-2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19.567919317221623</v>
      </c>
      <c r="O93" s="8">
        <f t="shared" si="98"/>
        <v>6.3351654903800814</v>
      </c>
      <c r="P93" s="8">
        <f t="shared" si="86"/>
        <v>0.26956856172645904</v>
      </c>
      <c r="Q93" s="12">
        <f t="shared" si="87"/>
        <v>0.12130585277690657</v>
      </c>
      <c r="R93" s="8">
        <f t="shared" si="88"/>
        <v>2.3873737500000001</v>
      </c>
      <c r="S93" s="13">
        <f t="shared" si="89"/>
        <v>5.0811421034057433E-2</v>
      </c>
      <c r="T93" s="2">
        <f t="shared" si="90"/>
        <v>0.51</v>
      </c>
      <c r="U93" s="14">
        <f t="shared" si="91"/>
        <v>2.5913824727369292E-2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3.0724018155301843E-2</v>
      </c>
      <c r="AK93" s="8">
        <f t="shared" si="93"/>
        <v>10.4025</v>
      </c>
      <c r="AL93" s="1">
        <f t="shared" si="94"/>
        <v>0.45</v>
      </c>
      <c r="AM93" s="17">
        <f t="shared" si="95"/>
        <v>32475</v>
      </c>
      <c r="AN93" s="1">
        <f t="shared" si="96"/>
        <v>103792242.97995628</v>
      </c>
    </row>
    <row r="94" spans="1:48" x14ac:dyDescent="0.15">
      <c r="C94" s="7">
        <v>5</v>
      </c>
      <c r="D94" s="7">
        <v>11.4334970121613</v>
      </c>
      <c r="E94" s="9">
        <f t="shared" si="97"/>
        <v>7.0164559436666698</v>
      </c>
      <c r="F94" s="7" t="s">
        <v>85</v>
      </c>
      <c r="G94" s="1">
        <v>6</v>
      </c>
      <c r="H94" s="8">
        <f t="shared" si="81"/>
        <v>11.4334970121613</v>
      </c>
      <c r="I94" s="8">
        <f t="shared" si="82"/>
        <v>284.58349701216127</v>
      </c>
      <c r="J94" s="8">
        <f t="shared" si="83"/>
        <v>7.297520721011691E-2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11.370871928653623</v>
      </c>
      <c r="P94" s="8">
        <f t="shared" si="86"/>
        <v>0.82979173515319982</v>
      </c>
      <c r="Q94" s="12">
        <f t="shared" si="87"/>
        <v>0.37340628081893995</v>
      </c>
      <c r="R94" s="8">
        <f t="shared" si="88"/>
        <v>2.3873737500000001</v>
      </c>
      <c r="S94" s="13">
        <f t="shared" si="89"/>
        <v>0.15640880730088447</v>
      </c>
      <c r="T94" s="2">
        <f t="shared" si="90"/>
        <v>0.51</v>
      </c>
      <c r="U94" s="14">
        <f t="shared" si="91"/>
        <v>7.9768491723451074E-2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5.0179200254620498E-2</v>
      </c>
      <c r="AK94" s="8">
        <f t="shared" si="93"/>
        <v>10.4025</v>
      </c>
      <c r="AL94" s="1">
        <f t="shared" si="94"/>
        <v>0.45</v>
      </c>
      <c r="AM94" s="17">
        <f t="shared" si="95"/>
        <v>32475</v>
      </c>
      <c r="AN94" s="1">
        <f t="shared" si="96"/>
        <v>169515970.17816198</v>
      </c>
    </row>
    <row r="95" spans="1:48" x14ac:dyDescent="0.15">
      <c r="C95" s="7">
        <v>6</v>
      </c>
      <c r="D95" s="7">
        <v>17.325217722000001</v>
      </c>
      <c r="E95" s="9">
        <f t="shared" si="97"/>
        <v>11.4334970121613</v>
      </c>
      <c r="F95" s="7" t="s">
        <v>83</v>
      </c>
      <c r="G95" s="1">
        <v>7</v>
      </c>
      <c r="H95" s="8">
        <f t="shared" si="81"/>
        <v>17.325217722000001</v>
      </c>
      <c r="I95" s="8">
        <f t="shared" si="82"/>
        <v>290.47521772199997</v>
      </c>
      <c r="J95" s="8">
        <f t="shared" si="83"/>
        <v>0.14607018631608304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15.846355193500422</v>
      </c>
      <c r="P95" s="8">
        <f t="shared" si="86"/>
        <v>2.3146800555454368</v>
      </c>
      <c r="Q95" s="12">
        <f t="shared" si="87"/>
        <v>1.0416060249954466</v>
      </c>
      <c r="R95" s="8">
        <f t="shared" si="88"/>
        <v>2.3873737500000001</v>
      </c>
      <c r="S95" s="13">
        <f t="shared" si="89"/>
        <v>0.43629784611456274</v>
      </c>
      <c r="T95" s="2">
        <f t="shared" si="90"/>
        <v>0.51</v>
      </c>
      <c r="U95" s="14">
        <f t="shared" si="91"/>
        <v>0.22251190151842701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0.11354233830780575</v>
      </c>
      <c r="AK95" s="8">
        <f t="shared" si="93"/>
        <v>10.4025</v>
      </c>
      <c r="AL95" s="1">
        <f t="shared" si="94"/>
        <v>0.45</v>
      </c>
      <c r="AM95" s="17">
        <f t="shared" si="95"/>
        <v>32475</v>
      </c>
      <c r="AN95" s="1">
        <f t="shared" si="96"/>
        <v>383570075.5866968</v>
      </c>
    </row>
    <row r="96" spans="1:48" x14ac:dyDescent="0.15">
      <c r="C96" s="7">
        <v>7</v>
      </c>
      <c r="D96" s="7">
        <v>19.941677201612901</v>
      </c>
      <c r="E96" s="9">
        <f t="shared" si="97"/>
        <v>17.325217722000001</v>
      </c>
      <c r="F96" s="7" t="s">
        <v>83</v>
      </c>
      <c r="G96" s="1">
        <v>8</v>
      </c>
      <c r="H96" s="8">
        <f t="shared" si="81"/>
        <v>19.941677201612901</v>
      </c>
      <c r="I96" s="8">
        <f t="shared" si="82"/>
        <v>293.09167720161287</v>
      </c>
      <c r="J96" s="8">
        <f t="shared" si="83"/>
        <v>0.19702400084345073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18.836950137954986</v>
      </c>
      <c r="P96" s="8">
        <f t="shared" si="86"/>
        <v>3.7113312798684825</v>
      </c>
      <c r="Q96" s="12">
        <f t="shared" si="87"/>
        <v>1.6700990759408172</v>
      </c>
      <c r="R96" s="8">
        <f t="shared" si="88"/>
        <v>2.3873737500000001</v>
      </c>
      <c r="S96" s="13">
        <f t="shared" si="89"/>
        <v>0.69955492973851163</v>
      </c>
      <c r="T96" s="2">
        <f t="shared" si="90"/>
        <v>0.51</v>
      </c>
      <c r="U96" s="14">
        <f t="shared" si="91"/>
        <v>0.35677301416664092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0.15402206377124222</v>
      </c>
      <c r="AK96" s="8">
        <f t="shared" si="93"/>
        <v>10.4025</v>
      </c>
      <c r="AL96" s="1">
        <f t="shared" si="94"/>
        <v>0.45</v>
      </c>
      <c r="AM96" s="17">
        <f t="shared" si="95"/>
        <v>32475</v>
      </c>
      <c r="AN96" s="1">
        <f t="shared" si="96"/>
        <v>520319164.84401774</v>
      </c>
    </row>
    <row r="97" spans="1:50" x14ac:dyDescent="0.15">
      <c r="C97" s="7">
        <v>8</v>
      </c>
      <c r="D97" s="7">
        <v>16.788752421290301</v>
      </c>
      <c r="E97" s="9">
        <f t="shared" si="97"/>
        <v>19.941677201612901</v>
      </c>
      <c r="F97" s="7" t="s">
        <v>83</v>
      </c>
      <c r="G97" s="1">
        <v>9</v>
      </c>
      <c r="H97" s="8">
        <f t="shared" si="81"/>
        <v>16.788752421290301</v>
      </c>
      <c r="I97" s="8">
        <f t="shared" si="82"/>
        <v>289.9387524212903</v>
      </c>
      <c r="J97" s="8">
        <f t="shared" si="83"/>
        <v>0.13728592094957259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20.430893858086506</v>
      </c>
      <c r="P97" s="8">
        <f t="shared" si="86"/>
        <v>2.8048740791303723</v>
      </c>
      <c r="Q97" s="12">
        <f t="shared" si="87"/>
        <v>1.2621933356086676</v>
      </c>
      <c r="R97" s="8">
        <f t="shared" si="88"/>
        <v>2.3873737500000001</v>
      </c>
      <c r="S97" s="13">
        <f t="shared" si="89"/>
        <v>0.52869532288719667</v>
      </c>
      <c r="T97" s="2">
        <f t="shared" si="90"/>
        <v>0.51</v>
      </c>
      <c r="U97" s="14">
        <f t="shared" si="91"/>
        <v>0.2696346146724703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0.12774983632374981</v>
      </c>
      <c r="AK97" s="8">
        <f t="shared" si="93"/>
        <v>10.4025</v>
      </c>
      <c r="AL97" s="1">
        <f t="shared" si="94"/>
        <v>0.45</v>
      </c>
      <c r="AM97" s="17">
        <f t="shared" si="95"/>
        <v>32475</v>
      </c>
      <c r="AN97" s="1">
        <f t="shared" si="96"/>
        <v>431566014.09819794</v>
      </c>
    </row>
    <row r="98" spans="1:50" x14ac:dyDescent="0.15">
      <c r="C98" s="7">
        <v>9</v>
      </c>
      <c r="D98" s="7">
        <v>13.2016522656667</v>
      </c>
      <c r="E98" s="9">
        <f t="shared" si="97"/>
        <v>16.788752421290301</v>
      </c>
      <c r="F98" s="7" t="s">
        <v>83</v>
      </c>
      <c r="G98" s="1">
        <v>10</v>
      </c>
      <c r="H98" s="8">
        <f t="shared" si="81"/>
        <v>13.2016522656667</v>
      </c>
      <c r="I98" s="8">
        <f t="shared" si="82"/>
        <v>286.3516522656667</v>
      </c>
      <c r="J98" s="8">
        <f t="shared" si="83"/>
        <v>9.0141834398385273E-2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22.931294778956136</v>
      </c>
      <c r="P98" s="8">
        <f t="shared" si="86"/>
        <v>2.067068976505221</v>
      </c>
      <c r="Q98" s="12">
        <f t="shared" si="87"/>
        <v>0.93018103942734953</v>
      </c>
      <c r="R98" s="8">
        <f t="shared" si="88"/>
        <v>2.3873737500000001</v>
      </c>
      <c r="S98" s="13">
        <f t="shared" si="89"/>
        <v>0.38962522706272928</v>
      </c>
      <c r="T98" s="2">
        <f t="shared" si="90"/>
        <v>0.51</v>
      </c>
      <c r="U98" s="14">
        <f t="shared" si="91"/>
        <v>0.19870886580199193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0.10315972303930057</v>
      </c>
      <c r="AK98" s="8">
        <f t="shared" si="93"/>
        <v>10.4025</v>
      </c>
      <c r="AL98" s="1">
        <f t="shared" si="94"/>
        <v>0.45</v>
      </c>
      <c r="AM98" s="17">
        <f t="shared" si="95"/>
        <v>32475</v>
      </c>
      <c r="AN98" s="1">
        <f t="shared" si="96"/>
        <v>348495401.3930763</v>
      </c>
    </row>
    <row r="99" spans="1:50" x14ac:dyDescent="0.15">
      <c r="C99" s="7">
        <v>10</v>
      </c>
      <c r="D99" s="7">
        <v>7.6188813619354798</v>
      </c>
      <c r="E99" s="9">
        <f t="shared" si="97"/>
        <v>13.2016522656667</v>
      </c>
      <c r="F99" s="7" t="s">
        <v>83</v>
      </c>
      <c r="G99" s="1">
        <v>11</v>
      </c>
      <c r="H99" s="8">
        <f t="shared" si="81"/>
        <v>7.6188813619354798</v>
      </c>
      <c r="I99" s="8">
        <f t="shared" si="82"/>
        <v>280.76888136193548</v>
      </c>
      <c r="J99" s="8">
        <f t="shared" si="83"/>
        <v>4.5845409496932735E-2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19.821014512328368</v>
      </c>
      <c r="O99" s="8">
        <f t="shared" si="98"/>
        <v>6.3484862901225476</v>
      </c>
      <c r="P99" s="8">
        <f t="shared" si="86"/>
        <v>0.29104895365633149</v>
      </c>
      <c r="Q99" s="12">
        <f t="shared" si="87"/>
        <v>0.13097202914534917</v>
      </c>
      <c r="R99" s="8">
        <f t="shared" si="88"/>
        <v>2.3873737500000001</v>
      </c>
      <c r="S99" s="13">
        <f t="shared" si="89"/>
        <v>5.4860295395871367E-2</v>
      </c>
      <c r="T99" s="2">
        <f t="shared" si="90"/>
        <v>0.51</v>
      </c>
      <c r="U99" s="14">
        <f t="shared" si="91"/>
        <v>2.7978750651894396E-2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3.8772593321546159E-2</v>
      </c>
      <c r="AK99" s="8">
        <f t="shared" si="93"/>
        <v>10.4025</v>
      </c>
      <c r="AL99" s="1">
        <f t="shared" si="94"/>
        <v>0.45</v>
      </c>
      <c r="AM99" s="17">
        <f t="shared" si="95"/>
        <v>32475</v>
      </c>
      <c r="AN99" s="1">
        <f t="shared" si="96"/>
        <v>130982035.18339293</v>
      </c>
    </row>
    <row r="100" spans="1:50" x14ac:dyDescent="0.15">
      <c r="C100" s="7">
        <v>11</v>
      </c>
      <c r="D100" s="7">
        <v>4.1370569622333297</v>
      </c>
      <c r="E100" s="9">
        <f t="shared" si="97"/>
        <v>7.6188813619354798</v>
      </c>
      <c r="F100" s="7" t="s">
        <v>85</v>
      </c>
      <c r="G100" s="1">
        <v>12</v>
      </c>
      <c r="H100" s="8">
        <f t="shared" si="81"/>
        <v>4.1370569622333297</v>
      </c>
      <c r="I100" s="8">
        <f t="shared" si="82"/>
        <v>277.28705696223329</v>
      </c>
      <c r="J100" s="8">
        <f t="shared" si="83"/>
        <v>2.9660591946660778E-2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11.362712336466217</v>
      </c>
      <c r="P100" s="8">
        <f t="shared" si="86"/>
        <v>0.33702477401921294</v>
      </c>
      <c r="Q100" s="12">
        <f t="shared" si="87"/>
        <v>0.15166114830864583</v>
      </c>
      <c r="R100" s="8">
        <f t="shared" si="88"/>
        <v>2.3873737500000001</v>
      </c>
      <c r="S100" s="13">
        <f t="shared" si="89"/>
        <v>6.3526353302932076E-2</v>
      </c>
      <c r="T100" s="2">
        <f t="shared" si="90"/>
        <v>0.51</v>
      </c>
      <c r="U100" s="14">
        <f t="shared" si="91"/>
        <v>3.2398440184495357E-2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4.0105129715625354E-2</v>
      </c>
      <c r="AK100" s="8">
        <f t="shared" si="93"/>
        <v>10.4025</v>
      </c>
      <c r="AL100" s="1">
        <f t="shared" si="94"/>
        <v>0.45</v>
      </c>
      <c r="AM100" s="17">
        <f t="shared" si="95"/>
        <v>32475</v>
      </c>
      <c r="AN100" s="1">
        <f t="shared" si="96"/>
        <v>135483625.45374095</v>
      </c>
      <c r="AO100" s="1">
        <f>SUM(AN89:AN100)</f>
        <v>2694691451.5541167</v>
      </c>
    </row>
    <row r="101" spans="1:50" x14ac:dyDescent="0.3">
      <c r="C101" s="7">
        <v>12</v>
      </c>
      <c r="D101" s="10">
        <v>1.9923650516451601</v>
      </c>
      <c r="E101" s="9">
        <f t="shared" si="97"/>
        <v>4.1370569622333297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0</v>
      </c>
      <c r="E105" s="7"/>
      <c r="F105" s="7"/>
      <c r="G105" s="1">
        <v>1</v>
      </c>
      <c r="H105" s="8">
        <f t="shared" ref="H105:H116" si="99">E106</f>
        <v>0</v>
      </c>
      <c r="I105" s="8">
        <f t="shared" ref="I105:I116" si="100">H105+273.15</f>
        <v>273.14999999999998</v>
      </c>
      <c r="J105" s="8">
        <f t="shared" ref="J105:J116" si="101">EXP(($C$15*(I105-$C$13))/($C$16*I105*$C$13))</f>
        <v>1.7426374748752829E-2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1.1290377566464211E-2</v>
      </c>
      <c r="Q105" s="12">
        <f t="shared" ref="Q105:Q116" si="105">P105*$B$107</f>
        <v>3.3871132699392634E-3</v>
      </c>
      <c r="R105" s="8">
        <f t="shared" ref="R105:R116" si="106">L105*$B$107</f>
        <v>0.19436706250000002</v>
      </c>
      <c r="S105" s="13">
        <f t="shared" ref="S105:S116" si="107">Q105/R105</f>
        <v>1.7426374748752829E-2</v>
      </c>
      <c r="T105" s="2">
        <f t="shared" ref="T105:T116" si="108">$B$106/100</f>
        <v>0.01</v>
      </c>
      <c r="U105" s="14">
        <f t="shared" ref="U105:U116" si="109">S105*T105</f>
        <v>1.7426374748752828E-4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5.6642637474875286E-3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1000</v>
      </c>
      <c r="AX105" s="1">
        <f t="shared" ref="AX105:AX116" si="116">AW105*10000*AV105*0.67*AU105*AT105</f>
        <v>737634.02490234328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-3.3043341692580599</v>
      </c>
      <c r="E106" s="9">
        <f t="shared" ref="E106:E117" si="117">D105</f>
        <v>0</v>
      </c>
      <c r="F106" s="7" t="s">
        <v>83</v>
      </c>
      <c r="G106" s="1">
        <v>2</v>
      </c>
      <c r="H106" s="8">
        <f t="shared" si="99"/>
        <v>-3.3043341692580599</v>
      </c>
      <c r="I106" s="8">
        <f t="shared" si="100"/>
        <v>269.84566583074189</v>
      </c>
      <c r="J106" s="8">
        <f t="shared" si="101"/>
        <v>1.1262583407462513E-2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1.2844900391002028</v>
      </c>
      <c r="P106" s="8">
        <f t="shared" si="104"/>
        <v>1.4466676201420819E-2</v>
      </c>
      <c r="Q106" s="12">
        <f t="shared" si="105"/>
        <v>4.3400028604262458E-3</v>
      </c>
      <c r="R106" s="8">
        <f t="shared" si="106"/>
        <v>0.19436706250000002</v>
      </c>
      <c r="S106" s="13">
        <f t="shared" si="107"/>
        <v>2.2328900815827505E-2</v>
      </c>
      <c r="T106" s="2">
        <f t="shared" si="108"/>
        <v>0.01</v>
      </c>
      <c r="U106" s="14">
        <f t="shared" si="109"/>
        <v>2.2328900815827505E-4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5.7132890081582751E-3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1000</v>
      </c>
      <c r="AX106" s="1">
        <f t="shared" si="116"/>
        <v>744018.38515860599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-9.2883688641785707</v>
      </c>
      <c r="E107" s="9">
        <f t="shared" si="117"/>
        <v>-3.3043341692580599</v>
      </c>
      <c r="F107" s="7" t="s">
        <v>83</v>
      </c>
      <c r="G107" s="1">
        <v>3</v>
      </c>
      <c r="H107" s="8">
        <f t="shared" si="99"/>
        <v>-9.2883688641785707</v>
      </c>
      <c r="I107" s="8">
        <f t="shared" si="100"/>
        <v>263.86163113582143</v>
      </c>
      <c r="J107" s="8">
        <f t="shared" si="101"/>
        <v>4.968785416425767E-3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1.9179135712321154</v>
      </c>
      <c r="P107" s="8">
        <f t="shared" si="104"/>
        <v>9.5297009827031969E-3</v>
      </c>
      <c r="Q107" s="12">
        <f t="shared" si="105"/>
        <v>2.8589102948109592E-3</v>
      </c>
      <c r="R107" s="8">
        <f t="shared" si="106"/>
        <v>0.19436706250000002</v>
      </c>
      <c r="S107" s="13">
        <f t="shared" si="107"/>
        <v>1.4708820815826029E-2</v>
      </c>
      <c r="T107" s="2">
        <f t="shared" si="108"/>
        <v>0.01</v>
      </c>
      <c r="U107" s="14">
        <f t="shared" si="109"/>
        <v>1.4708820815826029E-4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5.6370882081582608E-3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1000</v>
      </c>
      <c r="AX107" s="1">
        <f t="shared" si="116"/>
        <v>734095.06496898364</v>
      </c>
    </row>
    <row r="108" spans="1:50" x14ac:dyDescent="0.15">
      <c r="C108" s="7">
        <v>3</v>
      </c>
      <c r="D108" s="7">
        <v>-0.66582677877419405</v>
      </c>
      <c r="E108" s="9">
        <f t="shared" si="117"/>
        <v>-9.2883688641785707</v>
      </c>
      <c r="F108" s="7" t="s">
        <v>83</v>
      </c>
      <c r="G108" s="1">
        <v>4</v>
      </c>
      <c r="H108" s="8">
        <f t="shared" si="99"/>
        <v>-0.66582677877419405</v>
      </c>
      <c r="I108" s="8">
        <f t="shared" si="100"/>
        <v>272.48417322122577</v>
      </c>
      <c r="J108" s="8">
        <f t="shared" si="101"/>
        <v>1.5972708761314725E-2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2.5562740785827458</v>
      </c>
      <c r="P108" s="8">
        <f t="shared" si="104"/>
        <v>4.0830621371300349E-2</v>
      </c>
      <c r="Q108" s="12">
        <f t="shared" si="105"/>
        <v>1.2249186411390105E-2</v>
      </c>
      <c r="R108" s="8">
        <f t="shared" si="106"/>
        <v>0.19436706250000002</v>
      </c>
      <c r="S108" s="13">
        <f t="shared" si="107"/>
        <v>6.3020895895826504E-2</v>
      </c>
      <c r="T108" s="2">
        <f t="shared" si="108"/>
        <v>0.01</v>
      </c>
      <c r="U108" s="14">
        <f t="shared" si="109"/>
        <v>6.3020895895826506E-4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6.1202089589582655E-3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1000</v>
      </c>
      <c r="AX108" s="1">
        <f t="shared" si="116"/>
        <v>797009.91495006392</v>
      </c>
    </row>
    <row r="109" spans="1:50" x14ac:dyDescent="0.15">
      <c r="C109" s="7">
        <v>4</v>
      </c>
      <c r="D109" s="7">
        <v>7.0164559436666698</v>
      </c>
      <c r="E109" s="9">
        <f t="shared" si="117"/>
        <v>-0.66582677877419405</v>
      </c>
      <c r="F109" s="7" t="s">
        <v>83</v>
      </c>
      <c r="G109" s="1">
        <v>5</v>
      </c>
      <c r="H109" s="8">
        <f t="shared" si="99"/>
        <v>7.0164559436666698</v>
      </c>
      <c r="I109" s="8">
        <f t="shared" si="100"/>
        <v>280.16645594366662</v>
      </c>
      <c r="J109" s="8">
        <f t="shared" si="101"/>
        <v>4.2551147580248319E-2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2.3896712843508734</v>
      </c>
      <c r="O109" s="8">
        <f t="shared" si="118"/>
        <v>0.77366238119390562</v>
      </c>
      <c r="P109" s="8">
        <f t="shared" si="104"/>
        <v>3.2920222159468208E-2</v>
      </c>
      <c r="Q109" s="12">
        <f t="shared" si="105"/>
        <v>9.8760666478404629E-3</v>
      </c>
      <c r="R109" s="8">
        <f t="shared" si="106"/>
        <v>0.19436706250000002</v>
      </c>
      <c r="S109" s="13">
        <f t="shared" si="107"/>
        <v>5.0811421034057468E-2</v>
      </c>
      <c r="T109" s="2">
        <f t="shared" si="108"/>
        <v>0.01</v>
      </c>
      <c r="U109" s="14">
        <f t="shared" si="109"/>
        <v>5.0811421034057465E-4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5.9981142103405745E-3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1000</v>
      </c>
      <c r="AX109" s="1">
        <f t="shared" si="116"/>
        <v>781110.01253428124</v>
      </c>
    </row>
    <row r="110" spans="1:50" x14ac:dyDescent="0.15">
      <c r="C110" s="7">
        <v>5</v>
      </c>
      <c r="D110" s="7">
        <v>11.4334970121613</v>
      </c>
      <c r="E110" s="9">
        <f t="shared" si="117"/>
        <v>7.0164559436666698</v>
      </c>
      <c r="F110" s="7" t="s">
        <v>85</v>
      </c>
      <c r="G110" s="1">
        <v>6</v>
      </c>
      <c r="H110" s="8">
        <f t="shared" si="99"/>
        <v>11.4334970121613</v>
      </c>
      <c r="I110" s="8">
        <f t="shared" si="100"/>
        <v>284.58349701216127</v>
      </c>
      <c r="J110" s="8">
        <f t="shared" si="101"/>
        <v>7.297520721011691E-2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1.388632367367771</v>
      </c>
      <c r="P110" s="8">
        <f t="shared" si="104"/>
        <v>0.10133573474733827</v>
      </c>
      <c r="Q110" s="12">
        <f t="shared" si="105"/>
        <v>3.0400720424201479E-2</v>
      </c>
      <c r="R110" s="8">
        <f t="shared" si="106"/>
        <v>0.19436706250000002</v>
      </c>
      <c r="S110" s="13">
        <f t="shared" si="107"/>
        <v>0.15640880730088449</v>
      </c>
      <c r="T110" s="2">
        <f t="shared" si="108"/>
        <v>0.01</v>
      </c>
      <c r="U110" s="14">
        <f t="shared" si="109"/>
        <v>1.564088073008845E-3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7.0540880730088447E-3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1000</v>
      </c>
      <c r="AX110" s="1">
        <f t="shared" si="116"/>
        <v>918625.1928359</v>
      </c>
    </row>
    <row r="111" spans="1:50" x14ac:dyDescent="0.15">
      <c r="C111" s="7">
        <v>6</v>
      </c>
      <c r="D111" s="7">
        <v>17.325217722000001</v>
      </c>
      <c r="E111" s="9">
        <f t="shared" si="117"/>
        <v>11.4334970121613</v>
      </c>
      <c r="F111" s="7" t="s">
        <v>83</v>
      </c>
      <c r="G111" s="1">
        <v>7</v>
      </c>
      <c r="H111" s="8">
        <f t="shared" si="99"/>
        <v>17.325217722000001</v>
      </c>
      <c r="I111" s="8">
        <f t="shared" si="100"/>
        <v>290.47521772199997</v>
      </c>
      <c r="J111" s="8">
        <f t="shared" si="101"/>
        <v>0.14607018631608304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1.935186840953766</v>
      </c>
      <c r="P111" s="8">
        <f t="shared" si="104"/>
        <v>0.28267310241454874</v>
      </c>
      <c r="Q111" s="12">
        <f t="shared" si="105"/>
        <v>8.4801930724364621E-2</v>
      </c>
      <c r="R111" s="8">
        <f t="shared" si="106"/>
        <v>0.19436706250000002</v>
      </c>
      <c r="S111" s="13">
        <f t="shared" si="107"/>
        <v>0.43629784611456279</v>
      </c>
      <c r="T111" s="2">
        <f t="shared" si="108"/>
        <v>0.01</v>
      </c>
      <c r="U111" s="14">
        <f t="shared" si="109"/>
        <v>4.3629784611456278E-3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1.4312978461145629E-2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1000</v>
      </c>
      <c r="AX111" s="1">
        <f t="shared" si="116"/>
        <v>1863920.9580094935</v>
      </c>
    </row>
    <row r="112" spans="1:50" x14ac:dyDescent="0.15">
      <c r="C112" s="7">
        <v>7</v>
      </c>
      <c r="D112" s="7">
        <v>19.941677201612901</v>
      </c>
      <c r="E112" s="9">
        <f t="shared" si="117"/>
        <v>17.325217722000001</v>
      </c>
      <c r="F112" s="7" t="s">
        <v>83</v>
      </c>
      <c r="G112" s="1">
        <v>8</v>
      </c>
      <c r="H112" s="8">
        <f t="shared" si="99"/>
        <v>19.941677201612901</v>
      </c>
      <c r="I112" s="8">
        <f t="shared" si="100"/>
        <v>293.09167720161287</v>
      </c>
      <c r="J112" s="8">
        <f t="shared" si="101"/>
        <v>0.19702400084345073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2.3004039468725508</v>
      </c>
      <c r="P112" s="8">
        <f t="shared" si="104"/>
        <v>0.45323478916889481</v>
      </c>
      <c r="Q112" s="12">
        <f t="shared" si="105"/>
        <v>0.13597043675066844</v>
      </c>
      <c r="R112" s="8">
        <f t="shared" si="106"/>
        <v>0.19436706250000002</v>
      </c>
      <c r="S112" s="13">
        <f t="shared" si="107"/>
        <v>0.69955492973851174</v>
      </c>
      <c r="T112" s="2">
        <f t="shared" si="108"/>
        <v>0.01</v>
      </c>
      <c r="U112" s="14">
        <f t="shared" si="109"/>
        <v>6.9955492973851176E-3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1.6945549297385117E-2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1000</v>
      </c>
      <c r="AX112" s="1">
        <f t="shared" si="116"/>
        <v>2206749.948385729</v>
      </c>
    </row>
    <row r="113" spans="1:53" x14ac:dyDescent="0.15">
      <c r="C113" s="7">
        <v>8</v>
      </c>
      <c r="D113" s="7">
        <v>16.788752421290301</v>
      </c>
      <c r="E113" s="9">
        <f t="shared" si="117"/>
        <v>19.941677201612901</v>
      </c>
      <c r="F113" s="7" t="s">
        <v>83</v>
      </c>
      <c r="G113" s="1">
        <v>9</v>
      </c>
      <c r="H113" s="8">
        <f t="shared" si="99"/>
        <v>16.788752421290301</v>
      </c>
      <c r="I113" s="8">
        <f t="shared" si="100"/>
        <v>289.9387524212903</v>
      </c>
      <c r="J113" s="8">
        <f t="shared" si="101"/>
        <v>0.13728592094957259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2.4950593660369895</v>
      </c>
      <c r="P113" s="8">
        <f t="shared" si="104"/>
        <v>0.34253652289024483</v>
      </c>
      <c r="Q113" s="12">
        <f t="shared" si="105"/>
        <v>0.10276095686707344</v>
      </c>
      <c r="R113" s="8">
        <f t="shared" si="106"/>
        <v>0.19436706250000002</v>
      </c>
      <c r="S113" s="13">
        <f t="shared" si="107"/>
        <v>0.52869532288719667</v>
      </c>
      <c r="T113" s="2">
        <f t="shared" si="108"/>
        <v>0.01</v>
      </c>
      <c r="U113" s="14">
        <f t="shared" si="109"/>
        <v>5.286953228871967E-3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1.5236953228871968E-2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1000</v>
      </c>
      <c r="AX113" s="1">
        <f t="shared" si="116"/>
        <v>1984246.4331656427</v>
      </c>
    </row>
    <row r="114" spans="1:53" x14ac:dyDescent="0.15">
      <c r="C114" s="7">
        <v>9</v>
      </c>
      <c r="D114" s="7">
        <v>13.2016522656667</v>
      </c>
      <c r="E114" s="9">
        <f t="shared" si="117"/>
        <v>16.788752421290301</v>
      </c>
      <c r="F114" s="7" t="s">
        <v>83</v>
      </c>
      <c r="G114" s="1">
        <v>10</v>
      </c>
      <c r="H114" s="8">
        <f t="shared" si="99"/>
        <v>13.2016522656667</v>
      </c>
      <c r="I114" s="8">
        <f t="shared" si="100"/>
        <v>286.3516522656667</v>
      </c>
      <c r="J114" s="8">
        <f t="shared" si="101"/>
        <v>9.0141834398385273E-2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2.8004130514800782</v>
      </c>
      <c r="P114" s="8">
        <f t="shared" si="104"/>
        <v>0.25243436953359399</v>
      </c>
      <c r="Q114" s="12">
        <f t="shared" si="105"/>
        <v>7.5730310860078198E-2</v>
      </c>
      <c r="R114" s="8">
        <f t="shared" si="106"/>
        <v>0.19436706250000002</v>
      </c>
      <c r="S114" s="13">
        <f t="shared" si="107"/>
        <v>0.38962522706272928</v>
      </c>
      <c r="T114" s="2">
        <f t="shared" si="108"/>
        <v>0.01</v>
      </c>
      <c r="U114" s="14">
        <f t="shared" si="109"/>
        <v>3.8962522706272929E-3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1.3846252270627291E-2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1000</v>
      </c>
      <c r="AX114" s="1">
        <f t="shared" si="116"/>
        <v>1803141.1049187742</v>
      </c>
    </row>
    <row r="115" spans="1:53" x14ac:dyDescent="0.15">
      <c r="C115" s="7">
        <v>10</v>
      </c>
      <c r="D115" s="7">
        <v>7.6188813619354798</v>
      </c>
      <c r="E115" s="9">
        <f t="shared" si="117"/>
        <v>13.2016522656667</v>
      </c>
      <c r="F115" s="7" t="s">
        <v>83</v>
      </c>
      <c r="G115" s="1">
        <v>11</v>
      </c>
      <c r="H115" s="8">
        <f t="shared" si="99"/>
        <v>7.6188813619354798</v>
      </c>
      <c r="I115" s="8">
        <f t="shared" si="100"/>
        <v>280.76888136193548</v>
      </c>
      <c r="J115" s="8">
        <f t="shared" si="101"/>
        <v>4.5845409496932735E-2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2.42057974784916</v>
      </c>
      <c r="O115" s="8">
        <f t="shared" si="118"/>
        <v>0.77528914243065783</v>
      </c>
      <c r="P115" s="8">
        <f t="shared" si="104"/>
        <v>3.5543448213259318E-2</v>
      </c>
      <c r="Q115" s="12">
        <f t="shared" si="105"/>
        <v>1.0663034463977795E-2</v>
      </c>
      <c r="R115" s="8">
        <f t="shared" si="106"/>
        <v>0.19436706250000002</v>
      </c>
      <c r="S115" s="13">
        <f t="shared" si="107"/>
        <v>5.4860295395871381E-2</v>
      </c>
      <c r="T115" s="2">
        <f t="shared" si="108"/>
        <v>0.01</v>
      </c>
      <c r="U115" s="14">
        <f t="shared" si="109"/>
        <v>5.4860295395871381E-4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6.0386029539587138E-3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1000</v>
      </c>
      <c r="AX115" s="1">
        <f t="shared" si="116"/>
        <v>786382.6969024014</v>
      </c>
    </row>
    <row r="116" spans="1:53" x14ac:dyDescent="0.15">
      <c r="C116" s="7">
        <v>11</v>
      </c>
      <c r="D116" s="7">
        <v>4.1370569622333297</v>
      </c>
      <c r="E116" s="9">
        <f t="shared" si="117"/>
        <v>7.6188813619354798</v>
      </c>
      <c r="F116" s="7" t="s">
        <v>85</v>
      </c>
      <c r="G116" s="1">
        <v>12</v>
      </c>
      <c r="H116" s="8">
        <f t="shared" si="99"/>
        <v>4.1370569622333297</v>
      </c>
      <c r="I116" s="8">
        <f t="shared" si="100"/>
        <v>277.28705696223329</v>
      </c>
      <c r="J116" s="8">
        <f t="shared" si="101"/>
        <v>2.9660591946660778E-2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1.3876359025507321</v>
      </c>
      <c r="P116" s="8">
        <f t="shared" si="104"/>
        <v>4.1158102276093601E-2</v>
      </c>
      <c r="Q116" s="12">
        <f t="shared" si="105"/>
        <v>1.234743068282808E-2</v>
      </c>
      <c r="R116" s="8">
        <f t="shared" si="106"/>
        <v>0.19436706250000002</v>
      </c>
      <c r="S116" s="13">
        <f t="shared" si="107"/>
        <v>6.3526353302932062E-2</v>
      </c>
      <c r="T116" s="2">
        <f t="shared" si="108"/>
        <v>0.01</v>
      </c>
      <c r="U116" s="14">
        <f t="shared" si="109"/>
        <v>6.3526353302932061E-4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6.1252635330293209E-3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1000</v>
      </c>
      <c r="AX116" s="1">
        <f t="shared" si="116"/>
        <v>797668.15156869835</v>
      </c>
      <c r="AY116" s="1">
        <f>SUM(AX105:AX116)</f>
        <v>14154601.888300918</v>
      </c>
    </row>
    <row r="117" spans="1:53" x14ac:dyDescent="0.3">
      <c r="C117" s="7">
        <v>12</v>
      </c>
      <c r="D117" s="10">
        <v>1.9923650516451601</v>
      </c>
      <c r="E117" s="9">
        <f t="shared" si="117"/>
        <v>4.1370569622333297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0</v>
      </c>
      <c r="E121" s="7"/>
      <c r="F121" s="7"/>
      <c r="G121" s="1">
        <v>1</v>
      </c>
      <c r="H121" s="8">
        <f t="shared" ref="H121:H132" si="119">E122</f>
        <v>0</v>
      </c>
      <c r="I121" s="8">
        <f t="shared" ref="I121:I132" si="120">H121+273.15</f>
        <v>273.14999999999998</v>
      </c>
      <c r="J121" s="8">
        <f t="shared" ref="J121:J132" si="121">EXP(($C$15*(I121-$C$13))/($C$16*I121*$C$13))</f>
        <v>1.7426374748752829E-2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4.9612888909699301E-3</v>
      </c>
      <c r="Q121" s="12">
        <f t="shared" ref="Q121:Q132" si="125">P121*$B$123</f>
        <v>1.637225334020077E-3</v>
      </c>
      <c r="R121" s="8">
        <f t="shared" ref="R121:R132" si="126">L121*$B$123</f>
        <v>9.3951000000000007E-2</v>
      </c>
      <c r="S121" s="13">
        <f t="shared" ref="S121:S132" si="127">Q121/R121</f>
        <v>1.7426374748752829E-2</v>
      </c>
      <c r="T121" s="2">
        <f t="shared" ref="T121:T132" si="128">$B$122/100</f>
        <v>0.01</v>
      </c>
      <c r="U121" s="14">
        <f t="shared" ref="U121:U132" si="129">S121*T121</f>
        <v>1.7426374748752828E-4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5.6642637474875286E-3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-3.3043341692580599</v>
      </c>
      <c r="E122" s="9">
        <f t="shared" ref="E122:E133" si="139">D121</f>
        <v>0</v>
      </c>
      <c r="F122" s="7" t="s">
        <v>83</v>
      </c>
      <c r="G122" s="1">
        <v>2</v>
      </c>
      <c r="H122" s="8">
        <f t="shared" si="119"/>
        <v>-3.3043341692580599</v>
      </c>
      <c r="I122" s="8">
        <f t="shared" si="120"/>
        <v>269.84566583074189</v>
      </c>
      <c r="J122" s="8">
        <f t="shared" si="121"/>
        <v>1.1262583407462513E-2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0.5644387111090301</v>
      </c>
      <c r="P122" s="8">
        <f t="shared" si="124"/>
        <v>6.3570380622660896E-3</v>
      </c>
      <c r="Q122" s="12">
        <f t="shared" si="125"/>
        <v>2.0978225605478096E-3</v>
      </c>
      <c r="R122" s="8">
        <f t="shared" si="126"/>
        <v>9.3951000000000007E-2</v>
      </c>
      <c r="S122" s="13">
        <f t="shared" si="127"/>
        <v>2.2328900815827502E-2</v>
      </c>
      <c r="T122" s="2">
        <f t="shared" si="128"/>
        <v>0.01</v>
      </c>
      <c r="U122" s="14">
        <f t="shared" si="129"/>
        <v>2.2328900815827502E-4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5.7132890081582751E-3</v>
      </c>
      <c r="AU122" s="8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-9.2883688641785707</v>
      </c>
      <c r="E123" s="9">
        <f t="shared" si="139"/>
        <v>-3.3043341692580599</v>
      </c>
      <c r="F123" s="7" t="s">
        <v>83</v>
      </c>
      <c r="G123" s="1">
        <v>3</v>
      </c>
      <c r="H123" s="8">
        <f t="shared" si="119"/>
        <v>-9.2883688641785707</v>
      </c>
      <c r="I123" s="8">
        <f t="shared" si="120"/>
        <v>263.86163113582143</v>
      </c>
      <c r="J123" s="8">
        <f t="shared" si="121"/>
        <v>4.968785416425767E-3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0.84278167304676399</v>
      </c>
      <c r="P123" s="8">
        <f t="shared" si="124"/>
        <v>4.18760128626567E-3</v>
      </c>
      <c r="Q123" s="12">
        <f t="shared" si="125"/>
        <v>1.3819084244676711E-3</v>
      </c>
      <c r="R123" s="8">
        <f t="shared" si="126"/>
        <v>9.3951000000000007E-2</v>
      </c>
      <c r="S123" s="13">
        <f t="shared" si="127"/>
        <v>1.4708820815826027E-2</v>
      </c>
      <c r="T123" s="2">
        <f t="shared" si="128"/>
        <v>0.01</v>
      </c>
      <c r="U123" s="14">
        <f t="shared" si="129"/>
        <v>1.4708820815826027E-4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5.6370882081582608E-3</v>
      </c>
      <c r="AU123" s="8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7">
        <v>-0.66582677877419405</v>
      </c>
      <c r="E124" s="9">
        <f t="shared" si="139"/>
        <v>-9.2883688641785707</v>
      </c>
      <c r="F124" s="7" t="s">
        <v>83</v>
      </c>
      <c r="G124" s="1">
        <v>4</v>
      </c>
      <c r="H124" s="8">
        <f t="shared" si="119"/>
        <v>-0.66582677877419405</v>
      </c>
      <c r="I124" s="8">
        <f t="shared" si="120"/>
        <v>272.48417322122577</v>
      </c>
      <c r="J124" s="8">
        <f t="shared" si="121"/>
        <v>1.5972708761314725E-2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1.1232940717604984</v>
      </c>
      <c r="P124" s="8">
        <f t="shared" si="124"/>
        <v>1.7942049061541804E-2</v>
      </c>
      <c r="Q124" s="12">
        <f t="shared" si="125"/>
        <v>5.9208761903087959E-3</v>
      </c>
      <c r="R124" s="8">
        <f t="shared" si="126"/>
        <v>9.3951000000000007E-2</v>
      </c>
      <c r="S124" s="13">
        <f t="shared" si="127"/>
        <v>6.3020895895826504E-2</v>
      </c>
      <c r="T124" s="2">
        <f t="shared" si="128"/>
        <v>0.01</v>
      </c>
      <c r="U124" s="14">
        <f t="shared" si="129"/>
        <v>6.3020895895826506E-4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6.1202089589582655E-3</v>
      </c>
      <c r="AU124" s="8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7">
        <v>7.0164559436666698</v>
      </c>
      <c r="E125" s="9">
        <f t="shared" si="139"/>
        <v>-0.66582677877419405</v>
      </c>
      <c r="F125" s="7" t="s">
        <v>83</v>
      </c>
      <c r="G125" s="1">
        <v>5</v>
      </c>
      <c r="H125" s="8">
        <f t="shared" si="119"/>
        <v>7.0164559436666698</v>
      </c>
      <c r="I125" s="8">
        <f t="shared" si="120"/>
        <v>280.16645594366662</v>
      </c>
      <c r="J125" s="8">
        <f t="shared" si="121"/>
        <v>4.2551147580248319E-2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1.0500844215640088</v>
      </c>
      <c r="O125" s="8">
        <f t="shared" si="140"/>
        <v>0.33996760113494773</v>
      </c>
      <c r="P125" s="8">
        <f t="shared" si="124"/>
        <v>1.4466011568396157E-2</v>
      </c>
      <c r="Q125" s="12">
        <f t="shared" si="125"/>
        <v>4.7737838175707318E-3</v>
      </c>
      <c r="R125" s="8">
        <f t="shared" si="126"/>
        <v>9.3951000000000007E-2</v>
      </c>
      <c r="S125" s="13">
        <f t="shared" si="127"/>
        <v>5.0811421034057447E-2</v>
      </c>
      <c r="T125" s="2">
        <f t="shared" si="128"/>
        <v>0.01</v>
      </c>
      <c r="U125" s="14">
        <f t="shared" si="129"/>
        <v>5.0811421034057443E-4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5.9981142103405745E-3</v>
      </c>
      <c r="AU125" s="8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7">
        <v>11.4334970121613</v>
      </c>
      <c r="E126" s="9">
        <f t="shared" si="139"/>
        <v>7.0164559436666698</v>
      </c>
      <c r="F126" s="7" t="s">
        <v>85</v>
      </c>
      <c r="G126" s="1">
        <v>6</v>
      </c>
      <c r="H126" s="8">
        <f t="shared" si="119"/>
        <v>11.4334970121613</v>
      </c>
      <c r="I126" s="8">
        <f t="shared" si="120"/>
        <v>284.58349701216127</v>
      </c>
      <c r="J126" s="8">
        <f t="shared" si="121"/>
        <v>7.297520721011691E-2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0.61020158956655157</v>
      </c>
      <c r="P126" s="8">
        <f t="shared" si="124"/>
        <v>4.4529587438561814E-2</v>
      </c>
      <c r="Q126" s="12">
        <f t="shared" si="125"/>
        <v>1.4694763854725399E-2</v>
      </c>
      <c r="R126" s="8">
        <f t="shared" si="126"/>
        <v>9.3951000000000007E-2</v>
      </c>
      <c r="S126" s="13">
        <f t="shared" si="127"/>
        <v>0.15640880730088449</v>
      </c>
      <c r="T126" s="2">
        <f t="shared" si="128"/>
        <v>0.01</v>
      </c>
      <c r="U126" s="14">
        <f t="shared" si="129"/>
        <v>1.564088073008845E-3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7.0540880730088447E-3</v>
      </c>
      <c r="AU126" s="8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7">
        <v>17.325217722000001</v>
      </c>
      <c r="E127" s="9">
        <f t="shared" si="139"/>
        <v>11.4334970121613</v>
      </c>
      <c r="F127" s="7" t="s">
        <v>83</v>
      </c>
      <c r="G127" s="1">
        <v>7</v>
      </c>
      <c r="H127" s="8">
        <f t="shared" si="119"/>
        <v>17.325217722000001</v>
      </c>
      <c r="I127" s="8">
        <f t="shared" si="120"/>
        <v>290.47521772199997</v>
      </c>
      <c r="J127" s="8">
        <f t="shared" si="121"/>
        <v>0.14607018631608304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0.85037200212798969</v>
      </c>
      <c r="P127" s="8">
        <f t="shared" si="124"/>
        <v>0.12421399678881602</v>
      </c>
      <c r="Q127" s="12">
        <f t="shared" si="125"/>
        <v>4.0990618940309288E-2</v>
      </c>
      <c r="R127" s="8">
        <f t="shared" si="126"/>
        <v>9.3951000000000007E-2</v>
      </c>
      <c r="S127" s="13">
        <f t="shared" si="127"/>
        <v>0.43629784611456274</v>
      </c>
      <c r="T127" s="2">
        <f t="shared" si="128"/>
        <v>0.01</v>
      </c>
      <c r="U127" s="14">
        <f t="shared" si="129"/>
        <v>4.3629784611456278E-3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1.4312978461145629E-2</v>
      </c>
      <c r="AU127" s="8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7">
        <v>19.941677201612901</v>
      </c>
      <c r="E128" s="9">
        <f t="shared" si="139"/>
        <v>17.325217722000001</v>
      </c>
      <c r="F128" s="7" t="s">
        <v>83</v>
      </c>
      <c r="G128" s="1">
        <v>8</v>
      </c>
      <c r="H128" s="8">
        <f t="shared" si="119"/>
        <v>19.941677201612901</v>
      </c>
      <c r="I128" s="8">
        <f t="shared" si="120"/>
        <v>293.09167720161287</v>
      </c>
      <c r="J128" s="8">
        <f t="shared" si="121"/>
        <v>0.19702400084345073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1.0108580053391736</v>
      </c>
      <c r="P128" s="8">
        <f t="shared" si="124"/>
        <v>0.19916328849655426</v>
      </c>
      <c r="Q128" s="12">
        <f t="shared" si="125"/>
        <v>6.5723885203862908E-2</v>
      </c>
      <c r="R128" s="8">
        <f t="shared" si="126"/>
        <v>9.3951000000000007E-2</v>
      </c>
      <c r="S128" s="13">
        <f t="shared" si="127"/>
        <v>0.69955492973851163</v>
      </c>
      <c r="T128" s="2">
        <f t="shared" si="128"/>
        <v>0.01</v>
      </c>
      <c r="U128" s="14">
        <f t="shared" si="129"/>
        <v>6.9955492973851167E-3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1.6945549297385117E-2</v>
      </c>
      <c r="AU128" s="8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7">
        <v>16.788752421290301</v>
      </c>
      <c r="E129" s="9">
        <f t="shared" si="139"/>
        <v>19.941677201612901</v>
      </c>
      <c r="F129" s="7" t="s">
        <v>83</v>
      </c>
      <c r="G129" s="1">
        <v>9</v>
      </c>
      <c r="H129" s="8">
        <f t="shared" si="119"/>
        <v>16.788752421290301</v>
      </c>
      <c r="I129" s="8">
        <f t="shared" si="120"/>
        <v>289.9387524212903</v>
      </c>
      <c r="J129" s="8">
        <f t="shared" si="121"/>
        <v>0.13728592094957259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1.0963947168426194</v>
      </c>
      <c r="P129" s="8">
        <f t="shared" si="124"/>
        <v>0.15051955842598486</v>
      </c>
      <c r="Q129" s="12">
        <f t="shared" si="125"/>
        <v>4.9671454280575005E-2</v>
      </c>
      <c r="R129" s="8">
        <f t="shared" si="126"/>
        <v>9.3951000000000007E-2</v>
      </c>
      <c r="S129" s="13">
        <f t="shared" si="127"/>
        <v>0.52869532288719656</v>
      </c>
      <c r="T129" s="2">
        <f t="shared" si="128"/>
        <v>0.01</v>
      </c>
      <c r="U129" s="14">
        <f t="shared" si="129"/>
        <v>5.2869532288719661E-3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1.5236953228871968E-2</v>
      </c>
      <c r="AU129" s="8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7">
        <v>13.2016522656667</v>
      </c>
      <c r="E130" s="9">
        <f t="shared" si="139"/>
        <v>16.788752421290301</v>
      </c>
      <c r="F130" s="7" t="s">
        <v>83</v>
      </c>
      <c r="G130" s="1">
        <v>10</v>
      </c>
      <c r="H130" s="8">
        <f t="shared" si="119"/>
        <v>13.2016522656667</v>
      </c>
      <c r="I130" s="8">
        <f t="shared" si="120"/>
        <v>286.3516522656667</v>
      </c>
      <c r="J130" s="8">
        <f t="shared" si="121"/>
        <v>9.0141834398385273E-2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1.2305751584166345</v>
      </c>
      <c r="P130" s="8">
        <f t="shared" si="124"/>
        <v>0.11092630214475899</v>
      </c>
      <c r="Q130" s="12">
        <f t="shared" si="125"/>
        <v>3.6605679707770469E-2</v>
      </c>
      <c r="R130" s="8">
        <f t="shared" si="126"/>
        <v>9.3951000000000007E-2</v>
      </c>
      <c r="S130" s="13">
        <f t="shared" si="127"/>
        <v>0.38962522706272917</v>
      </c>
      <c r="T130" s="2">
        <f t="shared" si="128"/>
        <v>0.01</v>
      </c>
      <c r="U130" s="14">
        <f t="shared" si="129"/>
        <v>3.8962522706272916E-3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1.3846252270627291E-2</v>
      </c>
      <c r="AU130" s="8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7">
        <v>7.6188813619354798</v>
      </c>
      <c r="E131" s="9">
        <f t="shared" si="139"/>
        <v>13.2016522656667</v>
      </c>
      <c r="F131" s="7" t="s">
        <v>83</v>
      </c>
      <c r="G131" s="1">
        <v>11</v>
      </c>
      <c r="H131" s="8">
        <f t="shared" si="119"/>
        <v>7.6188813619354798</v>
      </c>
      <c r="I131" s="8">
        <f t="shared" si="120"/>
        <v>280.76888136193548</v>
      </c>
      <c r="J131" s="8">
        <f t="shared" si="121"/>
        <v>4.5845409496932735E-2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1.0636664134582816</v>
      </c>
      <c r="O131" s="8">
        <f t="shared" si="140"/>
        <v>0.34068244281359372</v>
      </c>
      <c r="P131" s="8">
        <f t="shared" si="124"/>
        <v>1.5618726099204573E-2</v>
      </c>
      <c r="Q131" s="12">
        <f t="shared" si="125"/>
        <v>5.1541796127375092E-3</v>
      </c>
      <c r="R131" s="8">
        <f t="shared" si="126"/>
        <v>9.3951000000000007E-2</v>
      </c>
      <c r="S131" s="13">
        <f t="shared" si="127"/>
        <v>5.4860295395871346E-2</v>
      </c>
      <c r="T131" s="2">
        <f t="shared" si="128"/>
        <v>0.01</v>
      </c>
      <c r="U131" s="14">
        <f t="shared" si="129"/>
        <v>5.4860295395871349E-4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6.0386029539587138E-3</v>
      </c>
      <c r="AU131" s="8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7">
        <v>4.1370569622333297</v>
      </c>
      <c r="E132" s="9">
        <f t="shared" si="139"/>
        <v>7.6188813619354798</v>
      </c>
      <c r="F132" s="7" t="s">
        <v>85</v>
      </c>
      <c r="G132" s="1">
        <v>12</v>
      </c>
      <c r="H132" s="8">
        <f t="shared" si="119"/>
        <v>4.1370569622333297</v>
      </c>
      <c r="I132" s="8">
        <f t="shared" si="120"/>
        <v>277.28705696223329</v>
      </c>
      <c r="J132" s="8">
        <f t="shared" si="121"/>
        <v>2.9660591946660778E-2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0.60976371671438911</v>
      </c>
      <c r="P132" s="8">
        <f t="shared" si="124"/>
        <v>1.8085952785344753E-2</v>
      </c>
      <c r="Q132" s="12">
        <f t="shared" si="125"/>
        <v>5.9683644191637691E-3</v>
      </c>
      <c r="R132" s="8">
        <f t="shared" si="126"/>
        <v>9.3951000000000007E-2</v>
      </c>
      <c r="S132" s="13">
        <f t="shared" si="127"/>
        <v>6.3526353302932048E-2</v>
      </c>
      <c r="T132" s="2">
        <f t="shared" si="128"/>
        <v>0.01</v>
      </c>
      <c r="U132" s="14">
        <f t="shared" si="129"/>
        <v>6.352635330293205E-4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6.1252635330293209E-3</v>
      </c>
      <c r="AU132" s="8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3">
      <c r="C133" s="7">
        <v>12</v>
      </c>
      <c r="D133" s="10">
        <v>1.9923650516451601</v>
      </c>
      <c r="E133" s="9">
        <f t="shared" si="139"/>
        <v>4.1370569622333297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0</v>
      </c>
      <c r="E136" s="7"/>
      <c r="F136" s="7"/>
      <c r="G136" s="1">
        <v>1</v>
      </c>
      <c r="H136" s="8">
        <f t="shared" ref="H136:H147" si="141">E137</f>
        <v>0</v>
      </c>
      <c r="I136" s="8">
        <f t="shared" ref="I136:I147" si="142">H136+273.15</f>
        <v>273.14999999999998</v>
      </c>
      <c r="J136" s="8">
        <f t="shared" ref="J136:J147" si="143">EXP(($C$15*(I136-$C$13))/($C$16*I136*$C$13))</f>
        <v>1.7426374748752829E-2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1.3227453448093443E-2</v>
      </c>
      <c r="Q136" s="12">
        <f t="shared" ref="Q136:Q147" si="147">P136*$B$138</f>
        <v>3.4391378965042954E-3</v>
      </c>
      <c r="R136" s="8">
        <f t="shared" ref="R136:R147" si="148">L136*$B$138</f>
        <v>0.19735245833333334</v>
      </c>
      <c r="S136" s="13">
        <f t="shared" ref="S136:S147" si="149">Q136/R136</f>
        <v>1.7426374748752832E-2</v>
      </c>
      <c r="T136" s="2">
        <f t="shared" ref="T136:T147" si="150">$B$137/100</f>
        <v>0.01</v>
      </c>
      <c r="U136" s="14">
        <f t="shared" ref="U136:U147" si="151">S136*T136</f>
        <v>1.7426374748752833E-4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5.6642637474875286E-3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-3.3043341692580599</v>
      </c>
      <c r="E137" s="9">
        <f t="shared" ref="E137:E148" si="159">D136</f>
        <v>0</v>
      </c>
      <c r="F137" s="7" t="s">
        <v>83</v>
      </c>
      <c r="G137" s="1">
        <v>2</v>
      </c>
      <c r="H137" s="8">
        <f t="shared" si="141"/>
        <v>-3.3043341692580599</v>
      </c>
      <c r="I137" s="8">
        <f t="shared" si="142"/>
        <v>269.84566583074189</v>
      </c>
      <c r="J137" s="8">
        <f t="shared" si="143"/>
        <v>1.1262583407462513E-2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1.50486837988524</v>
      </c>
      <c r="P137" s="8">
        <f t="shared" si="146"/>
        <v>1.6948705645710497E-2</v>
      </c>
      <c r="Q137" s="12">
        <f t="shared" si="147"/>
        <v>4.4066634678847291E-3</v>
      </c>
      <c r="R137" s="8">
        <f t="shared" si="148"/>
        <v>0.19735245833333334</v>
      </c>
      <c r="S137" s="13">
        <f t="shared" si="149"/>
        <v>2.2328900815827498E-2</v>
      </c>
      <c r="T137" s="2">
        <f t="shared" si="150"/>
        <v>0.01</v>
      </c>
      <c r="U137" s="14">
        <f t="shared" si="151"/>
        <v>2.23289008158275E-4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5.7132890081582751E-3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-9.2883688641785707</v>
      </c>
      <c r="E138" s="9">
        <f t="shared" si="159"/>
        <v>-3.3043341692580599</v>
      </c>
      <c r="F138" s="7" t="s">
        <v>83</v>
      </c>
      <c r="G138" s="1">
        <v>3</v>
      </c>
      <c r="H138" s="8">
        <f t="shared" si="141"/>
        <v>-9.2883688641785707</v>
      </c>
      <c r="I138" s="8">
        <f t="shared" si="142"/>
        <v>263.86163113582143</v>
      </c>
      <c r="J138" s="8">
        <f t="shared" si="143"/>
        <v>4.968785416425767E-3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2.2469675909061961</v>
      </c>
      <c r="P138" s="8">
        <f t="shared" si="146"/>
        <v>1.1164699796876046E-2</v>
      </c>
      <c r="Q138" s="12">
        <f t="shared" si="147"/>
        <v>2.9028219471877721E-3</v>
      </c>
      <c r="R138" s="8">
        <f t="shared" si="148"/>
        <v>0.19735245833333334</v>
      </c>
      <c r="S138" s="13">
        <f t="shared" si="149"/>
        <v>1.4708820815826027E-2</v>
      </c>
      <c r="T138" s="2">
        <f t="shared" si="150"/>
        <v>0.01</v>
      </c>
      <c r="U138" s="14">
        <f t="shared" si="151"/>
        <v>1.4708820815826027E-4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5.6370882081582608E-3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-0.66582677877419405</v>
      </c>
      <c r="E139" s="9">
        <f t="shared" si="159"/>
        <v>-9.2883688641785707</v>
      </c>
      <c r="F139" s="7" t="s">
        <v>83</v>
      </c>
      <c r="G139" s="1">
        <v>4</v>
      </c>
      <c r="H139" s="8">
        <f t="shared" si="141"/>
        <v>-0.66582677877419405</v>
      </c>
      <c r="I139" s="8">
        <f t="shared" si="142"/>
        <v>272.48417322122577</v>
      </c>
      <c r="J139" s="8">
        <f t="shared" si="143"/>
        <v>1.5972708761314725E-2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2.994850807775987</v>
      </c>
      <c r="P139" s="8">
        <f t="shared" si="146"/>
        <v>4.7835879736193992E-2</v>
      </c>
      <c r="Q139" s="12">
        <f t="shared" si="147"/>
        <v>1.2437328731410438E-2</v>
      </c>
      <c r="R139" s="8">
        <f t="shared" si="148"/>
        <v>0.19735245833333334</v>
      </c>
      <c r="S139" s="13">
        <f t="shared" si="149"/>
        <v>6.3020895895826504E-2</v>
      </c>
      <c r="T139" s="2">
        <f t="shared" si="150"/>
        <v>0.01</v>
      </c>
      <c r="U139" s="14">
        <f t="shared" si="151"/>
        <v>6.3020895895826506E-4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6.1202089589582655E-3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7.0164559436666698</v>
      </c>
      <c r="E140" s="9">
        <f t="shared" si="159"/>
        <v>-0.66582677877419405</v>
      </c>
      <c r="F140" s="7" t="s">
        <v>83</v>
      </c>
      <c r="G140" s="1">
        <v>5</v>
      </c>
      <c r="H140" s="8">
        <f t="shared" si="141"/>
        <v>7.0164559436666698</v>
      </c>
      <c r="I140" s="8">
        <f t="shared" si="142"/>
        <v>280.16645594366662</v>
      </c>
      <c r="J140" s="8">
        <f t="shared" si="143"/>
        <v>4.2551147580248319E-2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3.7060628447064596</v>
      </c>
      <c r="P140" s="8">
        <f t="shared" si="146"/>
        <v>0.15769722704677946</v>
      </c>
      <c r="Q140" s="12">
        <f t="shared" si="147"/>
        <v>4.1001279032162663E-2</v>
      </c>
      <c r="R140" s="8">
        <f t="shared" si="148"/>
        <v>0.19735245833333334</v>
      </c>
      <c r="S140" s="13">
        <f t="shared" si="149"/>
        <v>0.20775661665643128</v>
      </c>
      <c r="T140" s="2">
        <f t="shared" si="150"/>
        <v>0.01</v>
      </c>
      <c r="U140" s="14">
        <f t="shared" si="151"/>
        <v>2.077566166564313E-3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7.5675661665643131E-3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11.4334970121613</v>
      </c>
      <c r="E141" s="9">
        <f t="shared" si="159"/>
        <v>7.0164559436666698</v>
      </c>
      <c r="F141" s="7" t="s">
        <v>85</v>
      </c>
      <c r="G141" s="1">
        <v>6</v>
      </c>
      <c r="H141" s="8">
        <f t="shared" si="141"/>
        <v>11.4334970121613</v>
      </c>
      <c r="I141" s="8">
        <f t="shared" si="142"/>
        <v>284.58349701216127</v>
      </c>
      <c r="J141" s="8">
        <f t="shared" si="143"/>
        <v>7.297520721011691E-2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4.3074135343263471</v>
      </c>
      <c r="P141" s="8">
        <f t="shared" si="146"/>
        <v>0.31433439520712719</v>
      </c>
      <c r="Q141" s="12">
        <f t="shared" si="147"/>
        <v>8.1726942753853074E-2</v>
      </c>
      <c r="R141" s="8">
        <f t="shared" si="148"/>
        <v>0.19735245833333334</v>
      </c>
      <c r="S141" s="13">
        <f t="shared" si="149"/>
        <v>0.41411666945548853</v>
      </c>
      <c r="T141" s="2">
        <f t="shared" si="150"/>
        <v>0.01</v>
      </c>
      <c r="U141" s="14">
        <f t="shared" si="151"/>
        <v>4.1411666945548858E-3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9.6311666945548859E-3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17.325217722000001</v>
      </c>
      <c r="E142" s="9">
        <f t="shared" si="159"/>
        <v>11.4334970121613</v>
      </c>
      <c r="F142" s="7" t="s">
        <v>83</v>
      </c>
      <c r="G142" s="1">
        <v>7</v>
      </c>
      <c r="H142" s="8">
        <f t="shared" si="141"/>
        <v>17.325217722000001</v>
      </c>
      <c r="I142" s="8">
        <f t="shared" si="142"/>
        <v>290.47521772199997</v>
      </c>
      <c r="J142" s="8">
        <f t="shared" si="143"/>
        <v>0.14607018631608304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4.7521270557858868</v>
      </c>
      <c r="P142" s="8">
        <f t="shared" si="146"/>
        <v>0.69414408443634368</v>
      </c>
      <c r="Q142" s="12">
        <f t="shared" si="147"/>
        <v>0.18047746195344935</v>
      </c>
      <c r="R142" s="8">
        <f t="shared" si="148"/>
        <v>0.19735245833333334</v>
      </c>
      <c r="S142" s="13">
        <f t="shared" si="149"/>
        <v>0.91449310273408557</v>
      </c>
      <c r="T142" s="2">
        <f t="shared" si="150"/>
        <v>0.01</v>
      </c>
      <c r="U142" s="14">
        <f t="shared" si="151"/>
        <v>9.1449310273408555E-3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1.9094931027340854E-2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19.941677201612901</v>
      </c>
      <c r="E143" s="9">
        <f t="shared" si="159"/>
        <v>17.325217722000001</v>
      </c>
      <c r="F143" s="7" t="s">
        <v>83</v>
      </c>
      <c r="G143" s="1">
        <v>8</v>
      </c>
      <c r="H143" s="8">
        <f t="shared" si="141"/>
        <v>19.941677201612901</v>
      </c>
      <c r="I143" s="8">
        <f t="shared" si="142"/>
        <v>293.09167720161287</v>
      </c>
      <c r="J143" s="8">
        <f t="shared" si="143"/>
        <v>0.19702400084345073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4.8170308880162098</v>
      </c>
      <c r="P143" s="8">
        <f t="shared" si="146"/>
        <v>0.949070697743434</v>
      </c>
      <c r="Q143" s="12">
        <f t="shared" si="147"/>
        <v>0.24675838141329284</v>
      </c>
      <c r="R143" s="8">
        <f t="shared" si="148"/>
        <v>0.19735245833333334</v>
      </c>
      <c r="S143" s="13">
        <f t="shared" si="149"/>
        <v>1.2503435908384362</v>
      </c>
      <c r="T143" s="2">
        <f t="shared" si="150"/>
        <v>0.01</v>
      </c>
      <c r="U143" s="14">
        <f t="shared" si="151"/>
        <v>1.2503435908384361E-2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2.2453435908384362E-2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16.788752421290301</v>
      </c>
      <c r="E144" s="9">
        <f t="shared" si="159"/>
        <v>19.941677201612901</v>
      </c>
      <c r="F144" s="7" t="s">
        <v>83</v>
      </c>
      <c r="G144" s="1">
        <v>9</v>
      </c>
      <c r="H144" s="8">
        <f t="shared" si="141"/>
        <v>16.788752421290301</v>
      </c>
      <c r="I144" s="8">
        <f t="shared" si="142"/>
        <v>289.9387524212903</v>
      </c>
      <c r="J144" s="8">
        <f t="shared" si="143"/>
        <v>0.13728592094957259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4.6270081069394422</v>
      </c>
      <c r="P144" s="8">
        <f t="shared" si="146"/>
        <v>0.63522306920231975</v>
      </c>
      <c r="Q144" s="12">
        <f t="shared" si="147"/>
        <v>0.16515799799260314</v>
      </c>
      <c r="R144" s="8">
        <f t="shared" si="148"/>
        <v>0.19735245833333334</v>
      </c>
      <c r="S144" s="13">
        <f t="shared" si="149"/>
        <v>0.83686820720341404</v>
      </c>
      <c r="T144" s="2">
        <f t="shared" si="150"/>
        <v>0.01</v>
      </c>
      <c r="U144" s="14">
        <f t="shared" si="151"/>
        <v>8.3686820720341414E-3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1.8318682072034142E-2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13.2016522656667</v>
      </c>
      <c r="E145" s="9">
        <f t="shared" si="159"/>
        <v>16.788752421290301</v>
      </c>
      <c r="F145" s="7" t="s">
        <v>83</v>
      </c>
      <c r="G145" s="1">
        <v>10</v>
      </c>
      <c r="H145" s="8">
        <f t="shared" si="141"/>
        <v>13.2016522656667</v>
      </c>
      <c r="I145" s="8">
        <f t="shared" si="142"/>
        <v>286.3516522656667</v>
      </c>
      <c r="J145" s="8">
        <f t="shared" si="143"/>
        <v>9.0141834398385273E-2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4.7508329544037888</v>
      </c>
      <c r="P145" s="8">
        <f t="shared" si="146"/>
        <v>0.42824879743025779</v>
      </c>
      <c r="Q145" s="12">
        <f t="shared" si="147"/>
        <v>0.11134468733186703</v>
      </c>
      <c r="R145" s="8">
        <f t="shared" si="148"/>
        <v>0.19735245833333334</v>
      </c>
      <c r="S145" s="13">
        <f t="shared" si="149"/>
        <v>0.56419204641374676</v>
      </c>
      <c r="T145" s="2">
        <f t="shared" si="150"/>
        <v>0.01</v>
      </c>
      <c r="U145" s="14">
        <f t="shared" si="151"/>
        <v>5.641920464137468E-3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1.5591920464137467E-2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7.6188813619354798</v>
      </c>
      <c r="E146" s="9">
        <f t="shared" si="159"/>
        <v>13.2016522656667</v>
      </c>
      <c r="F146" s="7" t="s">
        <v>83</v>
      </c>
      <c r="G146" s="1">
        <v>11</v>
      </c>
      <c r="H146" s="8">
        <f t="shared" si="141"/>
        <v>7.6188813619354798</v>
      </c>
      <c r="I146" s="8">
        <f t="shared" si="142"/>
        <v>280.76888136193548</v>
      </c>
      <c r="J146" s="8">
        <f t="shared" si="143"/>
        <v>4.5845409496932735E-2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5.0816320736401979</v>
      </c>
      <c r="P146" s="8">
        <f t="shared" si="146"/>
        <v>0.2329695033287823</v>
      </c>
      <c r="Q146" s="12">
        <f t="shared" si="147"/>
        <v>6.0572070865483399E-2</v>
      </c>
      <c r="R146" s="8">
        <f t="shared" si="148"/>
        <v>0.19735245833333334</v>
      </c>
      <c r="S146" s="13">
        <f t="shared" si="149"/>
        <v>0.30692331566083469</v>
      </c>
      <c r="T146" s="2">
        <f t="shared" si="150"/>
        <v>0.01</v>
      </c>
      <c r="U146" s="14">
        <f t="shared" si="151"/>
        <v>3.0692331566083472E-3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8.5592331566083472E-3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4.1370569622333297</v>
      </c>
      <c r="E147" s="9">
        <f t="shared" si="159"/>
        <v>7.6188813619354798</v>
      </c>
      <c r="F147" s="7" t="s">
        <v>85</v>
      </c>
      <c r="G147" s="1">
        <v>12</v>
      </c>
      <c r="H147" s="8">
        <f t="shared" si="141"/>
        <v>4.1370569622333297</v>
      </c>
      <c r="I147" s="8">
        <f t="shared" si="142"/>
        <v>277.28705696223329</v>
      </c>
      <c r="J147" s="8">
        <f t="shared" si="143"/>
        <v>2.9660591946660778E-2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5.6077104869780827</v>
      </c>
      <c r="P147" s="8">
        <f t="shared" si="146"/>
        <v>0.16632801250926732</v>
      </c>
      <c r="Q147" s="12">
        <f t="shared" si="147"/>
        <v>4.3245283252409505E-2</v>
      </c>
      <c r="R147" s="8">
        <f t="shared" si="148"/>
        <v>0.19735245833333334</v>
      </c>
      <c r="S147" s="13">
        <f t="shared" si="149"/>
        <v>0.21912715766310403</v>
      </c>
      <c r="T147" s="2">
        <f t="shared" si="150"/>
        <v>0.01</v>
      </c>
      <c r="U147" s="14">
        <f t="shared" si="151"/>
        <v>2.1912715766310405E-3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7.6812715766310406E-3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1.9923650516451601</v>
      </c>
      <c r="E148" s="9">
        <f t="shared" si="159"/>
        <v>4.1370569622333297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15074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4938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11887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46287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1080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>
        <v>480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>
        <v>280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140255.1322409237</v>
      </c>
      <c r="J13" s="6" t="s">
        <v>37</v>
      </c>
      <c r="K13" s="6">
        <f>I13/(10000*1000)</f>
        <v>1.402551322409237E-2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15</v>
      </c>
      <c r="E26" s="7"/>
      <c r="F26" s="7"/>
      <c r="G26" s="1">
        <v>1</v>
      </c>
      <c r="H26" s="8">
        <f t="shared" ref="H26:H37" si="0">E27</f>
        <v>15</v>
      </c>
      <c r="I26" s="8">
        <f t="shared" ref="I26:I37" si="1">H26+273.15</f>
        <v>288.14999999999998</v>
      </c>
      <c r="J26" s="8">
        <f t="shared" ref="J26:J37" si="2">EXP(($C$15*(I26-$C$13))/($C$16*I26*$C$13))</f>
        <v>0.11145232763902028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4.5173962389589564</v>
      </c>
      <c r="Q26" s="12">
        <f t="shared" ref="Q26:Q37" si="6">P26*$B$28</f>
        <v>0.45173962389589567</v>
      </c>
      <c r="R26" s="8">
        <f t="shared" ref="R26:R37" si="7">L26*$B$28</f>
        <v>4.0532094166666672</v>
      </c>
      <c r="S26" s="13">
        <f t="shared" ref="S26:S37" si="8">Q26/R26</f>
        <v>0.11145232763902028</v>
      </c>
      <c r="T26" s="2">
        <f t="shared" ref="T26:T37" si="9">$B$27/100</f>
        <v>0.34</v>
      </c>
      <c r="U26" s="14">
        <f t="shared" ref="U26:U37" si="10">S26*T26</f>
        <v>3.7893791397266903E-2</v>
      </c>
      <c r="V26" s="13"/>
      <c r="W26" s="2"/>
      <c r="X26" s="14"/>
      <c r="Y26" s="2">
        <v>0.04</v>
      </c>
      <c r="Z26" s="2">
        <v>0.63</v>
      </c>
      <c r="AA26" s="2">
        <f t="shared" ref="AA26:AA37" si="11">Y26*Z26</f>
        <v>2.52E-2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1.4999999999999999E-2</v>
      </c>
      <c r="AO26" s="2">
        <v>0.03</v>
      </c>
      <c r="AP26" s="2">
        <f t="shared" ref="AP26:AP37" si="12">AO26*AN26</f>
        <v>4.4999999999999999E-4</v>
      </c>
      <c r="AQ26" s="1">
        <f t="shared" ref="AQ26:AQ37" si="13">(AP26+AM26+AD26+AA26+U26+X26+AG26+AJ26)</f>
        <v>6.3543791397266902E-2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14.482434395483899</v>
      </c>
      <c r="E27" s="9">
        <f t="shared" ref="E27:E38" si="18">D26</f>
        <v>15</v>
      </c>
      <c r="F27" s="7" t="s">
        <v>83</v>
      </c>
      <c r="G27" s="1">
        <v>2</v>
      </c>
      <c r="H27" s="8">
        <f t="shared" si="0"/>
        <v>14.482434395483899</v>
      </c>
      <c r="I27" s="8">
        <f t="shared" si="1"/>
        <v>287.63243439548387</v>
      </c>
      <c r="J27" s="8">
        <f t="shared" si="2"/>
        <v>0.10487760347747282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76.546792094374382</v>
      </c>
      <c r="P27" s="8">
        <f t="shared" si="5"/>
        <v>8.0280441087463483</v>
      </c>
      <c r="Q27" s="12">
        <f t="shared" si="6"/>
        <v>0.80280441087463483</v>
      </c>
      <c r="R27" s="8">
        <f t="shared" si="7"/>
        <v>4.0532094166666672</v>
      </c>
      <c r="S27" s="13">
        <f t="shared" si="8"/>
        <v>0.1980663539301791</v>
      </c>
      <c r="T27" s="2">
        <f t="shared" si="9"/>
        <v>0.34</v>
      </c>
      <c r="U27" s="14">
        <f t="shared" si="10"/>
        <v>6.7342560336260904E-2</v>
      </c>
      <c r="V27" s="13"/>
      <c r="W27" s="2"/>
      <c r="X27" s="14"/>
      <c r="Y27" s="2">
        <v>0.04</v>
      </c>
      <c r="Z27" s="2">
        <v>0.63</v>
      </c>
      <c r="AA27" s="2">
        <f t="shared" si="11"/>
        <v>2.52E-2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1.4999999999999999E-2</v>
      </c>
      <c r="AO27" s="2">
        <v>0.03</v>
      </c>
      <c r="AP27" s="2">
        <f t="shared" si="12"/>
        <v>4.4999999999999999E-4</v>
      </c>
      <c r="AQ27" s="1">
        <f t="shared" si="13"/>
        <v>9.299256033626091E-2</v>
      </c>
      <c r="AR27" s="8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13.384235874642901</v>
      </c>
      <c r="E28" s="9">
        <f t="shared" si="18"/>
        <v>14.482434395483899</v>
      </c>
      <c r="F28" s="7" t="s">
        <v>83</v>
      </c>
      <c r="G28" s="1">
        <v>3</v>
      </c>
      <c r="H28" s="8">
        <f t="shared" si="0"/>
        <v>13.384235874642901</v>
      </c>
      <c r="I28" s="8">
        <f t="shared" si="1"/>
        <v>286.53423587464289</v>
      </c>
      <c r="J28" s="8">
        <f t="shared" si="2"/>
        <v>9.211626185712822E-2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109.05084215229471</v>
      </c>
      <c r="P28" s="8">
        <f t="shared" si="5"/>
        <v>10.045355931441135</v>
      </c>
      <c r="Q28" s="12">
        <f t="shared" si="6"/>
        <v>1.0045355931441136</v>
      </c>
      <c r="R28" s="8">
        <f t="shared" si="7"/>
        <v>4.0532094166666672</v>
      </c>
      <c r="S28" s="13">
        <f t="shared" si="8"/>
        <v>0.2478370816502832</v>
      </c>
      <c r="T28" s="2">
        <f t="shared" si="9"/>
        <v>0.34</v>
      </c>
      <c r="U28" s="14">
        <f t="shared" si="10"/>
        <v>8.4264607761096288E-2</v>
      </c>
      <c r="V28" s="13"/>
      <c r="W28" s="2"/>
      <c r="X28" s="14"/>
      <c r="Y28" s="2">
        <v>0.04</v>
      </c>
      <c r="Z28" s="2">
        <v>0.63</v>
      </c>
      <c r="AA28" s="2">
        <f t="shared" si="11"/>
        <v>2.52E-2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1.4999999999999999E-2</v>
      </c>
      <c r="AO28" s="2">
        <v>0.03</v>
      </c>
      <c r="AP28" s="2">
        <f t="shared" si="12"/>
        <v>4.4999999999999999E-4</v>
      </c>
      <c r="AQ28" s="1">
        <f t="shared" si="13"/>
        <v>0.10991460776109629</v>
      </c>
      <c r="AR28" s="8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7">
        <v>14.090173366128999</v>
      </c>
      <c r="E29" s="9">
        <f t="shared" si="18"/>
        <v>13.384235874642901</v>
      </c>
      <c r="F29" s="7" t="s">
        <v>83</v>
      </c>
      <c r="G29" s="1">
        <v>4</v>
      </c>
      <c r="H29" s="8">
        <f t="shared" si="0"/>
        <v>14.090173366128999</v>
      </c>
      <c r="I29" s="8">
        <f t="shared" si="1"/>
        <v>287.240173366129</v>
      </c>
      <c r="J29" s="8">
        <f t="shared" si="2"/>
        <v>0.10013964806383931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139.53758038752025</v>
      </c>
      <c r="P29" s="8">
        <f t="shared" si="5"/>
        <v>13.973244191685964</v>
      </c>
      <c r="Q29" s="12">
        <f t="shared" si="6"/>
        <v>1.3973244191685965</v>
      </c>
      <c r="R29" s="8">
        <f t="shared" si="7"/>
        <v>4.0532094166666672</v>
      </c>
      <c r="S29" s="13">
        <f t="shared" si="8"/>
        <v>0.34474518228020573</v>
      </c>
      <c r="T29" s="2">
        <f t="shared" si="9"/>
        <v>0.34</v>
      </c>
      <c r="U29" s="14">
        <f t="shared" si="10"/>
        <v>0.11721336197526995</v>
      </c>
      <c r="V29" s="13"/>
      <c r="W29" s="2"/>
      <c r="X29" s="14"/>
      <c r="Y29" s="2">
        <v>0.04</v>
      </c>
      <c r="Z29" s="2">
        <v>0.63</v>
      </c>
      <c r="AA29" s="2">
        <f t="shared" si="11"/>
        <v>2.52E-2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1.4999999999999999E-2</v>
      </c>
      <c r="AO29" s="2">
        <v>0.03</v>
      </c>
      <c r="AP29" s="2">
        <f t="shared" si="12"/>
        <v>4.4999999999999999E-4</v>
      </c>
      <c r="AQ29" s="1">
        <f t="shared" si="13"/>
        <v>0.14286336197526994</v>
      </c>
      <c r="AR29" s="8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7">
        <v>16.399397620666701</v>
      </c>
      <c r="E30" s="9">
        <f t="shared" si="18"/>
        <v>14.090173366128999</v>
      </c>
      <c r="F30" s="7" t="s">
        <v>83</v>
      </c>
      <c r="G30" s="1">
        <v>5</v>
      </c>
      <c r="H30" s="8">
        <f t="shared" si="0"/>
        <v>16.399397620666701</v>
      </c>
      <c r="I30" s="8">
        <f t="shared" si="1"/>
        <v>289.5493976206667</v>
      </c>
      <c r="J30" s="8">
        <f t="shared" si="2"/>
        <v>0.13122429147435566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119.28611938604257</v>
      </c>
      <c r="O30" s="8">
        <f t="shared" si="19"/>
        <v>46.810310976458368</v>
      </c>
      <c r="P30" s="8">
        <f t="shared" si="5"/>
        <v>6.1426498915800032</v>
      </c>
      <c r="Q30" s="12">
        <f t="shared" si="6"/>
        <v>0.61426498915800032</v>
      </c>
      <c r="R30" s="8">
        <f t="shared" si="7"/>
        <v>4.0532094166666672</v>
      </c>
      <c r="S30" s="13">
        <f t="shared" si="8"/>
        <v>0.15155027189864959</v>
      </c>
      <c r="T30" s="2">
        <f t="shared" si="9"/>
        <v>0.34</v>
      </c>
      <c r="U30" s="14">
        <f t="shared" si="10"/>
        <v>5.1527092445540865E-2</v>
      </c>
      <c r="V30" s="13"/>
      <c r="W30" s="2"/>
      <c r="X30" s="14"/>
      <c r="Y30" s="2">
        <v>0.05</v>
      </c>
      <c r="Z30" s="2">
        <v>0.63</v>
      </c>
      <c r="AA30" s="2">
        <f t="shared" si="11"/>
        <v>3.15E-2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0.02</v>
      </c>
      <c r="AO30" s="2">
        <v>0.03</v>
      </c>
      <c r="AP30" s="2">
        <f t="shared" si="12"/>
        <v>5.9999999999999995E-4</v>
      </c>
      <c r="AQ30" s="1">
        <f t="shared" si="13"/>
        <v>8.3627092445540868E-2</v>
      </c>
      <c r="AR30" s="8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7">
        <v>18.3334813532258</v>
      </c>
      <c r="E31" s="9">
        <f t="shared" si="18"/>
        <v>16.399397620666701</v>
      </c>
      <c r="F31" s="7" t="s">
        <v>85</v>
      </c>
      <c r="G31" s="1">
        <v>6</v>
      </c>
      <c r="H31" s="8">
        <f t="shared" si="0"/>
        <v>18.3334813532258</v>
      </c>
      <c r="I31" s="8">
        <f t="shared" si="1"/>
        <v>291.48348135322578</v>
      </c>
      <c r="J31" s="8">
        <f t="shared" si="2"/>
        <v>0.16402784299831236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81.199755251545028</v>
      </c>
      <c r="P31" s="8">
        <f t="shared" si="5"/>
        <v>13.319020705901817</v>
      </c>
      <c r="Q31" s="12">
        <f t="shared" si="6"/>
        <v>1.3319020705901818</v>
      </c>
      <c r="R31" s="8">
        <f t="shared" si="7"/>
        <v>4.0532094166666672</v>
      </c>
      <c r="S31" s="13">
        <f t="shared" si="8"/>
        <v>0.32860430677809127</v>
      </c>
      <c r="T31" s="2">
        <f t="shared" si="9"/>
        <v>0.34</v>
      </c>
      <c r="U31" s="14">
        <f t="shared" si="10"/>
        <v>0.11172546430455103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0.14382546430455104</v>
      </c>
      <c r="AR31" s="8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7">
        <v>21.9330874953333</v>
      </c>
      <c r="E32" s="9">
        <f t="shared" si="18"/>
        <v>18.3334813532258</v>
      </c>
      <c r="F32" s="7" t="s">
        <v>83</v>
      </c>
      <c r="G32" s="1">
        <v>7</v>
      </c>
      <c r="H32" s="8">
        <f t="shared" si="0"/>
        <v>21.9330874953333</v>
      </c>
      <c r="I32" s="8">
        <f t="shared" si="1"/>
        <v>295.0830874953333</v>
      </c>
      <c r="J32" s="8">
        <f t="shared" si="2"/>
        <v>0.24653944240559739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108.41282871230987</v>
      </c>
      <c r="P32" s="8">
        <f t="shared" si="5"/>
        <v>26.728038340346416</v>
      </c>
      <c r="Q32" s="12">
        <f t="shared" si="6"/>
        <v>2.6728038340346418</v>
      </c>
      <c r="R32" s="8">
        <f t="shared" si="7"/>
        <v>4.0532094166666672</v>
      </c>
      <c r="S32" s="13">
        <f t="shared" si="8"/>
        <v>0.65942900039760055</v>
      </c>
      <c r="T32" s="2">
        <f t="shared" si="9"/>
        <v>0.34</v>
      </c>
      <c r="U32" s="14">
        <f t="shared" si="10"/>
        <v>0.2242058601351842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0.25630586013518419</v>
      </c>
      <c r="AR32" s="8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7">
        <v>25.000971983871001</v>
      </c>
      <c r="E33" s="9">
        <f t="shared" si="18"/>
        <v>21.9330874953333</v>
      </c>
      <c r="F33" s="7" t="s">
        <v>83</v>
      </c>
      <c r="G33" s="1">
        <v>8</v>
      </c>
      <c r="H33" s="8">
        <f t="shared" si="0"/>
        <v>25.000971983871001</v>
      </c>
      <c r="I33" s="8">
        <f t="shared" si="1"/>
        <v>298.15097198387099</v>
      </c>
      <c r="J33" s="8">
        <f t="shared" si="2"/>
        <v>0.34621117287042863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122.21688453863013</v>
      </c>
      <c r="P33" s="8">
        <f t="shared" si="5"/>
        <v>42.31285094068889</v>
      </c>
      <c r="Q33" s="12">
        <f t="shared" si="6"/>
        <v>4.2312850940688893</v>
      </c>
      <c r="R33" s="8">
        <f t="shared" si="7"/>
        <v>4.0532094166666672</v>
      </c>
      <c r="S33" s="13">
        <f t="shared" si="8"/>
        <v>1.0439344872411429</v>
      </c>
      <c r="T33" s="2">
        <f t="shared" si="9"/>
        <v>0.34</v>
      </c>
      <c r="U33" s="14">
        <f t="shared" si="10"/>
        <v>0.35493772566198861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0.38703772566198863</v>
      </c>
      <c r="AR33" s="8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7">
        <v>25.778601508064501</v>
      </c>
      <c r="E34" s="9">
        <f t="shared" si="18"/>
        <v>25.000971983871001</v>
      </c>
      <c r="F34" s="7" t="s">
        <v>83</v>
      </c>
      <c r="G34" s="1">
        <v>9</v>
      </c>
      <c r="H34" s="8">
        <f t="shared" si="0"/>
        <v>25.778601508064501</v>
      </c>
      <c r="I34" s="8">
        <f t="shared" si="1"/>
        <v>298.9286015080645</v>
      </c>
      <c r="J34" s="8">
        <f t="shared" si="2"/>
        <v>0.37690874617061859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120.4361277646079</v>
      </c>
      <c r="P34" s="8">
        <f t="shared" si="5"/>
        <v>45.393429909402791</v>
      </c>
      <c r="Q34" s="12">
        <f t="shared" si="6"/>
        <v>4.5393429909402796</v>
      </c>
      <c r="R34" s="8">
        <f t="shared" si="7"/>
        <v>4.0532094166666672</v>
      </c>
      <c r="S34" s="13">
        <f t="shared" si="8"/>
        <v>1.1199379366569728</v>
      </c>
      <c r="T34" s="2">
        <f t="shared" si="9"/>
        <v>0.34</v>
      </c>
      <c r="U34" s="14">
        <f t="shared" si="10"/>
        <v>0.38077889846337076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0.41287889846337078</v>
      </c>
      <c r="AR34" s="8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7">
        <v>24.708678419000002</v>
      </c>
      <c r="E35" s="9">
        <f t="shared" si="18"/>
        <v>25.778601508064501</v>
      </c>
      <c r="F35" s="7" t="s">
        <v>83</v>
      </c>
      <c r="G35" s="1">
        <v>10</v>
      </c>
      <c r="H35" s="8">
        <f t="shared" si="0"/>
        <v>24.708678419000002</v>
      </c>
      <c r="I35" s="8">
        <f t="shared" si="1"/>
        <v>297.858678419</v>
      </c>
      <c r="J35" s="8">
        <f t="shared" si="2"/>
        <v>0.33529201215316468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115.57479202187179</v>
      </c>
      <c r="P35" s="8">
        <f t="shared" si="5"/>
        <v>38.751304571196918</v>
      </c>
      <c r="Q35" s="12">
        <f t="shared" si="6"/>
        <v>3.8751304571196918</v>
      </c>
      <c r="R35" s="8">
        <f t="shared" si="7"/>
        <v>4.0532094166666672</v>
      </c>
      <c r="S35" s="13">
        <f t="shared" si="8"/>
        <v>0.9560647029944418</v>
      </c>
      <c r="T35" s="2">
        <f t="shared" si="9"/>
        <v>0.34</v>
      </c>
      <c r="U35" s="14">
        <f t="shared" si="10"/>
        <v>0.32506199901811023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0.35716199901811024</v>
      </c>
      <c r="AR35" s="8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7">
        <v>20.993016220000001</v>
      </c>
      <c r="E36" s="9">
        <f t="shared" si="18"/>
        <v>24.708678419000002</v>
      </c>
      <c r="F36" s="7" t="s">
        <v>83</v>
      </c>
      <c r="G36" s="1">
        <v>11</v>
      </c>
      <c r="H36" s="8">
        <f t="shared" si="0"/>
        <v>20.993016220000001</v>
      </c>
      <c r="I36" s="8">
        <f t="shared" si="1"/>
        <v>294.14301621999999</v>
      </c>
      <c r="J36" s="8">
        <f t="shared" si="2"/>
        <v>0.22186418369140826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72.982313078141118</v>
      </c>
      <c r="O36" s="8">
        <f t="shared" si="19"/>
        <v>44.37326853920041</v>
      </c>
      <c r="P36" s="8">
        <f t="shared" si="5"/>
        <v>9.8448390021693459</v>
      </c>
      <c r="Q36" s="12">
        <f t="shared" si="6"/>
        <v>0.98448390021693466</v>
      </c>
      <c r="R36" s="8">
        <f t="shared" si="7"/>
        <v>4.0532094166666672</v>
      </c>
      <c r="S36" s="13">
        <f t="shared" si="8"/>
        <v>0.24288996669374358</v>
      </c>
      <c r="T36" s="2">
        <f t="shared" si="9"/>
        <v>0.34</v>
      </c>
      <c r="U36" s="14">
        <f t="shared" si="10"/>
        <v>8.2582588675872828E-2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0.11468258867587283</v>
      </c>
      <c r="AR36" s="8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7">
        <v>18.590886014666701</v>
      </c>
      <c r="E37" s="9">
        <f t="shared" si="18"/>
        <v>20.993016220000001</v>
      </c>
      <c r="F37" s="7" t="s">
        <v>85</v>
      </c>
      <c r="G37" s="1">
        <v>12</v>
      </c>
      <c r="H37" s="8">
        <f t="shared" si="0"/>
        <v>18.590886014666701</v>
      </c>
      <c r="I37" s="8">
        <f t="shared" si="1"/>
        <v>291.74088601466667</v>
      </c>
      <c r="J37" s="8">
        <f t="shared" si="2"/>
        <v>0.16893414355386821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75.060523703697726</v>
      </c>
      <c r="P37" s="8">
        <f t="shared" si="5"/>
        <v>12.680285286588999</v>
      </c>
      <c r="Q37" s="12">
        <f t="shared" si="6"/>
        <v>1.2680285286588999</v>
      </c>
      <c r="R37" s="8">
        <f t="shared" si="7"/>
        <v>4.0532094166666672</v>
      </c>
      <c r="S37" s="13">
        <f t="shared" si="8"/>
        <v>0.31284554986100821</v>
      </c>
      <c r="T37" s="2">
        <f t="shared" si="9"/>
        <v>0.34</v>
      </c>
      <c r="U37" s="14">
        <f t="shared" si="10"/>
        <v>0.1063674869527428</v>
      </c>
      <c r="V37" s="13"/>
      <c r="W37" s="2"/>
      <c r="X37" s="14"/>
      <c r="Y37" s="2">
        <v>0.05</v>
      </c>
      <c r="Z37" s="2">
        <v>0.63</v>
      </c>
      <c r="AA37" s="2">
        <f t="shared" si="11"/>
        <v>3.15E-2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0.02</v>
      </c>
      <c r="AO37" s="2">
        <v>0.03</v>
      </c>
      <c r="AP37" s="2">
        <f t="shared" si="12"/>
        <v>5.9999999999999995E-4</v>
      </c>
      <c r="AQ37" s="1">
        <f t="shared" si="13"/>
        <v>0.1384674869527428</v>
      </c>
      <c r="AR37" s="8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3">
      <c r="C38" s="7">
        <v>12</v>
      </c>
      <c r="D38" s="10">
        <v>15.8823808970968</v>
      </c>
      <c r="E38" s="9">
        <f t="shared" si="18"/>
        <v>18.590886014666701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15</v>
      </c>
      <c r="E42" s="7"/>
      <c r="F42" s="7"/>
      <c r="G42" s="1">
        <v>1</v>
      </c>
      <c r="H42" s="8">
        <f t="shared" ref="H42:H53" si="20">E43</f>
        <v>15</v>
      </c>
      <c r="I42" s="8">
        <f t="shared" ref="I42:I53" si="21">H42+273.15</f>
        <v>288.14999999999998</v>
      </c>
      <c r="J42" s="8">
        <f t="shared" ref="J42:J53" si="22">EXP(($C$15*(I42-$C$13))/($C$16*I42*$C$13))</f>
        <v>0.11145232763902028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6.5596660586040878</v>
      </c>
      <c r="Q42" s="12">
        <f t="shared" ref="Q42:Q53" si="26">P42*$B$44</f>
        <v>1.574319854064981</v>
      </c>
      <c r="R42" s="8">
        <f t="shared" ref="R42:R53" si="27">L42*$B$44</f>
        <v>14.125500000000001</v>
      </c>
      <c r="S42" s="13">
        <f t="shared" ref="S42:S53" si="28">Q42/R42</f>
        <v>0.11145232763902027</v>
      </c>
      <c r="T42" s="2">
        <f t="shared" ref="T42:T53" si="29">$B$43/100</f>
        <v>0.43</v>
      </c>
      <c r="U42" s="14">
        <f t="shared" ref="U42:U53" si="30">S42*T42</f>
        <v>4.7924500884778717E-2</v>
      </c>
      <c r="V42" s="13"/>
      <c r="W42" s="2"/>
      <c r="X42" s="14"/>
      <c r="Y42" s="2">
        <v>0.04</v>
      </c>
      <c r="Z42" s="2">
        <v>0.28999999999999998</v>
      </c>
      <c r="AA42" s="2">
        <f t="shared" ref="AA42:AA53" si="31">Y42*Z42</f>
        <v>1.1599999999999999E-2</v>
      </c>
      <c r="AB42" s="2"/>
      <c r="AC42" s="2"/>
      <c r="AD42" s="2"/>
      <c r="AE42" s="13">
        <v>5.0000000000000001E-3</v>
      </c>
      <c r="AF42" s="2">
        <v>0.02</v>
      </c>
      <c r="AG42" s="16">
        <f t="shared" ref="AG42:AG53" si="32">AE42*AF42</f>
        <v>1E-4</v>
      </c>
      <c r="AH42" s="13"/>
      <c r="AI42" s="2"/>
      <c r="AJ42" s="14"/>
      <c r="AL42" s="2"/>
      <c r="AM42" s="2"/>
      <c r="AN42" s="2">
        <v>1.4999999999999999E-2</v>
      </c>
      <c r="AO42" s="2">
        <v>0.26</v>
      </c>
      <c r="AP42" s="2">
        <f t="shared" ref="AP42:AP53" si="33">AO42*AN42</f>
        <v>3.8999999999999998E-3</v>
      </c>
      <c r="AQ42" s="1">
        <f t="shared" ref="AQ42:AQ53" si="34">(AP42+AM42+AD42+AA42+U42+X42+AG42+AJ42)</f>
        <v>6.352450088477872E-2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1256.1666666666667</v>
      </c>
      <c r="AU42" s="1">
        <f t="shared" ref="AU42:AU53" si="38">AT42*10000*AS42*0.67*AR42*AQ42</f>
        <v>17563000.065431338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14.482434395483899</v>
      </c>
      <c r="E43" s="9">
        <f t="shared" ref="E43:E54" si="39">D42</f>
        <v>15</v>
      </c>
      <c r="F43" s="7" t="s">
        <v>83</v>
      </c>
      <c r="G43" s="1">
        <v>2</v>
      </c>
      <c r="H43" s="8">
        <f t="shared" si="20"/>
        <v>14.482434395483899</v>
      </c>
      <c r="I43" s="8">
        <f t="shared" si="21"/>
        <v>287.63243439548387</v>
      </c>
      <c r="J43" s="8">
        <f t="shared" si="22"/>
        <v>0.10487760347747282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111.15283394139591</v>
      </c>
      <c r="P43" s="8">
        <f t="shared" si="25"/>
        <v>11.657442843503103</v>
      </c>
      <c r="Q43" s="12">
        <f t="shared" si="26"/>
        <v>2.7977862824407449</v>
      </c>
      <c r="R43" s="8">
        <f t="shared" si="27"/>
        <v>14.125500000000001</v>
      </c>
      <c r="S43" s="13">
        <f t="shared" si="28"/>
        <v>0.1980663539301791</v>
      </c>
      <c r="T43" s="2">
        <f t="shared" si="29"/>
        <v>0.43</v>
      </c>
      <c r="U43" s="14">
        <f t="shared" si="30"/>
        <v>8.5168532189977011E-2</v>
      </c>
      <c r="V43" s="13"/>
      <c r="W43" s="2"/>
      <c r="X43" s="14"/>
      <c r="Y43" s="2">
        <v>0.04</v>
      </c>
      <c r="Z43" s="2">
        <v>0.28999999999999998</v>
      </c>
      <c r="AA43" s="2">
        <f t="shared" si="31"/>
        <v>1.1599999999999999E-2</v>
      </c>
      <c r="AB43" s="2"/>
      <c r="AC43" s="2"/>
      <c r="AD43" s="2"/>
      <c r="AE43" s="13">
        <v>5.0000000000000001E-3</v>
      </c>
      <c r="AF43" s="2">
        <v>0.02</v>
      </c>
      <c r="AG43" s="16">
        <f t="shared" si="32"/>
        <v>1E-4</v>
      </c>
      <c r="AH43" s="13"/>
      <c r="AI43" s="2"/>
      <c r="AJ43" s="14"/>
      <c r="AK43" s="2"/>
      <c r="AL43" s="2"/>
      <c r="AM43" s="2"/>
      <c r="AN43" s="2">
        <v>1.4999999999999999E-2</v>
      </c>
      <c r="AO43" s="2">
        <v>0.26</v>
      </c>
      <c r="AP43" s="2">
        <f t="shared" si="33"/>
        <v>3.8999999999999998E-3</v>
      </c>
      <c r="AQ43" s="1">
        <f t="shared" si="34"/>
        <v>0.10076853218997701</v>
      </c>
      <c r="AR43" s="8">
        <f t="shared" si="35"/>
        <v>136.875</v>
      </c>
      <c r="AS43" s="1">
        <f t="shared" si="36"/>
        <v>0.24</v>
      </c>
      <c r="AT43" s="1">
        <f t="shared" si="37"/>
        <v>1256.1666666666667</v>
      </c>
      <c r="AU43" s="1">
        <f t="shared" si="38"/>
        <v>27860080.95767742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13.384235874642901</v>
      </c>
      <c r="E44" s="9">
        <f t="shared" si="39"/>
        <v>14.482434395483899</v>
      </c>
      <c r="F44" s="7" t="s">
        <v>83</v>
      </c>
      <c r="G44" s="1">
        <v>3</v>
      </c>
      <c r="H44" s="8">
        <f t="shared" si="20"/>
        <v>13.384235874642901</v>
      </c>
      <c r="I44" s="8">
        <f t="shared" si="21"/>
        <v>286.53423587464289</v>
      </c>
      <c r="J44" s="8">
        <f t="shared" si="22"/>
        <v>9.211626185712822E-2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158.35164109789281</v>
      </c>
      <c r="P44" s="8">
        <f t="shared" si="25"/>
        <v>14.586761236879481</v>
      </c>
      <c r="Q44" s="12">
        <f t="shared" si="26"/>
        <v>3.5008226968510754</v>
      </c>
      <c r="R44" s="8">
        <f t="shared" si="27"/>
        <v>14.125500000000001</v>
      </c>
      <c r="S44" s="13">
        <f t="shared" si="28"/>
        <v>0.2478370816502832</v>
      </c>
      <c r="T44" s="2">
        <f t="shared" si="29"/>
        <v>0.43</v>
      </c>
      <c r="U44" s="14">
        <f t="shared" si="30"/>
        <v>0.10656994510962177</v>
      </c>
      <c r="V44" s="13"/>
      <c r="W44" s="2"/>
      <c r="X44" s="14"/>
      <c r="Y44" s="2">
        <v>0.04</v>
      </c>
      <c r="Z44" s="2">
        <v>0.28999999999999998</v>
      </c>
      <c r="AA44" s="2">
        <f t="shared" si="31"/>
        <v>1.1599999999999999E-2</v>
      </c>
      <c r="AB44" s="2"/>
      <c r="AC44" s="2"/>
      <c r="AD44" s="2"/>
      <c r="AE44" s="13">
        <v>5.0000000000000001E-3</v>
      </c>
      <c r="AF44" s="2">
        <v>0.02</v>
      </c>
      <c r="AG44" s="16">
        <f t="shared" si="32"/>
        <v>1E-4</v>
      </c>
      <c r="AH44" s="13"/>
      <c r="AI44" s="2"/>
      <c r="AJ44" s="14"/>
      <c r="AL44" s="2"/>
      <c r="AM44" s="2"/>
      <c r="AN44" s="2">
        <v>1.4999999999999999E-2</v>
      </c>
      <c r="AO44" s="2">
        <v>0.26</v>
      </c>
      <c r="AP44" s="2">
        <f t="shared" si="33"/>
        <v>3.8999999999999998E-3</v>
      </c>
      <c r="AQ44" s="1">
        <f t="shared" si="34"/>
        <v>0.12216994510962177</v>
      </c>
      <c r="AR44" s="8">
        <f t="shared" si="35"/>
        <v>136.875</v>
      </c>
      <c r="AS44" s="1">
        <f t="shared" si="36"/>
        <v>0.24</v>
      </c>
      <c r="AT44" s="1">
        <f t="shared" si="37"/>
        <v>1256.1666666666667</v>
      </c>
      <c r="AU44" s="1">
        <f t="shared" si="38"/>
        <v>33777058.049552657</v>
      </c>
    </row>
    <row r="45" spans="1:48" x14ac:dyDescent="0.15">
      <c r="C45" s="7">
        <v>3</v>
      </c>
      <c r="D45" s="7">
        <v>14.090173366128999</v>
      </c>
      <c r="E45" s="9">
        <f t="shared" si="39"/>
        <v>13.384235874642901</v>
      </c>
      <c r="F45" s="7" t="s">
        <v>83</v>
      </c>
      <c r="G45" s="1">
        <v>4</v>
      </c>
      <c r="H45" s="8">
        <f t="shared" si="20"/>
        <v>14.090173366128999</v>
      </c>
      <c r="I45" s="8">
        <f t="shared" si="21"/>
        <v>287.240173366129</v>
      </c>
      <c r="J45" s="8">
        <f t="shared" si="22"/>
        <v>0.10013964806383931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202.62112986101332</v>
      </c>
      <c r="P45" s="8">
        <f t="shared" si="25"/>
        <v>20.290408634579354</v>
      </c>
      <c r="Q45" s="12">
        <f t="shared" si="26"/>
        <v>4.8696980722990446</v>
      </c>
      <c r="R45" s="8">
        <f t="shared" si="27"/>
        <v>14.125500000000001</v>
      </c>
      <c r="S45" s="13">
        <f t="shared" si="28"/>
        <v>0.34474518228020562</v>
      </c>
      <c r="T45" s="2">
        <f t="shared" si="29"/>
        <v>0.43</v>
      </c>
      <c r="U45" s="14">
        <f t="shared" si="30"/>
        <v>0.14824042838048843</v>
      </c>
      <c r="V45" s="13"/>
      <c r="W45" s="2"/>
      <c r="X45" s="14"/>
      <c r="Y45" s="2">
        <v>0.04</v>
      </c>
      <c r="Z45" s="2">
        <v>0.28999999999999998</v>
      </c>
      <c r="AA45" s="2">
        <f t="shared" si="31"/>
        <v>1.1599999999999999E-2</v>
      </c>
      <c r="AB45" s="2"/>
      <c r="AC45" s="2"/>
      <c r="AD45" s="2"/>
      <c r="AE45" s="13">
        <v>5.0000000000000001E-3</v>
      </c>
      <c r="AF45" s="2">
        <v>0.02</v>
      </c>
      <c r="AG45" s="16">
        <f t="shared" si="32"/>
        <v>1E-4</v>
      </c>
      <c r="AH45" s="13"/>
      <c r="AI45" s="2"/>
      <c r="AJ45" s="14"/>
      <c r="AK45" s="2"/>
      <c r="AL45" s="2"/>
      <c r="AM45" s="2"/>
      <c r="AN45" s="2">
        <v>1.4999999999999999E-2</v>
      </c>
      <c r="AO45" s="2">
        <v>0.26</v>
      </c>
      <c r="AP45" s="2">
        <f t="shared" si="33"/>
        <v>3.8999999999999998E-3</v>
      </c>
      <c r="AQ45" s="1">
        <f t="shared" si="34"/>
        <v>0.1638404283804884</v>
      </c>
      <c r="AR45" s="8">
        <f t="shared" si="35"/>
        <v>136.875</v>
      </c>
      <c r="AS45" s="1">
        <f t="shared" si="36"/>
        <v>0.24</v>
      </c>
      <c r="AT45" s="1">
        <f t="shared" si="37"/>
        <v>1256.1666666666667</v>
      </c>
      <c r="AU45" s="1">
        <f t="shared" si="38"/>
        <v>45297946.686524995</v>
      </c>
    </row>
    <row r="46" spans="1:48" x14ac:dyDescent="0.15">
      <c r="C46" s="7">
        <v>4</v>
      </c>
      <c r="D46" s="7">
        <v>16.399397620666701</v>
      </c>
      <c r="E46" s="9">
        <f t="shared" si="39"/>
        <v>14.090173366128999</v>
      </c>
      <c r="F46" s="7" t="s">
        <v>83</v>
      </c>
      <c r="G46" s="1">
        <v>5</v>
      </c>
      <c r="H46" s="8">
        <f t="shared" si="20"/>
        <v>16.399397620666701</v>
      </c>
      <c r="I46" s="8">
        <f t="shared" si="21"/>
        <v>289.5493976206667</v>
      </c>
      <c r="J46" s="8">
        <f t="shared" si="22"/>
        <v>0.13122429147435566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173.21418516511224</v>
      </c>
      <c r="O46" s="8">
        <f t="shared" si="40"/>
        <v>67.972786061321727</v>
      </c>
      <c r="P46" s="8">
        <f t="shared" si="25"/>
        <v>8.9196806904349017</v>
      </c>
      <c r="Q46" s="12">
        <f t="shared" si="26"/>
        <v>2.1407233657043765</v>
      </c>
      <c r="R46" s="8">
        <f t="shared" si="27"/>
        <v>14.125500000000001</v>
      </c>
      <c r="S46" s="13">
        <f t="shared" si="28"/>
        <v>0.1515502718986497</v>
      </c>
      <c r="T46" s="2">
        <f t="shared" si="29"/>
        <v>0.43</v>
      </c>
      <c r="U46" s="14">
        <f t="shared" si="30"/>
        <v>6.5166616916419368E-2</v>
      </c>
      <c r="V46" s="13"/>
      <c r="W46" s="2"/>
      <c r="X46" s="14"/>
      <c r="Y46" s="2">
        <v>0.05</v>
      </c>
      <c r="Z46" s="2">
        <v>0.28999999999999998</v>
      </c>
      <c r="AA46" s="2">
        <f t="shared" si="31"/>
        <v>1.4499999999999999E-2</v>
      </c>
      <c r="AB46" s="2"/>
      <c r="AC46" s="2"/>
      <c r="AD46" s="2"/>
      <c r="AE46" s="13">
        <v>0.01</v>
      </c>
      <c r="AF46" s="2">
        <v>0.02</v>
      </c>
      <c r="AG46" s="16">
        <f t="shared" si="32"/>
        <v>2.0000000000000001E-4</v>
      </c>
      <c r="AH46" s="13"/>
      <c r="AI46" s="2"/>
      <c r="AJ46" s="14"/>
      <c r="AL46" s="2"/>
      <c r="AM46" s="2"/>
      <c r="AN46" s="2">
        <v>0.02</v>
      </c>
      <c r="AO46" s="2">
        <v>0.26</v>
      </c>
      <c r="AP46" s="2">
        <f t="shared" si="33"/>
        <v>5.2000000000000006E-3</v>
      </c>
      <c r="AQ46" s="1">
        <f t="shared" si="34"/>
        <v>8.5066616916419369E-2</v>
      </c>
      <c r="AR46" s="8">
        <f t="shared" si="35"/>
        <v>136.875</v>
      </c>
      <c r="AS46" s="1">
        <f t="shared" si="36"/>
        <v>0.24</v>
      </c>
      <c r="AT46" s="1">
        <f t="shared" si="37"/>
        <v>1256.1666666666667</v>
      </c>
      <c r="AU46" s="1">
        <f t="shared" si="38"/>
        <v>23518878.191250511</v>
      </c>
    </row>
    <row r="47" spans="1:48" x14ac:dyDescent="0.15">
      <c r="C47" s="7">
        <v>5</v>
      </c>
      <c r="D47" s="7">
        <v>18.3334813532258</v>
      </c>
      <c r="E47" s="9">
        <f t="shared" si="39"/>
        <v>16.399397620666701</v>
      </c>
      <c r="F47" s="7" t="s">
        <v>85</v>
      </c>
      <c r="G47" s="1">
        <v>6</v>
      </c>
      <c r="H47" s="8">
        <f t="shared" si="20"/>
        <v>18.3334813532258</v>
      </c>
      <c r="I47" s="8">
        <f t="shared" si="21"/>
        <v>291.48348135322578</v>
      </c>
      <c r="J47" s="8">
        <f t="shared" si="22"/>
        <v>0.16402784299831236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117.90935537088683</v>
      </c>
      <c r="P47" s="8">
        <f t="shared" si="25"/>
        <v>19.340417230808043</v>
      </c>
      <c r="Q47" s="12">
        <f t="shared" si="26"/>
        <v>4.64170013539393</v>
      </c>
      <c r="R47" s="8">
        <f t="shared" si="27"/>
        <v>14.125500000000001</v>
      </c>
      <c r="S47" s="13">
        <f t="shared" si="28"/>
        <v>0.32860430677809138</v>
      </c>
      <c r="T47" s="2">
        <f t="shared" si="29"/>
        <v>0.43</v>
      </c>
      <c r="U47" s="14">
        <f t="shared" si="30"/>
        <v>0.14129985191457931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0.16119985191457931</v>
      </c>
      <c r="AR47" s="8">
        <f t="shared" si="35"/>
        <v>136.875</v>
      </c>
      <c r="AS47" s="1">
        <f t="shared" si="36"/>
        <v>0.24</v>
      </c>
      <c r="AT47" s="1">
        <f t="shared" si="37"/>
        <v>1256.1666666666667</v>
      </c>
      <c r="AU47" s="1">
        <f t="shared" si="38"/>
        <v>44567890.660934865</v>
      </c>
    </row>
    <row r="48" spans="1:48" x14ac:dyDescent="0.15">
      <c r="C48" s="7">
        <v>6</v>
      </c>
      <c r="D48" s="7">
        <v>21.9330874953333</v>
      </c>
      <c r="E48" s="9">
        <f t="shared" si="39"/>
        <v>18.3334813532258</v>
      </c>
      <c r="F48" s="7" t="s">
        <v>83</v>
      </c>
      <c r="G48" s="1">
        <v>7</v>
      </c>
      <c r="H48" s="8">
        <f t="shared" si="20"/>
        <v>21.9330874953333</v>
      </c>
      <c r="I48" s="8">
        <f t="shared" si="21"/>
        <v>295.0830874953333</v>
      </c>
      <c r="J48" s="8">
        <f t="shared" si="22"/>
        <v>0.24653944240559739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157.42518814007877</v>
      </c>
      <c r="P48" s="8">
        <f t="shared" si="25"/>
        <v>38.811518104651284</v>
      </c>
      <c r="Q48" s="12">
        <f t="shared" si="26"/>
        <v>9.3147643451163074</v>
      </c>
      <c r="R48" s="8">
        <f t="shared" si="27"/>
        <v>14.125500000000001</v>
      </c>
      <c r="S48" s="13">
        <f t="shared" si="28"/>
        <v>0.65942900039760055</v>
      </c>
      <c r="T48" s="2">
        <f t="shared" si="29"/>
        <v>0.43</v>
      </c>
      <c r="U48" s="14">
        <f t="shared" si="30"/>
        <v>0.28355447017096824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0.30345447017096822</v>
      </c>
      <c r="AR48" s="8">
        <f t="shared" si="35"/>
        <v>136.875</v>
      </c>
      <c r="AS48" s="1">
        <f t="shared" si="36"/>
        <v>0.24</v>
      </c>
      <c r="AT48" s="1">
        <f t="shared" si="37"/>
        <v>1256.1666666666667</v>
      </c>
      <c r="AU48" s="1">
        <f t="shared" si="38"/>
        <v>83897878.853624806</v>
      </c>
    </row>
    <row r="49" spans="1:48" x14ac:dyDescent="0.15">
      <c r="C49" s="7">
        <v>7</v>
      </c>
      <c r="D49" s="7">
        <v>25.000971983871001</v>
      </c>
      <c r="E49" s="9">
        <f t="shared" si="39"/>
        <v>21.9330874953333</v>
      </c>
      <c r="F49" s="7" t="s">
        <v>83</v>
      </c>
      <c r="G49" s="1">
        <v>8</v>
      </c>
      <c r="H49" s="8">
        <f t="shared" si="20"/>
        <v>25.000971983871001</v>
      </c>
      <c r="I49" s="8">
        <f t="shared" si="21"/>
        <v>298.15097198387099</v>
      </c>
      <c r="J49" s="8">
        <f t="shared" si="22"/>
        <v>0.34621117287042863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177.46992003542749</v>
      </c>
      <c r="P49" s="8">
        <f t="shared" si="25"/>
        <v>61.442069164686529</v>
      </c>
      <c r="Q49" s="12">
        <f t="shared" si="26"/>
        <v>14.746096599524767</v>
      </c>
      <c r="R49" s="8">
        <f t="shared" si="27"/>
        <v>14.125500000000001</v>
      </c>
      <c r="S49" s="13">
        <f t="shared" si="28"/>
        <v>1.0439344872411431</v>
      </c>
      <c r="T49" s="2">
        <f t="shared" si="29"/>
        <v>0.43</v>
      </c>
      <c r="U49" s="14">
        <f t="shared" si="30"/>
        <v>0.44889182951369155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0.46879182951369153</v>
      </c>
      <c r="AR49" s="8">
        <f t="shared" si="35"/>
        <v>136.875</v>
      </c>
      <c r="AS49" s="1">
        <f t="shared" si="36"/>
        <v>0.24</v>
      </c>
      <c r="AT49" s="1">
        <f t="shared" si="37"/>
        <v>1256.1666666666667</v>
      </c>
      <c r="AU49" s="1">
        <f t="shared" si="38"/>
        <v>129609691.02860698</v>
      </c>
    </row>
    <row r="50" spans="1:48" x14ac:dyDescent="0.15">
      <c r="C50" s="7">
        <v>8</v>
      </c>
      <c r="D50" s="7">
        <v>25.778601508064501</v>
      </c>
      <c r="E50" s="9">
        <f t="shared" si="39"/>
        <v>25.000971983871001</v>
      </c>
      <c r="F50" s="7" t="s">
        <v>83</v>
      </c>
      <c r="G50" s="1">
        <v>9</v>
      </c>
      <c r="H50" s="8">
        <f t="shared" si="20"/>
        <v>25.778601508064501</v>
      </c>
      <c r="I50" s="8">
        <f t="shared" si="21"/>
        <v>298.9286015080645</v>
      </c>
      <c r="J50" s="8">
        <f t="shared" si="22"/>
        <v>0.37690874617061859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174.88410087074095</v>
      </c>
      <c r="P50" s="8">
        <f t="shared" si="25"/>
        <v>65.915347184366965</v>
      </c>
      <c r="Q50" s="12">
        <f t="shared" si="26"/>
        <v>15.819683324248071</v>
      </c>
      <c r="R50" s="8">
        <f t="shared" si="27"/>
        <v>14.125500000000001</v>
      </c>
      <c r="S50" s="13">
        <f t="shared" si="28"/>
        <v>1.1199379366569728</v>
      </c>
      <c r="T50" s="2">
        <f t="shared" si="29"/>
        <v>0.43</v>
      </c>
      <c r="U50" s="14">
        <f t="shared" si="30"/>
        <v>0.48157331276249832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0.50147331276249829</v>
      </c>
      <c r="AR50" s="8">
        <f t="shared" si="35"/>
        <v>136.875</v>
      </c>
      <c r="AS50" s="1">
        <f t="shared" si="36"/>
        <v>0.24</v>
      </c>
      <c r="AT50" s="1">
        <f t="shared" si="37"/>
        <v>1256.1666666666667</v>
      </c>
      <c r="AU50" s="1">
        <f t="shared" si="38"/>
        <v>138645336.8730078</v>
      </c>
    </row>
    <row r="51" spans="1:48" x14ac:dyDescent="0.15">
      <c r="C51" s="7">
        <v>9</v>
      </c>
      <c r="D51" s="7">
        <v>24.708678419000002</v>
      </c>
      <c r="E51" s="9">
        <f t="shared" si="39"/>
        <v>25.778601508064501</v>
      </c>
      <c r="F51" s="7" t="s">
        <v>83</v>
      </c>
      <c r="G51" s="1">
        <v>10</v>
      </c>
      <c r="H51" s="8">
        <f t="shared" si="20"/>
        <v>24.708678419000002</v>
      </c>
      <c r="I51" s="8">
        <f t="shared" si="21"/>
        <v>297.858678419</v>
      </c>
      <c r="J51" s="8">
        <f t="shared" si="22"/>
        <v>0.33529201215316468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167.82500368637398</v>
      </c>
      <c r="P51" s="8">
        <f t="shared" si="25"/>
        <v>56.270383175616608</v>
      </c>
      <c r="Q51" s="12">
        <f t="shared" si="26"/>
        <v>13.504891962147985</v>
      </c>
      <c r="R51" s="8">
        <f t="shared" si="27"/>
        <v>14.125500000000001</v>
      </c>
      <c r="S51" s="13">
        <f t="shared" si="28"/>
        <v>0.95606470299444157</v>
      </c>
      <c r="T51" s="2">
        <f t="shared" si="29"/>
        <v>0.43</v>
      </c>
      <c r="U51" s="14">
        <f t="shared" si="30"/>
        <v>0.41110782228760989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0.43100782228760987</v>
      </c>
      <c r="AR51" s="8">
        <f t="shared" si="35"/>
        <v>136.875</v>
      </c>
      <c r="AS51" s="1">
        <f t="shared" si="36"/>
        <v>0.24</v>
      </c>
      <c r="AT51" s="1">
        <f t="shared" si="37"/>
        <v>1256.1666666666667</v>
      </c>
      <c r="AU51" s="1">
        <f t="shared" si="38"/>
        <v>119163319.7523088</v>
      </c>
    </row>
    <row r="52" spans="1:48" x14ac:dyDescent="0.15">
      <c r="C52" s="7">
        <v>10</v>
      </c>
      <c r="D52" s="7">
        <v>20.993016220000001</v>
      </c>
      <c r="E52" s="9">
        <f t="shared" si="39"/>
        <v>24.708678419000002</v>
      </c>
      <c r="F52" s="7" t="s">
        <v>83</v>
      </c>
      <c r="G52" s="1">
        <v>11</v>
      </c>
      <c r="H52" s="8">
        <f t="shared" si="20"/>
        <v>20.993016220000001</v>
      </c>
      <c r="I52" s="8">
        <f t="shared" si="21"/>
        <v>294.14301621999999</v>
      </c>
      <c r="J52" s="8">
        <f t="shared" si="22"/>
        <v>0.22186418369140826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105.97688948521949</v>
      </c>
      <c r="O52" s="8">
        <f t="shared" si="40"/>
        <v>64.433981025537861</v>
      </c>
      <c r="P52" s="8">
        <f t="shared" si="25"/>
        <v>14.295592602218646</v>
      </c>
      <c r="Q52" s="12">
        <f t="shared" si="26"/>
        <v>3.4309422245324748</v>
      </c>
      <c r="R52" s="8">
        <f t="shared" si="27"/>
        <v>14.125500000000001</v>
      </c>
      <c r="S52" s="13">
        <f t="shared" si="28"/>
        <v>0.24288996669374355</v>
      </c>
      <c r="T52" s="2">
        <f t="shared" si="29"/>
        <v>0.43</v>
      </c>
      <c r="U52" s="14">
        <f t="shared" si="30"/>
        <v>0.10444268567830972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0.12434268567830972</v>
      </c>
      <c r="AR52" s="8">
        <f t="shared" si="35"/>
        <v>136.875</v>
      </c>
      <c r="AS52" s="1">
        <f t="shared" si="36"/>
        <v>0.24</v>
      </c>
      <c r="AT52" s="1">
        <f t="shared" si="37"/>
        <v>1256.1666666666667</v>
      </c>
      <c r="AU52" s="1">
        <f t="shared" si="38"/>
        <v>34377768.676453084</v>
      </c>
    </row>
    <row r="53" spans="1:48" x14ac:dyDescent="0.15">
      <c r="C53" s="7">
        <v>11</v>
      </c>
      <c r="D53" s="7">
        <v>18.590886014666701</v>
      </c>
      <c r="E53" s="9">
        <f t="shared" si="39"/>
        <v>20.993016220000001</v>
      </c>
      <c r="F53" s="7" t="s">
        <v>85</v>
      </c>
      <c r="G53" s="1">
        <v>12</v>
      </c>
      <c r="H53" s="8">
        <f t="shared" si="20"/>
        <v>18.590886014666701</v>
      </c>
      <c r="I53" s="8">
        <f t="shared" si="21"/>
        <v>291.74088601466667</v>
      </c>
      <c r="J53" s="8">
        <f t="shared" si="22"/>
        <v>0.16893414355386821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108.99463842331922</v>
      </c>
      <c r="P53" s="8">
        <f t="shared" si="25"/>
        <v>18.412915894006968</v>
      </c>
      <c r="Q53" s="12">
        <f t="shared" si="26"/>
        <v>4.4190998145616724</v>
      </c>
      <c r="R53" s="8">
        <f t="shared" si="27"/>
        <v>14.125500000000001</v>
      </c>
      <c r="S53" s="13">
        <f t="shared" si="28"/>
        <v>0.31284554986100827</v>
      </c>
      <c r="T53" s="2">
        <f t="shared" si="29"/>
        <v>0.43</v>
      </c>
      <c r="U53" s="14">
        <f t="shared" si="30"/>
        <v>0.13452358644023354</v>
      </c>
      <c r="V53" s="13"/>
      <c r="W53" s="2"/>
      <c r="X53" s="14"/>
      <c r="Y53" s="2">
        <v>0.05</v>
      </c>
      <c r="Z53" s="2">
        <v>0.28999999999999998</v>
      </c>
      <c r="AA53" s="2">
        <f t="shared" si="31"/>
        <v>1.4499999999999999E-2</v>
      </c>
      <c r="AB53" s="2"/>
      <c r="AC53" s="2"/>
      <c r="AD53" s="2"/>
      <c r="AE53" s="13">
        <v>0.01</v>
      </c>
      <c r="AF53" s="2">
        <v>0.02</v>
      </c>
      <c r="AG53" s="16">
        <f t="shared" si="32"/>
        <v>2.0000000000000001E-4</v>
      </c>
      <c r="AH53" s="13"/>
      <c r="AI53" s="2"/>
      <c r="AJ53" s="14"/>
      <c r="AK53" s="2"/>
      <c r="AL53" s="2"/>
      <c r="AM53" s="2"/>
      <c r="AN53" s="2">
        <v>0.02</v>
      </c>
      <c r="AO53" s="2">
        <v>0.26</v>
      </c>
      <c r="AP53" s="2">
        <f t="shared" si="33"/>
        <v>5.2000000000000006E-3</v>
      </c>
      <c r="AQ53" s="1">
        <f t="shared" si="34"/>
        <v>0.15442358644023355</v>
      </c>
      <c r="AR53" s="8">
        <f t="shared" si="35"/>
        <v>136.875</v>
      </c>
      <c r="AS53" s="1">
        <f t="shared" si="36"/>
        <v>0.24</v>
      </c>
      <c r="AT53" s="1">
        <f t="shared" si="37"/>
        <v>1256.1666666666667</v>
      </c>
      <c r="AU53" s="1">
        <f t="shared" si="38"/>
        <v>42694415.870708987</v>
      </c>
      <c r="AV53" s="1">
        <f>SUM(AU42:AU53)</f>
        <v>740973265.66608226</v>
      </c>
    </row>
    <row r="54" spans="1:48" x14ac:dyDescent="0.3">
      <c r="C54" s="7">
        <v>12</v>
      </c>
      <c r="D54" s="10">
        <v>15.8823808970968</v>
      </c>
      <c r="E54" s="9">
        <f t="shared" si="39"/>
        <v>18.590886014666701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15</v>
      </c>
      <c r="E58" s="7"/>
      <c r="F58" s="7"/>
      <c r="G58" s="1">
        <v>1</v>
      </c>
      <c r="H58" s="8">
        <f t="shared" ref="H58:H69" si="41">E59</f>
        <v>15</v>
      </c>
      <c r="I58" s="8">
        <f t="shared" ref="I58:I69" si="42">H58+273.15</f>
        <v>288.14999999999998</v>
      </c>
      <c r="J58" s="8">
        <f t="shared" ref="J58:J69" si="43">EXP(($C$15*(I58-$C$13))/($C$16*I58*$C$13))</f>
        <v>0.11145232763902028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1.1119227220786258E-2</v>
      </c>
      <c r="Q58" s="12">
        <f t="shared" ref="Q58:Q69" si="47">P58*$B$60</f>
        <v>2.1126531719493891E-3</v>
      </c>
      <c r="R58" s="8">
        <f t="shared" ref="R58:R69" si="48">L58*$B$60</f>
        <v>1.8955666666666669E-2</v>
      </c>
      <c r="S58" s="13">
        <f t="shared" ref="S58:S69" si="49">Q58/R58</f>
        <v>0.11145232763902028</v>
      </c>
      <c r="T58" s="2">
        <f t="shared" ref="T58:T69" si="50">$B$59/100</f>
        <v>0.01</v>
      </c>
      <c r="U58" s="14">
        <f t="shared" ref="U58:U69" si="51">S58*T58</f>
        <v>1.1145232763902029E-3</v>
      </c>
      <c r="V58" s="13"/>
      <c r="W58" s="2"/>
      <c r="X58" s="14"/>
      <c r="Y58" s="2">
        <v>0.04</v>
      </c>
      <c r="Z58" s="2">
        <v>0.21</v>
      </c>
      <c r="AA58" s="2">
        <f t="shared" ref="AA58:AA69" si="52">Y58*Z58</f>
        <v>8.3999999999999995E-3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1.4999999999999999E-2</v>
      </c>
      <c r="AO58" s="2">
        <v>0.78</v>
      </c>
      <c r="AP58" s="2">
        <f t="shared" ref="AP58:AP69" si="53">AO58*AN58</f>
        <v>1.17E-2</v>
      </c>
      <c r="AQ58" s="1">
        <f t="shared" ref="AQ58:AQ69" si="54">(AP58+AM58+AD58+AA58+U58+X58+AG58+AJ58)</f>
        <v>2.1214523276390201E-2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990.58333333333337</v>
      </c>
      <c r="AU58" s="1">
        <f t="shared" ref="AU58:AU69" si="58">AT58*10000*AS58*0.67*AR58*AQ58</f>
        <v>266893.59979077068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14.482434395483899</v>
      </c>
      <c r="E59" s="9">
        <f t="shared" ref="E59:E70" si="59">D58</f>
        <v>15</v>
      </c>
      <c r="F59" s="7" t="s">
        <v>83</v>
      </c>
      <c r="G59" s="1">
        <v>2</v>
      </c>
      <c r="H59" s="8">
        <f t="shared" si="41"/>
        <v>14.482434395483899</v>
      </c>
      <c r="I59" s="8">
        <f t="shared" si="42"/>
        <v>287.63243439548387</v>
      </c>
      <c r="J59" s="8">
        <f t="shared" si="43"/>
        <v>0.10487760347747282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0.18841410611254708</v>
      </c>
      <c r="P59" s="8">
        <f t="shared" si="46"/>
        <v>1.9760419910434202E-2</v>
      </c>
      <c r="Q59" s="12">
        <f t="shared" si="47"/>
        <v>3.7544797829824985E-3</v>
      </c>
      <c r="R59" s="8">
        <f t="shared" si="48"/>
        <v>1.8955666666666669E-2</v>
      </c>
      <c r="S59" s="13">
        <f t="shared" si="49"/>
        <v>0.19806635393017907</v>
      </c>
      <c r="T59" s="2">
        <f t="shared" si="50"/>
        <v>0.01</v>
      </c>
      <c r="U59" s="14">
        <f t="shared" si="51"/>
        <v>1.9806635393017909E-3</v>
      </c>
      <c r="V59" s="13"/>
      <c r="W59" s="2"/>
      <c r="X59" s="14"/>
      <c r="Y59" s="2">
        <v>0.04</v>
      </c>
      <c r="Z59" s="2">
        <v>0.21</v>
      </c>
      <c r="AA59" s="2">
        <f t="shared" si="52"/>
        <v>8.3999999999999995E-3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1.4999999999999999E-2</v>
      </c>
      <c r="AO59" s="2">
        <v>0.78</v>
      </c>
      <c r="AP59" s="2">
        <f t="shared" si="53"/>
        <v>1.17E-2</v>
      </c>
      <c r="AQ59" s="1">
        <f t="shared" si="54"/>
        <v>2.2080663539301791E-2</v>
      </c>
      <c r="AR59" s="8">
        <f t="shared" si="55"/>
        <v>9.9766666666666666</v>
      </c>
      <c r="AS59" s="1">
        <f t="shared" si="56"/>
        <v>0.19</v>
      </c>
      <c r="AT59" s="1">
        <f t="shared" si="57"/>
        <v>990.58333333333337</v>
      </c>
      <c r="AU59" s="1">
        <f t="shared" si="58"/>
        <v>277790.2525074248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13.384235874642901</v>
      </c>
      <c r="E60" s="9">
        <f t="shared" si="59"/>
        <v>14.482434395483899</v>
      </c>
      <c r="F60" s="7" t="s">
        <v>83</v>
      </c>
      <c r="G60" s="1">
        <v>3</v>
      </c>
      <c r="H60" s="8">
        <f t="shared" si="41"/>
        <v>13.384235874642901</v>
      </c>
      <c r="I60" s="8">
        <f t="shared" si="42"/>
        <v>286.53423587464289</v>
      </c>
      <c r="J60" s="8">
        <f t="shared" si="43"/>
        <v>9.211626185712822E-2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0.26842035286877952</v>
      </c>
      <c r="P60" s="8">
        <f t="shared" si="46"/>
        <v>2.4725879512643253E-2</v>
      </c>
      <c r="Q60" s="12">
        <f t="shared" si="47"/>
        <v>4.6979171074022184E-3</v>
      </c>
      <c r="R60" s="8">
        <f t="shared" si="48"/>
        <v>1.8955666666666669E-2</v>
      </c>
      <c r="S60" s="13">
        <f t="shared" si="49"/>
        <v>0.24783708165028318</v>
      </c>
      <c r="T60" s="2">
        <f t="shared" si="50"/>
        <v>0.01</v>
      </c>
      <c r="U60" s="14">
        <f t="shared" si="51"/>
        <v>2.4783708165028316E-3</v>
      </c>
      <c r="V60" s="13"/>
      <c r="W60" s="2"/>
      <c r="X60" s="14"/>
      <c r="Y60" s="2">
        <v>0.04</v>
      </c>
      <c r="Z60" s="2">
        <v>0.21</v>
      </c>
      <c r="AA60" s="2">
        <f t="shared" si="52"/>
        <v>8.3999999999999995E-3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1.4999999999999999E-2</v>
      </c>
      <c r="AO60" s="2">
        <v>0.78</v>
      </c>
      <c r="AP60" s="2">
        <f t="shared" si="53"/>
        <v>1.17E-2</v>
      </c>
      <c r="AQ60" s="1">
        <f t="shared" si="54"/>
        <v>2.2578370816502831E-2</v>
      </c>
      <c r="AR60" s="8">
        <f t="shared" si="55"/>
        <v>9.9766666666666666</v>
      </c>
      <c r="AS60" s="1">
        <f t="shared" si="56"/>
        <v>0.19</v>
      </c>
      <c r="AT60" s="1">
        <f t="shared" si="57"/>
        <v>990.58333333333337</v>
      </c>
      <c r="AU60" s="1">
        <f t="shared" si="58"/>
        <v>284051.75954784371</v>
      </c>
    </row>
    <row r="61" spans="1:48" x14ac:dyDescent="0.15">
      <c r="C61" s="7">
        <v>3</v>
      </c>
      <c r="D61" s="7">
        <v>14.090173366128999</v>
      </c>
      <c r="E61" s="9">
        <f t="shared" si="59"/>
        <v>13.384235874642901</v>
      </c>
      <c r="F61" s="7" t="s">
        <v>83</v>
      </c>
      <c r="G61" s="1">
        <v>4</v>
      </c>
      <c r="H61" s="8">
        <f t="shared" si="41"/>
        <v>14.090173366128999</v>
      </c>
      <c r="I61" s="8">
        <f t="shared" si="42"/>
        <v>287.240173366129</v>
      </c>
      <c r="J61" s="8">
        <f t="shared" si="43"/>
        <v>0.10013964806383931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0.34346114002280292</v>
      </c>
      <c r="P61" s="8">
        <f t="shared" si="46"/>
        <v>3.4394077685488515E-2</v>
      </c>
      <c r="Q61" s="12">
        <f t="shared" si="47"/>
        <v>6.5348747602428179E-3</v>
      </c>
      <c r="R61" s="8">
        <f t="shared" si="48"/>
        <v>1.8955666666666669E-2</v>
      </c>
      <c r="S61" s="13">
        <f t="shared" si="49"/>
        <v>0.34474518228020556</v>
      </c>
      <c r="T61" s="2">
        <f t="shared" si="50"/>
        <v>0.01</v>
      </c>
      <c r="U61" s="14">
        <f t="shared" si="51"/>
        <v>3.4474518228020559E-3</v>
      </c>
      <c r="V61" s="13"/>
      <c r="W61" s="2"/>
      <c r="X61" s="14"/>
      <c r="Y61" s="2">
        <v>0.04</v>
      </c>
      <c r="Z61" s="2">
        <v>0.21</v>
      </c>
      <c r="AA61" s="2">
        <f t="shared" si="52"/>
        <v>8.3999999999999995E-3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1.4999999999999999E-2</v>
      </c>
      <c r="AO61" s="2">
        <v>0.78</v>
      </c>
      <c r="AP61" s="2">
        <f t="shared" si="53"/>
        <v>1.17E-2</v>
      </c>
      <c r="AQ61" s="1">
        <f t="shared" si="54"/>
        <v>2.3547451822802056E-2</v>
      </c>
      <c r="AR61" s="8">
        <f t="shared" si="55"/>
        <v>9.9766666666666666</v>
      </c>
      <c r="AS61" s="1">
        <f t="shared" si="56"/>
        <v>0.19</v>
      </c>
      <c r="AT61" s="1">
        <f t="shared" si="57"/>
        <v>990.58333333333337</v>
      </c>
      <c r="AU61" s="1">
        <f t="shared" si="58"/>
        <v>296243.47910196194</v>
      </c>
    </row>
    <row r="62" spans="1:48" x14ac:dyDescent="0.15">
      <c r="C62" s="7">
        <v>4</v>
      </c>
      <c r="D62" s="7">
        <v>16.399397620666701</v>
      </c>
      <c r="E62" s="9">
        <f t="shared" si="59"/>
        <v>14.090173366128999</v>
      </c>
      <c r="F62" s="7" t="s">
        <v>83</v>
      </c>
      <c r="G62" s="1">
        <v>5</v>
      </c>
      <c r="H62" s="8">
        <f t="shared" si="41"/>
        <v>16.399397620666701</v>
      </c>
      <c r="I62" s="8">
        <f t="shared" si="42"/>
        <v>289.5493976206667</v>
      </c>
      <c r="J62" s="8">
        <f t="shared" si="43"/>
        <v>0.13122429147435566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0.29361370922044872</v>
      </c>
      <c r="O62" s="8">
        <f t="shared" si="60"/>
        <v>0.11522001978353236</v>
      </c>
      <c r="P62" s="8">
        <f t="shared" si="46"/>
        <v>1.5119665459755275E-2</v>
      </c>
      <c r="Q62" s="12">
        <f t="shared" si="47"/>
        <v>2.8727364373535022E-3</v>
      </c>
      <c r="R62" s="8">
        <f t="shared" si="48"/>
        <v>1.8955666666666669E-2</v>
      </c>
      <c r="S62" s="13">
        <f t="shared" si="49"/>
        <v>0.15155027189864959</v>
      </c>
      <c r="T62" s="2">
        <f t="shared" si="50"/>
        <v>0.01</v>
      </c>
      <c r="U62" s="14">
        <f t="shared" si="51"/>
        <v>1.5155027189864959E-3</v>
      </c>
      <c r="V62" s="13"/>
      <c r="W62" s="2"/>
      <c r="X62" s="14"/>
      <c r="Y62" s="2">
        <v>0.05</v>
      </c>
      <c r="Z62" s="2">
        <v>0.21</v>
      </c>
      <c r="AA62" s="2">
        <f t="shared" si="52"/>
        <v>1.0500000000000001E-2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0.78</v>
      </c>
      <c r="AP62" s="2">
        <f t="shared" si="53"/>
        <v>1.5600000000000001E-2</v>
      </c>
      <c r="AQ62" s="1">
        <f t="shared" si="54"/>
        <v>2.7615502718986499E-2</v>
      </c>
      <c r="AR62" s="8">
        <f t="shared" si="55"/>
        <v>9.9766666666666666</v>
      </c>
      <c r="AS62" s="1">
        <f t="shared" si="56"/>
        <v>0.19</v>
      </c>
      <c r="AT62" s="1">
        <f t="shared" si="57"/>
        <v>990.58333333333337</v>
      </c>
      <c r="AU62" s="1">
        <f t="shared" si="58"/>
        <v>347422.41598729184</v>
      </c>
    </row>
    <row r="63" spans="1:48" x14ac:dyDescent="0.15">
      <c r="C63" s="7">
        <v>5</v>
      </c>
      <c r="D63" s="7">
        <v>18.3334813532258</v>
      </c>
      <c r="E63" s="9">
        <f t="shared" si="59"/>
        <v>16.399397620666701</v>
      </c>
      <c r="F63" s="7" t="s">
        <v>85</v>
      </c>
      <c r="G63" s="1">
        <v>6</v>
      </c>
      <c r="H63" s="8">
        <f t="shared" si="41"/>
        <v>18.3334813532258</v>
      </c>
      <c r="I63" s="8">
        <f t="shared" si="42"/>
        <v>291.48348135322578</v>
      </c>
      <c r="J63" s="8">
        <f t="shared" si="43"/>
        <v>0.16402784299831236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0.19986702099044376</v>
      </c>
      <c r="P63" s="8">
        <f t="shared" si="46"/>
        <v>3.2783756339560911E-2</v>
      </c>
      <c r="Q63" s="12">
        <f t="shared" si="47"/>
        <v>6.2289137045165735E-3</v>
      </c>
      <c r="R63" s="8">
        <f t="shared" si="48"/>
        <v>1.8955666666666669E-2</v>
      </c>
      <c r="S63" s="13">
        <f t="shared" si="49"/>
        <v>0.32860430677809133</v>
      </c>
      <c r="T63" s="2">
        <f t="shared" si="50"/>
        <v>0.01</v>
      </c>
      <c r="U63" s="14">
        <f t="shared" si="51"/>
        <v>3.2860430677809135E-3</v>
      </c>
      <c r="V63" s="13"/>
      <c r="W63" s="2"/>
      <c r="X63" s="14"/>
      <c r="Y63" s="2">
        <v>0.05</v>
      </c>
      <c r="Z63" s="2">
        <v>0.21</v>
      </c>
      <c r="AA63" s="2">
        <f t="shared" si="52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3"/>
        <v>1.5600000000000001E-2</v>
      </c>
      <c r="AQ63" s="1">
        <f t="shared" si="54"/>
        <v>2.9386043067780913E-2</v>
      </c>
      <c r="AR63" s="8">
        <f t="shared" si="55"/>
        <v>9.9766666666666666</v>
      </c>
      <c r="AS63" s="1">
        <f t="shared" si="56"/>
        <v>0.19</v>
      </c>
      <c r="AT63" s="1">
        <f t="shared" si="57"/>
        <v>990.58333333333337</v>
      </c>
      <c r="AU63" s="1">
        <f t="shared" si="58"/>
        <v>369697.05685987032</v>
      </c>
    </row>
    <row r="64" spans="1:48" x14ac:dyDescent="0.15">
      <c r="C64" s="7">
        <v>6</v>
      </c>
      <c r="D64" s="7">
        <v>21.9330874953333</v>
      </c>
      <c r="E64" s="9">
        <f t="shared" si="59"/>
        <v>18.3334813532258</v>
      </c>
      <c r="F64" s="7" t="s">
        <v>83</v>
      </c>
      <c r="G64" s="1">
        <v>7</v>
      </c>
      <c r="H64" s="8">
        <f t="shared" si="41"/>
        <v>21.9330874953333</v>
      </c>
      <c r="I64" s="8">
        <f t="shared" si="42"/>
        <v>295.0830874953333</v>
      </c>
      <c r="J64" s="8">
        <f t="shared" si="43"/>
        <v>0.24653944240559739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0.26684993131754947</v>
      </c>
      <c r="P64" s="8">
        <f t="shared" si="46"/>
        <v>6.5789033273000605E-2</v>
      </c>
      <c r="Q64" s="12">
        <f t="shared" si="47"/>
        <v>1.2499916321870115E-2</v>
      </c>
      <c r="R64" s="8">
        <f t="shared" si="48"/>
        <v>1.8955666666666669E-2</v>
      </c>
      <c r="S64" s="13">
        <f t="shared" si="49"/>
        <v>0.65942900039760044</v>
      </c>
      <c r="T64" s="2">
        <f t="shared" si="50"/>
        <v>0.01</v>
      </c>
      <c r="U64" s="14">
        <f t="shared" si="51"/>
        <v>6.5942900039760045E-3</v>
      </c>
      <c r="V64" s="13"/>
      <c r="W64" s="2"/>
      <c r="X64" s="14"/>
      <c r="Y64" s="2">
        <v>0.05</v>
      </c>
      <c r="Z64" s="2">
        <v>0.21</v>
      </c>
      <c r="AA64" s="2">
        <f t="shared" si="52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3"/>
        <v>1.5600000000000001E-2</v>
      </c>
      <c r="AQ64" s="1">
        <f t="shared" si="54"/>
        <v>3.2694290003976008E-2</v>
      </c>
      <c r="AR64" s="8">
        <f t="shared" si="55"/>
        <v>9.9766666666666666</v>
      </c>
      <c r="AS64" s="1">
        <f t="shared" si="56"/>
        <v>0.19</v>
      </c>
      <c r="AT64" s="1">
        <f t="shared" si="57"/>
        <v>990.58333333333337</v>
      </c>
      <c r="AU64" s="1">
        <f t="shared" si="58"/>
        <v>411317.12638933922</v>
      </c>
    </row>
    <row r="65" spans="1:48" x14ac:dyDescent="0.15">
      <c r="C65" s="7">
        <v>7</v>
      </c>
      <c r="D65" s="7">
        <v>25.000971983871001</v>
      </c>
      <c r="E65" s="9">
        <f t="shared" si="59"/>
        <v>21.9330874953333</v>
      </c>
      <c r="F65" s="7" t="s">
        <v>83</v>
      </c>
      <c r="G65" s="1">
        <v>8</v>
      </c>
      <c r="H65" s="8">
        <f t="shared" si="41"/>
        <v>25.000971983871001</v>
      </c>
      <c r="I65" s="8">
        <f t="shared" si="42"/>
        <v>298.15097198387099</v>
      </c>
      <c r="J65" s="8">
        <f t="shared" si="43"/>
        <v>0.34621117287042863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0.30082756471121552</v>
      </c>
      <c r="P65" s="8">
        <f t="shared" si="46"/>
        <v>0.1041498640104247</v>
      </c>
      <c r="Q65" s="12">
        <f t="shared" si="47"/>
        <v>1.9788474161980693E-2</v>
      </c>
      <c r="R65" s="8">
        <f t="shared" si="48"/>
        <v>1.8955666666666669E-2</v>
      </c>
      <c r="S65" s="13">
        <f t="shared" si="49"/>
        <v>1.0439344872411429</v>
      </c>
      <c r="T65" s="2">
        <f t="shared" si="50"/>
        <v>0.01</v>
      </c>
      <c r="U65" s="14">
        <f t="shared" si="51"/>
        <v>1.0439344872411429E-2</v>
      </c>
      <c r="V65" s="13"/>
      <c r="W65" s="2"/>
      <c r="X65" s="14"/>
      <c r="Y65" s="2">
        <v>0.05</v>
      </c>
      <c r="Z65" s="2">
        <v>0.21</v>
      </c>
      <c r="AA65" s="2">
        <f t="shared" si="52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3"/>
        <v>1.5600000000000001E-2</v>
      </c>
      <c r="AQ65" s="1">
        <f t="shared" si="54"/>
        <v>3.6539344872411429E-2</v>
      </c>
      <c r="AR65" s="8">
        <f t="shared" si="55"/>
        <v>9.9766666666666666</v>
      </c>
      <c r="AS65" s="1">
        <f t="shared" si="56"/>
        <v>0.19</v>
      </c>
      <c r="AT65" s="1">
        <f t="shared" si="57"/>
        <v>990.58333333333337</v>
      </c>
      <c r="AU65" s="1">
        <f t="shared" si="58"/>
        <v>459690.61665635108</v>
      </c>
    </row>
    <row r="66" spans="1:48" x14ac:dyDescent="0.15">
      <c r="C66" s="7">
        <v>8</v>
      </c>
      <c r="D66" s="7">
        <v>25.778601508064501</v>
      </c>
      <c r="E66" s="9">
        <f t="shared" si="59"/>
        <v>25.000971983871001</v>
      </c>
      <c r="F66" s="7" t="s">
        <v>83</v>
      </c>
      <c r="G66" s="1">
        <v>9</v>
      </c>
      <c r="H66" s="8">
        <f t="shared" si="41"/>
        <v>25.778601508064501</v>
      </c>
      <c r="I66" s="8">
        <f t="shared" si="42"/>
        <v>298.9286015080645</v>
      </c>
      <c r="J66" s="8">
        <f t="shared" si="43"/>
        <v>0.37690874617061859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0.2964443673674575</v>
      </c>
      <c r="P66" s="8">
        <f t="shared" si="46"/>
        <v>0.11173247481381064</v>
      </c>
      <c r="Q66" s="12">
        <f t="shared" si="47"/>
        <v>2.1229170214624022E-2</v>
      </c>
      <c r="R66" s="8">
        <f t="shared" si="48"/>
        <v>1.8955666666666669E-2</v>
      </c>
      <c r="S66" s="13">
        <f t="shared" si="49"/>
        <v>1.1199379366569726</v>
      </c>
      <c r="T66" s="2">
        <f t="shared" si="50"/>
        <v>0.01</v>
      </c>
      <c r="U66" s="14">
        <f t="shared" si="51"/>
        <v>1.1199379366569727E-2</v>
      </c>
      <c r="V66" s="13"/>
      <c r="W66" s="2"/>
      <c r="X66" s="14"/>
      <c r="Y66" s="2">
        <v>0.05</v>
      </c>
      <c r="Z66" s="2">
        <v>0.21</v>
      </c>
      <c r="AA66" s="2">
        <f t="shared" si="52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3"/>
        <v>1.5600000000000001E-2</v>
      </c>
      <c r="AQ66" s="1">
        <f t="shared" si="54"/>
        <v>3.7299379366569727E-2</v>
      </c>
      <c r="AR66" s="8">
        <f t="shared" si="55"/>
        <v>9.9766666666666666</v>
      </c>
      <c r="AS66" s="1">
        <f t="shared" si="56"/>
        <v>0.19</v>
      </c>
      <c r="AT66" s="1">
        <f t="shared" si="57"/>
        <v>990.58333333333337</v>
      </c>
      <c r="AU66" s="1">
        <f t="shared" si="58"/>
        <v>469252.38429394003</v>
      </c>
    </row>
    <row r="67" spans="1:48" x14ac:dyDescent="0.15">
      <c r="C67" s="7">
        <v>9</v>
      </c>
      <c r="D67" s="7">
        <v>24.708678419000002</v>
      </c>
      <c r="E67" s="9">
        <f t="shared" si="59"/>
        <v>25.778601508064501</v>
      </c>
      <c r="F67" s="7" t="s">
        <v>83</v>
      </c>
      <c r="G67" s="1">
        <v>10</v>
      </c>
      <c r="H67" s="8">
        <f t="shared" si="41"/>
        <v>24.708678419000002</v>
      </c>
      <c r="I67" s="8">
        <f t="shared" si="42"/>
        <v>297.858678419</v>
      </c>
      <c r="J67" s="8">
        <f t="shared" si="43"/>
        <v>0.33529201215316468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0.28447855922031351</v>
      </c>
      <c r="P67" s="8">
        <f t="shared" si="46"/>
        <v>9.5383388535412131E-2</v>
      </c>
      <c r="Q67" s="12">
        <f t="shared" si="47"/>
        <v>1.8122843821728307E-2</v>
      </c>
      <c r="R67" s="8">
        <f t="shared" si="48"/>
        <v>1.8955666666666669E-2</v>
      </c>
      <c r="S67" s="13">
        <f t="shared" si="49"/>
        <v>0.95606470299444157</v>
      </c>
      <c r="T67" s="2">
        <f t="shared" si="50"/>
        <v>0.01</v>
      </c>
      <c r="U67" s="14">
        <f t="shared" si="51"/>
        <v>9.5606470299444152E-3</v>
      </c>
      <c r="V67" s="13"/>
      <c r="W67" s="2"/>
      <c r="X67" s="14"/>
      <c r="Y67" s="2">
        <v>0.05</v>
      </c>
      <c r="Z67" s="2">
        <v>0.21</v>
      </c>
      <c r="AA67" s="2">
        <f t="shared" si="52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3"/>
        <v>1.5600000000000001E-2</v>
      </c>
      <c r="AQ67" s="1">
        <f t="shared" si="54"/>
        <v>3.5660647029944419E-2</v>
      </c>
      <c r="AR67" s="8">
        <f t="shared" si="55"/>
        <v>9.9766666666666666</v>
      </c>
      <c r="AS67" s="1">
        <f t="shared" si="56"/>
        <v>0.19</v>
      </c>
      <c r="AT67" s="1">
        <f t="shared" si="57"/>
        <v>990.58333333333337</v>
      </c>
      <c r="AU67" s="1">
        <f t="shared" si="58"/>
        <v>448635.98077087721</v>
      </c>
    </row>
    <row r="68" spans="1:48" x14ac:dyDescent="0.15">
      <c r="C68" s="7">
        <v>10</v>
      </c>
      <c r="D68" s="7">
        <v>20.993016220000001</v>
      </c>
      <c r="E68" s="9">
        <f t="shared" si="59"/>
        <v>24.708678419000002</v>
      </c>
      <c r="F68" s="7" t="s">
        <v>83</v>
      </c>
      <c r="G68" s="1">
        <v>11</v>
      </c>
      <c r="H68" s="8">
        <f t="shared" si="41"/>
        <v>20.993016220000001</v>
      </c>
      <c r="I68" s="8">
        <f t="shared" si="42"/>
        <v>294.14301621999999</v>
      </c>
      <c r="J68" s="8">
        <f t="shared" si="43"/>
        <v>0.22186418369140826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0.17964041215065632</v>
      </c>
      <c r="O68" s="8">
        <f t="shared" si="60"/>
        <v>0.10922142520091174</v>
      </c>
      <c r="P68" s="8">
        <f t="shared" si="46"/>
        <v>2.4232322343812489E-2</v>
      </c>
      <c r="Q68" s="12">
        <f t="shared" si="47"/>
        <v>4.6041412453243728E-3</v>
      </c>
      <c r="R68" s="8">
        <f t="shared" si="48"/>
        <v>1.8955666666666669E-2</v>
      </c>
      <c r="S68" s="13">
        <f t="shared" si="49"/>
        <v>0.24288996669374358</v>
      </c>
      <c r="T68" s="2">
        <f t="shared" si="50"/>
        <v>0.01</v>
      </c>
      <c r="U68" s="14">
        <f t="shared" si="51"/>
        <v>2.4288996669374358E-3</v>
      </c>
      <c r="V68" s="13"/>
      <c r="W68" s="2"/>
      <c r="X68" s="14"/>
      <c r="Y68" s="2">
        <v>0.05</v>
      </c>
      <c r="Z68" s="2">
        <v>0.21</v>
      </c>
      <c r="AA68" s="2">
        <f t="shared" si="52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3"/>
        <v>1.5600000000000001E-2</v>
      </c>
      <c r="AQ68" s="1">
        <f t="shared" si="54"/>
        <v>2.8528899666937439E-2</v>
      </c>
      <c r="AR68" s="8">
        <f t="shared" si="55"/>
        <v>9.9766666666666666</v>
      </c>
      <c r="AS68" s="1">
        <f t="shared" si="56"/>
        <v>0.19</v>
      </c>
      <c r="AT68" s="1">
        <f t="shared" si="57"/>
        <v>990.58333333333337</v>
      </c>
      <c r="AU68" s="1">
        <f t="shared" si="58"/>
        <v>358913.59098568716</v>
      </c>
    </row>
    <row r="69" spans="1:48" x14ac:dyDescent="0.15">
      <c r="C69" s="7">
        <v>11</v>
      </c>
      <c r="D69" s="7">
        <v>18.590886014666701</v>
      </c>
      <c r="E69" s="9">
        <f t="shared" si="59"/>
        <v>20.993016220000001</v>
      </c>
      <c r="F69" s="7" t="s">
        <v>85</v>
      </c>
      <c r="G69" s="1">
        <v>12</v>
      </c>
      <c r="H69" s="8">
        <f t="shared" si="41"/>
        <v>18.590886014666701</v>
      </c>
      <c r="I69" s="8">
        <f t="shared" si="42"/>
        <v>291.74088601466667</v>
      </c>
      <c r="J69" s="8">
        <f t="shared" si="43"/>
        <v>0.16893414355386821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0.18475576952376593</v>
      </c>
      <c r="P69" s="8">
        <f t="shared" si="46"/>
        <v>3.1211557691133263E-2</v>
      </c>
      <c r="Q69" s="12">
        <f t="shared" si="47"/>
        <v>5.93019596131532E-3</v>
      </c>
      <c r="R69" s="8">
        <f t="shared" si="48"/>
        <v>1.8955666666666669E-2</v>
      </c>
      <c r="S69" s="13">
        <f t="shared" si="49"/>
        <v>0.31284554986100827</v>
      </c>
      <c r="T69" s="2">
        <f t="shared" si="50"/>
        <v>0.01</v>
      </c>
      <c r="U69" s="14">
        <f t="shared" si="51"/>
        <v>3.1284554986100825E-3</v>
      </c>
      <c r="V69" s="13"/>
      <c r="W69" s="2"/>
      <c r="X69" s="14"/>
      <c r="Y69" s="2">
        <v>0.05</v>
      </c>
      <c r="Z69" s="2">
        <v>0.21</v>
      </c>
      <c r="AA69" s="2">
        <f t="shared" si="52"/>
        <v>1.0500000000000001E-2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0.78</v>
      </c>
      <c r="AP69" s="2">
        <f t="shared" si="53"/>
        <v>1.5600000000000001E-2</v>
      </c>
      <c r="AQ69" s="1">
        <f t="shared" si="54"/>
        <v>2.9228455498610084E-2</v>
      </c>
      <c r="AR69" s="8">
        <f t="shared" si="55"/>
        <v>9.9766666666666666</v>
      </c>
      <c r="AS69" s="1">
        <f t="shared" si="56"/>
        <v>0.19</v>
      </c>
      <c r="AT69" s="1">
        <f t="shared" si="57"/>
        <v>990.58333333333337</v>
      </c>
      <c r="AU69" s="1">
        <f t="shared" si="58"/>
        <v>367714.49458070338</v>
      </c>
      <c r="AV69" s="1">
        <f>SUM(AU58:AU69)</f>
        <v>4357622.7574720606</v>
      </c>
    </row>
    <row r="70" spans="1:48" x14ac:dyDescent="0.3">
      <c r="C70" s="7">
        <v>12</v>
      </c>
      <c r="D70" s="10">
        <v>15.8823808970968</v>
      </c>
      <c r="E70" s="9">
        <f t="shared" si="59"/>
        <v>18.590886014666701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15</v>
      </c>
      <c r="E73" s="7"/>
      <c r="F73" s="7"/>
      <c r="G73" s="1">
        <v>1</v>
      </c>
      <c r="H73" s="8">
        <f t="shared" ref="H73:H84" si="61">E74</f>
        <v>15</v>
      </c>
      <c r="I73" s="8">
        <f t="shared" ref="I73:I84" si="62">H73+273.15</f>
        <v>288.14999999999998</v>
      </c>
      <c r="J73" s="8">
        <f t="shared" ref="J73:J84" si="63">EXP(($C$15*(I73-$C$13))/($C$16*I73*$C$13))</f>
        <v>0.11145232763902028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1.2204029876472722E-2</v>
      </c>
      <c r="Q73" s="12">
        <f t="shared" ref="Q73:Q84" si="67">P73*$B$75</f>
        <v>2.1967253777650901E-3</v>
      </c>
      <c r="R73" s="8">
        <f t="shared" ref="R73:R84" si="68">L73*$B$75</f>
        <v>1.9710000000000002E-2</v>
      </c>
      <c r="S73" s="13">
        <f t="shared" ref="S73:S84" si="69">Q73/R73</f>
        <v>0.11145232763902028</v>
      </c>
      <c r="T73" s="2">
        <f t="shared" ref="T73:T84" si="70">$B$74/100</f>
        <v>0.01</v>
      </c>
      <c r="U73" s="14">
        <f t="shared" ref="U73:U84" si="71">S73*T73</f>
        <v>1.1145232763902029E-3</v>
      </c>
      <c r="V73" s="13"/>
      <c r="W73" s="2"/>
      <c r="X73" s="14"/>
      <c r="Y73" s="2">
        <v>0.04</v>
      </c>
      <c r="Z73" s="2">
        <v>0.27</v>
      </c>
      <c r="AA73" s="2">
        <f t="shared" ref="AA73:AA84" si="72">Y73*Z73</f>
        <v>1.0800000000000001E-2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1.4999999999999999E-2</v>
      </c>
      <c r="AO73" s="2">
        <v>0.72</v>
      </c>
      <c r="AP73" s="2">
        <f t="shared" ref="AP73:AP84" si="73">AO73*AN73</f>
        <v>1.0799999999999999E-2</v>
      </c>
      <c r="AQ73" s="1">
        <f t="shared" ref="AQ73:AQ84" si="74">(AP73+AM73+AD73+AA73+U73+X73+AG73+AJ73)</f>
        <v>2.2714523276390203E-2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411.5</v>
      </c>
      <c r="AU73" s="1">
        <f t="shared" ref="AU73:AU84" si="78">AT73*10000*AS73*0.67*AR73*AQ73</f>
        <v>123434.02558276725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14.482434395483899</v>
      </c>
      <c r="E74" s="9">
        <f t="shared" ref="E74:E85" si="79">D73</f>
        <v>15</v>
      </c>
      <c r="F74" s="7" t="s">
        <v>83</v>
      </c>
      <c r="G74" s="1">
        <v>2</v>
      </c>
      <c r="H74" s="8">
        <f t="shared" si="61"/>
        <v>14.482434395483899</v>
      </c>
      <c r="I74" s="8">
        <f t="shared" si="62"/>
        <v>287.63243439548387</v>
      </c>
      <c r="J74" s="8">
        <f t="shared" si="63"/>
        <v>0.10487760347747282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0.2067959701235273</v>
      </c>
      <c r="P74" s="8">
        <f t="shared" si="66"/>
        <v>2.1688265755354614E-2</v>
      </c>
      <c r="Q74" s="12">
        <f t="shared" si="67"/>
        <v>3.9038878359638303E-3</v>
      </c>
      <c r="R74" s="8">
        <f t="shared" si="68"/>
        <v>1.9710000000000002E-2</v>
      </c>
      <c r="S74" s="13">
        <f t="shared" si="69"/>
        <v>0.1980663539301791</v>
      </c>
      <c r="T74" s="2">
        <f t="shared" si="70"/>
        <v>0.01</v>
      </c>
      <c r="U74" s="14">
        <f t="shared" si="71"/>
        <v>1.9806635393017909E-3</v>
      </c>
      <c r="V74" s="13"/>
      <c r="W74" s="2"/>
      <c r="X74" s="14"/>
      <c r="Y74" s="2">
        <v>0.04</v>
      </c>
      <c r="Z74" s="2">
        <v>0.27</v>
      </c>
      <c r="AA74" s="2">
        <f t="shared" si="72"/>
        <v>1.0800000000000001E-2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1.4999999999999999E-2</v>
      </c>
      <c r="AO74" s="2">
        <v>0.72</v>
      </c>
      <c r="AP74" s="2">
        <f t="shared" si="73"/>
        <v>1.0799999999999999E-2</v>
      </c>
      <c r="AQ74" s="1">
        <f t="shared" si="74"/>
        <v>2.3580663539301792E-2</v>
      </c>
      <c r="AR74" s="8">
        <f t="shared" si="75"/>
        <v>10.950000000000001</v>
      </c>
      <c r="AS74" s="1">
        <f t="shared" si="76"/>
        <v>0.18</v>
      </c>
      <c r="AT74" s="1">
        <f t="shared" si="77"/>
        <v>411.5</v>
      </c>
      <c r="AU74" s="1">
        <f t="shared" si="78"/>
        <v>128140.7578381441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13.384235874642901</v>
      </c>
      <c r="E75" s="9">
        <f t="shared" si="79"/>
        <v>14.482434395483899</v>
      </c>
      <c r="F75" s="7" t="s">
        <v>83</v>
      </c>
      <c r="G75" s="1">
        <v>3</v>
      </c>
      <c r="H75" s="8">
        <f t="shared" si="61"/>
        <v>13.384235874642901</v>
      </c>
      <c r="I75" s="8">
        <f t="shared" si="62"/>
        <v>286.53423587464289</v>
      </c>
      <c r="J75" s="8">
        <f t="shared" si="63"/>
        <v>9.211626185712822E-2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0.29460770436817268</v>
      </c>
      <c r="P75" s="8">
        <f t="shared" si="66"/>
        <v>2.7138160440706011E-2</v>
      </c>
      <c r="Q75" s="12">
        <f t="shared" si="67"/>
        <v>4.8848688793270822E-3</v>
      </c>
      <c r="R75" s="8">
        <f t="shared" si="68"/>
        <v>1.9710000000000002E-2</v>
      </c>
      <c r="S75" s="13">
        <f t="shared" si="69"/>
        <v>0.2478370816502832</v>
      </c>
      <c r="T75" s="2">
        <f t="shared" si="70"/>
        <v>0.01</v>
      </c>
      <c r="U75" s="14">
        <f t="shared" si="71"/>
        <v>2.4783708165028321E-3</v>
      </c>
      <c r="V75" s="13"/>
      <c r="W75" s="2"/>
      <c r="X75" s="14"/>
      <c r="Y75" s="2">
        <v>0.04</v>
      </c>
      <c r="Z75" s="2">
        <v>0.27</v>
      </c>
      <c r="AA75" s="2">
        <f t="shared" si="72"/>
        <v>1.0800000000000001E-2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1.4999999999999999E-2</v>
      </c>
      <c r="AO75" s="2">
        <v>0.72</v>
      </c>
      <c r="AP75" s="2">
        <f t="shared" si="73"/>
        <v>1.0799999999999999E-2</v>
      </c>
      <c r="AQ75" s="1">
        <f t="shared" si="74"/>
        <v>2.4078370816502832E-2</v>
      </c>
      <c r="AR75" s="8">
        <f t="shared" si="75"/>
        <v>10.950000000000001</v>
      </c>
      <c r="AS75" s="1">
        <f t="shared" si="76"/>
        <v>0.18</v>
      </c>
      <c r="AT75" s="1">
        <f t="shared" si="77"/>
        <v>411.5</v>
      </c>
      <c r="AU75" s="1">
        <f t="shared" si="78"/>
        <v>130845.37162374875</v>
      </c>
    </row>
    <row r="76" spans="1:48" x14ac:dyDescent="0.15">
      <c r="C76" s="7">
        <v>3</v>
      </c>
      <c r="D76" s="7">
        <v>14.090173366128999</v>
      </c>
      <c r="E76" s="9">
        <f t="shared" si="79"/>
        <v>13.384235874642901</v>
      </c>
      <c r="F76" s="7" t="s">
        <v>83</v>
      </c>
      <c r="G76" s="1">
        <v>4</v>
      </c>
      <c r="H76" s="8">
        <f t="shared" si="61"/>
        <v>14.090173366128999</v>
      </c>
      <c r="I76" s="8">
        <f t="shared" si="62"/>
        <v>287.240173366129</v>
      </c>
      <c r="J76" s="8">
        <f t="shared" si="63"/>
        <v>0.10013964806383931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0.37696954392746668</v>
      </c>
      <c r="P76" s="8">
        <f t="shared" si="66"/>
        <v>3.7749597459682524E-2</v>
      </c>
      <c r="Q76" s="12">
        <f t="shared" si="67"/>
        <v>6.7949275427428542E-3</v>
      </c>
      <c r="R76" s="8">
        <f t="shared" si="68"/>
        <v>1.9710000000000002E-2</v>
      </c>
      <c r="S76" s="13">
        <f t="shared" si="69"/>
        <v>0.34474518228020568</v>
      </c>
      <c r="T76" s="2">
        <f t="shared" si="70"/>
        <v>0.01</v>
      </c>
      <c r="U76" s="14">
        <f t="shared" si="71"/>
        <v>3.4474518228020568E-3</v>
      </c>
      <c r="V76" s="13"/>
      <c r="W76" s="2"/>
      <c r="X76" s="14"/>
      <c r="Y76" s="2">
        <v>0.04</v>
      </c>
      <c r="Z76" s="2">
        <v>0.27</v>
      </c>
      <c r="AA76" s="2">
        <f t="shared" si="72"/>
        <v>1.0800000000000001E-2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1.4999999999999999E-2</v>
      </c>
      <c r="AO76" s="2">
        <v>0.72</v>
      </c>
      <c r="AP76" s="2">
        <f t="shared" si="73"/>
        <v>1.0799999999999999E-2</v>
      </c>
      <c r="AQ76" s="1">
        <f t="shared" si="74"/>
        <v>2.5047451822802057E-2</v>
      </c>
      <c r="AR76" s="8">
        <f t="shared" si="75"/>
        <v>10.950000000000001</v>
      </c>
      <c r="AS76" s="1">
        <f t="shared" si="76"/>
        <v>0.18</v>
      </c>
      <c r="AT76" s="1">
        <f t="shared" si="77"/>
        <v>411.5</v>
      </c>
      <c r="AU76" s="1">
        <f t="shared" si="78"/>
        <v>136111.49886171921</v>
      </c>
    </row>
    <row r="77" spans="1:48" x14ac:dyDescent="0.15">
      <c r="C77" s="7">
        <v>4</v>
      </c>
      <c r="D77" s="7">
        <v>16.399397620666701</v>
      </c>
      <c r="E77" s="9">
        <f t="shared" si="79"/>
        <v>14.090173366128999</v>
      </c>
      <c r="F77" s="7" t="s">
        <v>83</v>
      </c>
      <c r="G77" s="1">
        <v>5</v>
      </c>
      <c r="H77" s="8">
        <f t="shared" si="61"/>
        <v>16.399397620666701</v>
      </c>
      <c r="I77" s="8">
        <f t="shared" si="62"/>
        <v>289.5493976206667</v>
      </c>
      <c r="J77" s="8">
        <f t="shared" si="63"/>
        <v>0.13122429147435566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0.32225894914439496</v>
      </c>
      <c r="O77" s="8">
        <f t="shared" si="80"/>
        <v>0.12646099732338917</v>
      </c>
      <c r="P77" s="8">
        <f t="shared" si="66"/>
        <v>1.6594754772902131E-2</v>
      </c>
      <c r="Q77" s="12">
        <f t="shared" si="67"/>
        <v>2.9870558591223837E-3</v>
      </c>
      <c r="R77" s="8">
        <f t="shared" si="68"/>
        <v>1.9710000000000002E-2</v>
      </c>
      <c r="S77" s="13">
        <f t="shared" si="69"/>
        <v>0.15155027189864959</v>
      </c>
      <c r="T77" s="2">
        <f t="shared" si="70"/>
        <v>0.01</v>
      </c>
      <c r="U77" s="14">
        <f t="shared" si="71"/>
        <v>1.5155027189864959E-3</v>
      </c>
      <c r="V77" s="13"/>
      <c r="W77" s="2"/>
      <c r="X77" s="14"/>
      <c r="Y77" s="2">
        <v>0.05</v>
      </c>
      <c r="Z77" s="2">
        <v>0.27</v>
      </c>
      <c r="AA77" s="2">
        <f t="shared" si="72"/>
        <v>1.3500000000000002E-2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0.72</v>
      </c>
      <c r="AP77" s="2">
        <f t="shared" si="73"/>
        <v>1.44E-2</v>
      </c>
      <c r="AQ77" s="1">
        <f t="shared" si="74"/>
        <v>2.9415502718986498E-2</v>
      </c>
      <c r="AR77" s="8">
        <f t="shared" si="75"/>
        <v>10.950000000000001</v>
      </c>
      <c r="AS77" s="1">
        <f t="shared" si="76"/>
        <v>0.18</v>
      </c>
      <c r="AT77" s="1">
        <f t="shared" si="77"/>
        <v>411.5</v>
      </c>
      <c r="AU77" s="1">
        <f t="shared" si="78"/>
        <v>159848.12320139341</v>
      </c>
    </row>
    <row r="78" spans="1:48" x14ac:dyDescent="0.15">
      <c r="C78" s="7">
        <v>5</v>
      </c>
      <c r="D78" s="7">
        <v>18.3334813532258</v>
      </c>
      <c r="E78" s="9">
        <f t="shared" si="79"/>
        <v>16.399397620666701</v>
      </c>
      <c r="F78" s="7" t="s">
        <v>85</v>
      </c>
      <c r="G78" s="1">
        <v>6</v>
      </c>
      <c r="H78" s="8">
        <f t="shared" si="61"/>
        <v>18.3334813532258</v>
      </c>
      <c r="I78" s="8">
        <f t="shared" si="62"/>
        <v>291.48348135322578</v>
      </c>
      <c r="J78" s="8">
        <f t="shared" si="63"/>
        <v>0.16402784299831236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0.21936624255048706</v>
      </c>
      <c r="P78" s="8">
        <f t="shared" si="66"/>
        <v>3.5982171592200997E-2</v>
      </c>
      <c r="Q78" s="12">
        <f t="shared" si="67"/>
        <v>6.4767908865961789E-3</v>
      </c>
      <c r="R78" s="8">
        <f t="shared" si="68"/>
        <v>1.9710000000000002E-2</v>
      </c>
      <c r="S78" s="13">
        <f t="shared" si="69"/>
        <v>0.32860430677809122</v>
      </c>
      <c r="T78" s="2">
        <f t="shared" si="70"/>
        <v>0.01</v>
      </c>
      <c r="U78" s="14">
        <f t="shared" si="71"/>
        <v>3.2860430677809122E-3</v>
      </c>
      <c r="V78" s="13"/>
      <c r="W78" s="2"/>
      <c r="X78" s="14"/>
      <c r="Y78" s="2">
        <v>0.05</v>
      </c>
      <c r="Z78" s="2">
        <v>0.27</v>
      </c>
      <c r="AA78" s="2">
        <f t="shared" si="72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3"/>
        <v>1.44E-2</v>
      </c>
      <c r="AQ78" s="1">
        <f t="shared" si="74"/>
        <v>3.1186043067780913E-2</v>
      </c>
      <c r="AR78" s="8">
        <f t="shared" si="75"/>
        <v>10.950000000000001</v>
      </c>
      <c r="AS78" s="1">
        <f t="shared" si="76"/>
        <v>0.18</v>
      </c>
      <c r="AT78" s="1">
        <f t="shared" si="77"/>
        <v>411.5</v>
      </c>
      <c r="AU78" s="1">
        <f t="shared" si="78"/>
        <v>169469.49715889001</v>
      </c>
    </row>
    <row r="79" spans="1:48" x14ac:dyDescent="0.15">
      <c r="C79" s="7">
        <v>6</v>
      </c>
      <c r="D79" s="7">
        <v>21.9330874953333</v>
      </c>
      <c r="E79" s="9">
        <f t="shared" si="79"/>
        <v>18.3334813532258</v>
      </c>
      <c r="F79" s="7" t="s">
        <v>83</v>
      </c>
      <c r="G79" s="1">
        <v>7</v>
      </c>
      <c r="H79" s="8">
        <f t="shared" si="61"/>
        <v>21.9330874953333</v>
      </c>
      <c r="I79" s="8">
        <f t="shared" si="62"/>
        <v>295.0830874953333</v>
      </c>
      <c r="J79" s="8">
        <f t="shared" si="63"/>
        <v>0.24653944240559739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0.29288407095828606</v>
      </c>
      <c r="P79" s="8">
        <f t="shared" si="66"/>
        <v>7.2207475543537264E-2</v>
      </c>
      <c r="Q79" s="12">
        <f t="shared" si="67"/>
        <v>1.2997345597836708E-2</v>
      </c>
      <c r="R79" s="8">
        <f t="shared" si="68"/>
        <v>1.9710000000000002E-2</v>
      </c>
      <c r="S79" s="13">
        <f t="shared" si="69"/>
        <v>0.65942900039760055</v>
      </c>
      <c r="T79" s="2">
        <f t="shared" si="70"/>
        <v>0.01</v>
      </c>
      <c r="U79" s="14">
        <f t="shared" si="71"/>
        <v>6.5942900039760053E-3</v>
      </c>
      <c r="V79" s="13"/>
      <c r="W79" s="2"/>
      <c r="X79" s="14"/>
      <c r="Y79" s="2">
        <v>0.05</v>
      </c>
      <c r="Z79" s="2">
        <v>0.27</v>
      </c>
      <c r="AA79" s="2">
        <f t="shared" si="72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3"/>
        <v>1.44E-2</v>
      </c>
      <c r="AQ79" s="1">
        <f t="shared" si="74"/>
        <v>3.4494290003976004E-2</v>
      </c>
      <c r="AR79" s="8">
        <f t="shared" si="75"/>
        <v>10.950000000000001</v>
      </c>
      <c r="AS79" s="1">
        <f t="shared" si="76"/>
        <v>0.18</v>
      </c>
      <c r="AT79" s="1">
        <f t="shared" si="77"/>
        <v>411.5</v>
      </c>
      <c r="AU79" s="1">
        <f t="shared" si="78"/>
        <v>187446.9925255157</v>
      </c>
    </row>
    <row r="80" spans="1:48" x14ac:dyDescent="0.15">
      <c r="C80" s="7">
        <v>7</v>
      </c>
      <c r="D80" s="7">
        <v>25.000971983871001</v>
      </c>
      <c r="E80" s="9">
        <f t="shared" si="79"/>
        <v>21.9330874953333</v>
      </c>
      <c r="F80" s="7" t="s">
        <v>83</v>
      </c>
      <c r="G80" s="1">
        <v>8</v>
      </c>
      <c r="H80" s="8">
        <f t="shared" si="61"/>
        <v>25.000971983871001</v>
      </c>
      <c r="I80" s="8">
        <f t="shared" si="62"/>
        <v>298.15097198387099</v>
      </c>
      <c r="J80" s="8">
        <f t="shared" si="63"/>
        <v>0.34621117287042863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0.33017659541474886</v>
      </c>
      <c r="P80" s="8">
        <f t="shared" si="66"/>
        <v>0.1143108263529052</v>
      </c>
      <c r="Q80" s="12">
        <f t="shared" si="67"/>
        <v>2.0575948743522934E-2</v>
      </c>
      <c r="R80" s="8">
        <f t="shared" si="68"/>
        <v>1.9710000000000002E-2</v>
      </c>
      <c r="S80" s="13">
        <f t="shared" si="69"/>
        <v>1.0439344872411431</v>
      </c>
      <c r="T80" s="2">
        <f t="shared" si="70"/>
        <v>0.01</v>
      </c>
      <c r="U80" s="14">
        <f t="shared" si="71"/>
        <v>1.0439344872411431E-2</v>
      </c>
      <c r="V80" s="13"/>
      <c r="W80" s="2"/>
      <c r="X80" s="14"/>
      <c r="Y80" s="2">
        <v>0.05</v>
      </c>
      <c r="Z80" s="2">
        <v>0.27</v>
      </c>
      <c r="AA80" s="2">
        <f t="shared" si="72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3"/>
        <v>1.44E-2</v>
      </c>
      <c r="AQ80" s="1">
        <f t="shared" si="74"/>
        <v>3.8339344872411432E-2</v>
      </c>
      <c r="AR80" s="8">
        <f t="shared" si="75"/>
        <v>10.950000000000001</v>
      </c>
      <c r="AS80" s="1">
        <f t="shared" si="76"/>
        <v>0.18</v>
      </c>
      <c r="AT80" s="1">
        <f t="shared" si="77"/>
        <v>411.5</v>
      </c>
      <c r="AU80" s="1">
        <f t="shared" si="78"/>
        <v>208341.58032832993</v>
      </c>
    </row>
    <row r="81" spans="1:48" x14ac:dyDescent="0.15">
      <c r="C81" s="7">
        <v>8</v>
      </c>
      <c r="D81" s="7">
        <v>25.778601508064501</v>
      </c>
      <c r="E81" s="9">
        <f t="shared" si="79"/>
        <v>25.000971983871001</v>
      </c>
      <c r="F81" s="7" t="s">
        <v>83</v>
      </c>
      <c r="G81" s="1">
        <v>9</v>
      </c>
      <c r="H81" s="8">
        <f t="shared" si="61"/>
        <v>25.778601508064501</v>
      </c>
      <c r="I81" s="8">
        <f t="shared" si="62"/>
        <v>298.9286015080645</v>
      </c>
      <c r="J81" s="8">
        <f t="shared" si="63"/>
        <v>0.37690874617061859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0.32536576906184372</v>
      </c>
      <c r="P81" s="8">
        <f t="shared" si="66"/>
        <v>0.12263320406393856</v>
      </c>
      <c r="Q81" s="12">
        <f t="shared" si="67"/>
        <v>2.2073976731508939E-2</v>
      </c>
      <c r="R81" s="8">
        <f t="shared" si="68"/>
        <v>1.9710000000000002E-2</v>
      </c>
      <c r="S81" s="13">
        <f t="shared" si="69"/>
        <v>1.1199379366569731</v>
      </c>
      <c r="T81" s="2">
        <f t="shared" si="70"/>
        <v>0.01</v>
      </c>
      <c r="U81" s="14">
        <f t="shared" si="71"/>
        <v>1.119937936656973E-2</v>
      </c>
      <c r="V81" s="13"/>
      <c r="W81" s="2"/>
      <c r="X81" s="14"/>
      <c r="Y81" s="2">
        <v>0.05</v>
      </c>
      <c r="Z81" s="2">
        <v>0.27</v>
      </c>
      <c r="AA81" s="2">
        <f t="shared" si="72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3"/>
        <v>1.44E-2</v>
      </c>
      <c r="AQ81" s="1">
        <f t="shared" si="74"/>
        <v>3.909937936656973E-2</v>
      </c>
      <c r="AR81" s="8">
        <f t="shared" si="75"/>
        <v>10.950000000000001</v>
      </c>
      <c r="AS81" s="1">
        <f t="shared" si="76"/>
        <v>0.18</v>
      </c>
      <c r="AT81" s="1">
        <f t="shared" si="77"/>
        <v>411.5</v>
      </c>
      <c r="AU81" s="1">
        <f t="shared" si="78"/>
        <v>212471.71839260674</v>
      </c>
    </row>
    <row r="82" spans="1:48" x14ac:dyDescent="0.15">
      <c r="C82" s="7">
        <v>9</v>
      </c>
      <c r="D82" s="7">
        <v>24.708678419000002</v>
      </c>
      <c r="E82" s="9">
        <f t="shared" si="79"/>
        <v>25.778601508064501</v>
      </c>
      <c r="F82" s="7" t="s">
        <v>83</v>
      </c>
      <c r="G82" s="1">
        <v>10</v>
      </c>
      <c r="H82" s="8">
        <f t="shared" si="61"/>
        <v>24.708678419000002</v>
      </c>
      <c r="I82" s="8">
        <f t="shared" si="62"/>
        <v>297.858678419</v>
      </c>
      <c r="J82" s="8">
        <f t="shared" si="63"/>
        <v>0.33529201215316468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0.31223256499790514</v>
      </c>
      <c r="P82" s="8">
        <f t="shared" si="66"/>
        <v>0.10468908497789139</v>
      </c>
      <c r="Q82" s="12">
        <f t="shared" si="67"/>
        <v>1.884403529602045E-2</v>
      </c>
      <c r="R82" s="8">
        <f t="shared" si="68"/>
        <v>1.9710000000000002E-2</v>
      </c>
      <c r="S82" s="13">
        <f t="shared" si="69"/>
        <v>0.9560647029944418</v>
      </c>
      <c r="T82" s="2">
        <f t="shared" si="70"/>
        <v>0.01</v>
      </c>
      <c r="U82" s="14">
        <f t="shared" si="71"/>
        <v>9.5606470299444187E-3</v>
      </c>
      <c r="V82" s="13"/>
      <c r="W82" s="2"/>
      <c r="X82" s="14"/>
      <c r="Y82" s="2">
        <v>0.05</v>
      </c>
      <c r="Z82" s="2">
        <v>0.27</v>
      </c>
      <c r="AA82" s="2">
        <f t="shared" si="72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3"/>
        <v>1.44E-2</v>
      </c>
      <c r="AQ82" s="1">
        <f t="shared" si="74"/>
        <v>3.7460647029944422E-2</v>
      </c>
      <c r="AR82" s="8">
        <f t="shared" si="75"/>
        <v>10.950000000000001</v>
      </c>
      <c r="AS82" s="1">
        <f t="shared" si="76"/>
        <v>0.18</v>
      </c>
      <c r="AT82" s="1">
        <f t="shared" si="77"/>
        <v>411.5</v>
      </c>
      <c r="AU82" s="1">
        <f t="shared" si="78"/>
        <v>203566.60835789322</v>
      </c>
    </row>
    <row r="83" spans="1:48" x14ac:dyDescent="0.15">
      <c r="C83" s="7">
        <v>10</v>
      </c>
      <c r="D83" s="7">
        <v>20.993016220000001</v>
      </c>
      <c r="E83" s="9">
        <f t="shared" si="79"/>
        <v>24.708678419000002</v>
      </c>
      <c r="F83" s="7" t="s">
        <v>83</v>
      </c>
      <c r="G83" s="1">
        <v>11</v>
      </c>
      <c r="H83" s="8">
        <f t="shared" si="61"/>
        <v>20.993016220000001</v>
      </c>
      <c r="I83" s="8">
        <f t="shared" si="62"/>
        <v>294.14301621999999</v>
      </c>
      <c r="J83" s="8">
        <f t="shared" si="63"/>
        <v>0.22186418369140826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0.19716630601901305</v>
      </c>
      <c r="O83" s="8">
        <f t="shared" si="80"/>
        <v>0.11987717400100065</v>
      </c>
      <c r="P83" s="8">
        <f t="shared" si="66"/>
        <v>2.6596451352964918E-2</v>
      </c>
      <c r="Q83" s="12">
        <f t="shared" si="67"/>
        <v>4.7873612435336849E-3</v>
      </c>
      <c r="R83" s="8">
        <f t="shared" si="68"/>
        <v>1.9710000000000002E-2</v>
      </c>
      <c r="S83" s="13">
        <f t="shared" si="69"/>
        <v>0.24288996669374349</v>
      </c>
      <c r="T83" s="2">
        <f t="shared" si="70"/>
        <v>0.01</v>
      </c>
      <c r="U83" s="14">
        <f t="shared" si="71"/>
        <v>2.428899666937435E-3</v>
      </c>
      <c r="V83" s="13"/>
      <c r="W83" s="2"/>
      <c r="X83" s="14"/>
      <c r="Y83" s="2">
        <v>0.05</v>
      </c>
      <c r="Z83" s="2">
        <v>0.27</v>
      </c>
      <c r="AA83" s="2">
        <f t="shared" si="72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3"/>
        <v>1.44E-2</v>
      </c>
      <c r="AQ83" s="1">
        <f t="shared" si="74"/>
        <v>3.0328899666937435E-2</v>
      </c>
      <c r="AR83" s="8">
        <f t="shared" si="75"/>
        <v>10.950000000000001</v>
      </c>
      <c r="AS83" s="1">
        <f t="shared" si="76"/>
        <v>0.18</v>
      </c>
      <c r="AT83" s="1">
        <f t="shared" si="77"/>
        <v>411.5</v>
      </c>
      <c r="AU83" s="1">
        <f t="shared" si="78"/>
        <v>164811.65516148458</v>
      </c>
    </row>
    <row r="84" spans="1:48" x14ac:dyDescent="0.15">
      <c r="C84" s="7">
        <v>11</v>
      </c>
      <c r="D84" s="7">
        <v>18.590886014666701</v>
      </c>
      <c r="E84" s="9">
        <f t="shared" si="79"/>
        <v>20.993016220000001</v>
      </c>
      <c r="F84" s="7" t="s">
        <v>85</v>
      </c>
      <c r="G84" s="1">
        <v>12</v>
      </c>
      <c r="H84" s="8">
        <f t="shared" si="61"/>
        <v>18.590886014666701</v>
      </c>
      <c r="I84" s="8">
        <f t="shared" si="62"/>
        <v>291.74088601466667</v>
      </c>
      <c r="J84" s="8">
        <f t="shared" si="63"/>
        <v>0.16893414355386821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0.20278072264803573</v>
      </c>
      <c r="P84" s="8">
        <f t="shared" si="66"/>
        <v>3.4256587709780406E-2</v>
      </c>
      <c r="Q84" s="12">
        <f t="shared" si="67"/>
        <v>6.1661857877604725E-3</v>
      </c>
      <c r="R84" s="8">
        <f t="shared" si="68"/>
        <v>1.9710000000000002E-2</v>
      </c>
      <c r="S84" s="13">
        <f t="shared" si="69"/>
        <v>0.31284554986100821</v>
      </c>
      <c r="T84" s="2">
        <f t="shared" si="70"/>
        <v>0.01</v>
      </c>
      <c r="U84" s="14">
        <f t="shared" si="71"/>
        <v>3.1284554986100821E-3</v>
      </c>
      <c r="V84" s="13"/>
      <c r="W84" s="2"/>
      <c r="X84" s="14"/>
      <c r="Y84" s="2">
        <v>0.05</v>
      </c>
      <c r="Z84" s="2">
        <v>0.27</v>
      </c>
      <c r="AA84" s="2">
        <f t="shared" si="72"/>
        <v>1.3500000000000002E-2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0.72</v>
      </c>
      <c r="AP84" s="2">
        <f t="shared" si="73"/>
        <v>1.44E-2</v>
      </c>
      <c r="AQ84" s="1">
        <f t="shared" si="74"/>
        <v>3.1028455498610084E-2</v>
      </c>
      <c r="AR84" s="8">
        <f t="shared" si="75"/>
        <v>10.950000000000001</v>
      </c>
      <c r="AS84" s="1">
        <f t="shared" si="76"/>
        <v>0.18</v>
      </c>
      <c r="AT84" s="1">
        <f t="shared" si="77"/>
        <v>411.5</v>
      </c>
      <c r="AU84" s="1">
        <f t="shared" si="78"/>
        <v>168613.14337114504</v>
      </c>
      <c r="AV84" s="1">
        <f>SUM(AU73:AU84)</f>
        <v>1993100.9724036381</v>
      </c>
    </row>
    <row r="85" spans="1:48" x14ac:dyDescent="0.3">
      <c r="C85" s="7">
        <v>12</v>
      </c>
      <c r="D85" s="10">
        <v>15.8823808970968</v>
      </c>
      <c r="E85" s="9">
        <f t="shared" si="79"/>
        <v>18.590886014666701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15</v>
      </c>
      <c r="E89" s="7"/>
      <c r="F89" s="7"/>
      <c r="G89" s="1">
        <v>1</v>
      </c>
      <c r="H89" s="8">
        <f t="shared" ref="H89:H100" si="81">E90</f>
        <v>15</v>
      </c>
      <c r="I89" s="8">
        <f t="shared" ref="I89:I100" si="82">H89+273.15</f>
        <v>288.14999999999998</v>
      </c>
      <c r="J89" s="8">
        <f t="shared" ref="J89:J100" si="83">EXP(($C$15*(I89-$C$13))/($C$16*I89*$C$13))</f>
        <v>0.11145232763902028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0.59128524751510336</v>
      </c>
      <c r="Q89" s="12">
        <f t="shared" ref="Q89:Q100" si="87">P89*$B$91</f>
        <v>0.26607836138179652</v>
      </c>
      <c r="R89" s="8">
        <f t="shared" ref="R89:R100" si="88">L89*$B$91</f>
        <v>2.3873737500000001</v>
      </c>
      <c r="S89" s="13">
        <f t="shared" ref="S89:S100" si="89">Q89/R89</f>
        <v>0.11145232763902028</v>
      </c>
      <c r="T89" s="2">
        <f t="shared" ref="T89:T100" si="90">$B$90/100</f>
        <v>0.51</v>
      </c>
      <c r="U89" s="14">
        <f t="shared" ref="U89:U100" si="91">S89*T89</f>
        <v>5.6840687095900344E-2</v>
      </c>
      <c r="V89" s="2">
        <v>220.1</v>
      </c>
      <c r="W89" s="2">
        <v>0.06</v>
      </c>
      <c r="X89" s="2">
        <v>12.1</v>
      </c>
      <c r="Y89" s="2">
        <v>0.14000000000000001</v>
      </c>
      <c r="Z89" s="2"/>
      <c r="AA89" s="2"/>
      <c r="AB89" s="2">
        <v>118</v>
      </c>
      <c r="AC89" s="2">
        <v>0.26</v>
      </c>
      <c r="AD89" s="2">
        <v>43</v>
      </c>
      <c r="AE89" s="2">
        <v>0.02</v>
      </c>
      <c r="AF89" s="2">
        <v>1.5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6.3592467159413954E-2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3857.25</v>
      </c>
      <c r="AN89" s="1">
        <f t="shared" ref="AN89:AN100" si="96">AM89*10000*AK89*AJ89</f>
        <v>25516504.87196631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14.482434395483899</v>
      </c>
      <c r="E90" s="9">
        <f t="shared" ref="E90:E101" si="97">D89</f>
        <v>15</v>
      </c>
      <c r="F90" s="7" t="s">
        <v>83</v>
      </c>
      <c r="G90" s="1">
        <v>2</v>
      </c>
      <c r="H90" s="8">
        <f t="shared" si="81"/>
        <v>14.482434395483899</v>
      </c>
      <c r="I90" s="8">
        <f t="shared" si="82"/>
        <v>287.63243439548387</v>
      </c>
      <c r="J90" s="8">
        <f t="shared" si="83"/>
        <v>0.10487760347747282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10.019264752484897</v>
      </c>
      <c r="P90" s="8">
        <f t="shared" si="86"/>
        <v>1.050796475846931</v>
      </c>
      <c r="Q90" s="12">
        <f t="shared" si="87"/>
        <v>0.47285841413111895</v>
      </c>
      <c r="R90" s="8">
        <f t="shared" si="88"/>
        <v>2.3873737500000001</v>
      </c>
      <c r="S90" s="13">
        <f t="shared" si="89"/>
        <v>0.1980663539301791</v>
      </c>
      <c r="T90" s="2">
        <f t="shared" si="90"/>
        <v>0.51</v>
      </c>
      <c r="U90" s="14">
        <f t="shared" si="91"/>
        <v>0.10101384050439134</v>
      </c>
      <c r="V90" s="2">
        <v>220.1</v>
      </c>
      <c r="W90" s="2">
        <v>0.06</v>
      </c>
      <c r="X90" s="2">
        <v>12.1</v>
      </c>
      <c r="Y90" s="2">
        <v>0.14000000000000001</v>
      </c>
      <c r="Z90" s="2"/>
      <c r="AA90" s="2"/>
      <c r="AB90" s="2">
        <v>118</v>
      </c>
      <c r="AC90" s="2">
        <v>0.26</v>
      </c>
      <c r="AD90" s="2">
        <v>43</v>
      </c>
      <c r="AE90" s="2">
        <v>0.02</v>
      </c>
      <c r="AF90" s="2">
        <v>1.5</v>
      </c>
      <c r="AG90" s="2">
        <v>0.01</v>
      </c>
      <c r="AH90" s="2"/>
      <c r="AI90" s="2"/>
      <c r="AJ90" s="1">
        <f t="shared" si="92"/>
        <v>7.6910672912073985E-2</v>
      </c>
      <c r="AK90" s="8">
        <f t="shared" si="93"/>
        <v>10.4025</v>
      </c>
      <c r="AL90" s="1">
        <f t="shared" si="94"/>
        <v>0.45</v>
      </c>
      <c r="AM90" s="17">
        <f t="shared" si="95"/>
        <v>3857.25</v>
      </c>
      <c r="AN90" s="1">
        <f t="shared" si="96"/>
        <v>30860440.673697378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13.384235874642901</v>
      </c>
      <c r="E91" s="9">
        <f t="shared" si="97"/>
        <v>14.482434395483899</v>
      </c>
      <c r="F91" s="7" t="s">
        <v>83</v>
      </c>
      <c r="G91" s="1">
        <v>3</v>
      </c>
      <c r="H91" s="8">
        <f t="shared" si="81"/>
        <v>13.384235874642901</v>
      </c>
      <c r="I91" s="8">
        <f t="shared" si="82"/>
        <v>286.53423587464289</v>
      </c>
      <c r="J91" s="8">
        <f t="shared" si="83"/>
        <v>9.211626185712822E-2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14.273743276637965</v>
      </c>
      <c r="P91" s="8">
        <f t="shared" si="86"/>
        <v>1.3148438733522063</v>
      </c>
      <c r="Q91" s="12">
        <f t="shared" si="87"/>
        <v>0.59167974300849291</v>
      </c>
      <c r="R91" s="8">
        <f t="shared" si="88"/>
        <v>2.3873737500000001</v>
      </c>
      <c r="S91" s="13">
        <f t="shared" si="89"/>
        <v>0.24783708165028323</v>
      </c>
      <c r="T91" s="2">
        <f t="shared" si="90"/>
        <v>0.51</v>
      </c>
      <c r="U91" s="14">
        <f t="shared" si="91"/>
        <v>0.12639691164164446</v>
      </c>
      <c r="V91" s="2">
        <v>220.1</v>
      </c>
      <c r="W91" s="2">
        <v>0.06</v>
      </c>
      <c r="X91" s="2">
        <v>12.1</v>
      </c>
      <c r="Y91" s="2">
        <v>0.14000000000000001</v>
      </c>
      <c r="Z91" s="2"/>
      <c r="AA91" s="2"/>
      <c r="AB91" s="2">
        <v>118</v>
      </c>
      <c r="AC91" s="2">
        <v>0.26</v>
      </c>
      <c r="AD91" s="2">
        <v>43</v>
      </c>
      <c r="AE91" s="2">
        <v>0.02</v>
      </c>
      <c r="AF91" s="2">
        <v>1.5</v>
      </c>
      <c r="AG91" s="2">
        <v>0.01</v>
      </c>
      <c r="AH91" s="2"/>
      <c r="AI91" s="2"/>
      <c r="AJ91" s="1">
        <f t="shared" si="92"/>
        <v>8.456366885995581E-2</v>
      </c>
      <c r="AK91" s="8">
        <f t="shared" si="93"/>
        <v>10.4025</v>
      </c>
      <c r="AL91" s="1">
        <f t="shared" si="94"/>
        <v>0.45</v>
      </c>
      <c r="AM91" s="17">
        <f t="shared" si="95"/>
        <v>3857.25</v>
      </c>
      <c r="AN91" s="1">
        <f t="shared" si="96"/>
        <v>33931208.598139465</v>
      </c>
    </row>
    <row r="92" spans="1:48" x14ac:dyDescent="0.15">
      <c r="C92" s="7">
        <v>3</v>
      </c>
      <c r="D92" s="7">
        <v>14.090173366128999</v>
      </c>
      <c r="E92" s="9">
        <f t="shared" si="97"/>
        <v>13.384235874642901</v>
      </c>
      <c r="F92" s="7" t="s">
        <v>83</v>
      </c>
      <c r="G92" s="1">
        <v>4</v>
      </c>
      <c r="H92" s="8">
        <f t="shared" si="81"/>
        <v>14.090173366128999</v>
      </c>
      <c r="I92" s="8">
        <f t="shared" si="82"/>
        <v>287.240173366129</v>
      </c>
      <c r="J92" s="8">
        <f t="shared" si="83"/>
        <v>0.10013964806383931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18.264174403285761</v>
      </c>
      <c r="P92" s="8">
        <f t="shared" si="86"/>
        <v>1.8289679969216184</v>
      </c>
      <c r="Q92" s="12">
        <f t="shared" si="87"/>
        <v>0.8230355986147283</v>
      </c>
      <c r="R92" s="8">
        <f t="shared" si="88"/>
        <v>2.3873737500000001</v>
      </c>
      <c r="S92" s="13">
        <f t="shared" si="89"/>
        <v>0.34474518228020573</v>
      </c>
      <c r="T92" s="2">
        <f t="shared" si="90"/>
        <v>0.51</v>
      </c>
      <c r="U92" s="14">
        <f t="shared" si="91"/>
        <v>0.17582004296290493</v>
      </c>
      <c r="V92" s="2">
        <v>220.1</v>
      </c>
      <c r="W92" s="2">
        <v>0.06</v>
      </c>
      <c r="X92" s="2">
        <v>12.1</v>
      </c>
      <c r="Y92" s="2">
        <v>0.14000000000000001</v>
      </c>
      <c r="Z92" s="2"/>
      <c r="AA92" s="2"/>
      <c r="AB92" s="2">
        <v>118</v>
      </c>
      <c r="AC92" s="2">
        <v>0.26</v>
      </c>
      <c r="AD92" s="2">
        <v>43</v>
      </c>
      <c r="AE92" s="2">
        <v>0.02</v>
      </c>
      <c r="AF92" s="2">
        <v>1.5</v>
      </c>
      <c r="AG92" s="2">
        <v>0.01</v>
      </c>
      <c r="AH92" s="2"/>
      <c r="AI92" s="2"/>
      <c r="AJ92" s="1">
        <f t="shared" si="92"/>
        <v>9.9464742953315838E-2</v>
      </c>
      <c r="AK92" s="8">
        <f t="shared" si="93"/>
        <v>10.4025</v>
      </c>
      <c r="AL92" s="1">
        <f t="shared" si="94"/>
        <v>0.45</v>
      </c>
      <c r="AM92" s="17">
        <f t="shared" si="95"/>
        <v>3857.25</v>
      </c>
      <c r="AN92" s="1">
        <f t="shared" si="96"/>
        <v>39910271.004188381</v>
      </c>
    </row>
    <row r="93" spans="1:48" x14ac:dyDescent="0.15">
      <c r="C93" s="7">
        <v>4</v>
      </c>
      <c r="D93" s="7">
        <v>16.399397620666701</v>
      </c>
      <c r="E93" s="9">
        <f t="shared" si="97"/>
        <v>14.090173366128999</v>
      </c>
      <c r="F93" s="7" t="s">
        <v>83</v>
      </c>
      <c r="G93" s="1">
        <v>5</v>
      </c>
      <c r="H93" s="8">
        <f t="shared" si="81"/>
        <v>16.399397620666701</v>
      </c>
      <c r="I93" s="8">
        <f t="shared" si="82"/>
        <v>289.5493976206667</v>
      </c>
      <c r="J93" s="8">
        <f t="shared" si="83"/>
        <v>0.13122429147435566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15.613446086045935</v>
      </c>
      <c r="O93" s="8">
        <f t="shared" si="98"/>
        <v>6.1270353203182051</v>
      </c>
      <c r="P93" s="8">
        <f t="shared" si="86"/>
        <v>0.80401586874710829</v>
      </c>
      <c r="Q93" s="12">
        <f t="shared" si="87"/>
        <v>0.36180714093619876</v>
      </c>
      <c r="R93" s="8">
        <f t="shared" si="88"/>
        <v>2.3873737500000001</v>
      </c>
      <c r="S93" s="13">
        <f t="shared" si="89"/>
        <v>0.15155027189864961</v>
      </c>
      <c r="T93" s="2">
        <f t="shared" si="90"/>
        <v>0.51</v>
      </c>
      <c r="U93" s="14">
        <f t="shared" si="91"/>
        <v>7.7290638668311304E-2</v>
      </c>
      <c r="V93" s="2">
        <v>230</v>
      </c>
      <c r="W93" s="2">
        <v>0.06</v>
      </c>
      <c r="X93" s="2">
        <v>15.1</v>
      </c>
      <c r="Y93" s="2">
        <v>0.14000000000000001</v>
      </c>
      <c r="Z93" s="2"/>
      <c r="AA93" s="2"/>
      <c r="AB93" s="2">
        <v>200</v>
      </c>
      <c r="AC93" s="2">
        <v>0.26</v>
      </c>
      <c r="AD93" s="2">
        <v>100</v>
      </c>
      <c r="AE93" s="2">
        <v>0.02</v>
      </c>
      <c r="AF93" s="2">
        <v>3</v>
      </c>
      <c r="AG93" s="2">
        <v>0.01</v>
      </c>
      <c r="AH93" s="2"/>
      <c r="AI93" s="2"/>
      <c r="AJ93" s="1">
        <f t="shared" si="92"/>
        <v>9.3247127558495874E-2</v>
      </c>
      <c r="AK93" s="8">
        <f t="shared" si="93"/>
        <v>10.4025</v>
      </c>
      <c r="AL93" s="1">
        <f t="shared" si="94"/>
        <v>0.45</v>
      </c>
      <c r="AM93" s="17">
        <f t="shared" si="95"/>
        <v>3857.25</v>
      </c>
      <c r="AN93" s="1">
        <f t="shared" si="96"/>
        <v>37415450.145670228</v>
      </c>
    </row>
    <row r="94" spans="1:48" x14ac:dyDescent="0.15">
      <c r="C94" s="7">
        <v>5</v>
      </c>
      <c r="D94" s="7">
        <v>18.3334813532258</v>
      </c>
      <c r="E94" s="9">
        <f t="shared" si="97"/>
        <v>16.399397620666701</v>
      </c>
      <c r="F94" s="7" t="s">
        <v>85</v>
      </c>
      <c r="G94" s="1">
        <v>6</v>
      </c>
      <c r="H94" s="8">
        <f t="shared" si="81"/>
        <v>18.3334813532258</v>
      </c>
      <c r="I94" s="8">
        <f t="shared" si="82"/>
        <v>291.48348135322578</v>
      </c>
      <c r="J94" s="8">
        <f t="shared" si="83"/>
        <v>0.16402784299831236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10.628294451571097</v>
      </c>
      <c r="P94" s="8">
        <f t="shared" si="86"/>
        <v>1.7433362136421382</v>
      </c>
      <c r="Q94" s="12">
        <f t="shared" si="87"/>
        <v>0.78450129613896225</v>
      </c>
      <c r="R94" s="8">
        <f t="shared" si="88"/>
        <v>2.3873737500000001</v>
      </c>
      <c r="S94" s="13">
        <f t="shared" si="89"/>
        <v>0.32860430677809127</v>
      </c>
      <c r="T94" s="2">
        <f t="shared" si="90"/>
        <v>0.51</v>
      </c>
      <c r="U94" s="14">
        <f t="shared" si="91"/>
        <v>0.16758819645682654</v>
      </c>
      <c r="V94" s="2">
        <v>230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200</v>
      </c>
      <c r="AC94" s="2">
        <v>0.26</v>
      </c>
      <c r="AD94" s="2">
        <v>100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2"/>
        <v>0.12047184123173321</v>
      </c>
      <c r="AK94" s="8">
        <f t="shared" si="93"/>
        <v>10.4025</v>
      </c>
      <c r="AL94" s="1">
        <f t="shared" si="94"/>
        <v>0.45</v>
      </c>
      <c r="AM94" s="17">
        <f t="shared" si="95"/>
        <v>3857.25</v>
      </c>
      <c r="AN94" s="1">
        <f t="shared" si="96"/>
        <v>48339378.247714482</v>
      </c>
    </row>
    <row r="95" spans="1:48" x14ac:dyDescent="0.15">
      <c r="C95" s="7">
        <v>6</v>
      </c>
      <c r="D95" s="7">
        <v>21.9330874953333</v>
      </c>
      <c r="E95" s="9">
        <f t="shared" si="97"/>
        <v>18.3334813532258</v>
      </c>
      <c r="F95" s="7" t="s">
        <v>83</v>
      </c>
      <c r="G95" s="1">
        <v>7</v>
      </c>
      <c r="H95" s="8">
        <f t="shared" si="81"/>
        <v>21.9330874953333</v>
      </c>
      <c r="I95" s="8">
        <f t="shared" si="82"/>
        <v>295.0830874953333</v>
      </c>
      <c r="J95" s="8">
        <f t="shared" si="83"/>
        <v>0.24653944240559739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14.190233237928959</v>
      </c>
      <c r="P95" s="8">
        <f t="shared" si="86"/>
        <v>3.4984521900843806</v>
      </c>
      <c r="Q95" s="12">
        <f t="shared" si="87"/>
        <v>1.5743034855379714</v>
      </c>
      <c r="R95" s="8">
        <f t="shared" si="88"/>
        <v>2.3873737500000001</v>
      </c>
      <c r="S95" s="13">
        <f t="shared" si="89"/>
        <v>0.65942900039760066</v>
      </c>
      <c r="T95" s="2">
        <f t="shared" si="90"/>
        <v>0.51</v>
      </c>
      <c r="U95" s="14">
        <f t="shared" si="91"/>
        <v>0.33630879020277632</v>
      </c>
      <c r="V95" s="2">
        <v>230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200</v>
      </c>
      <c r="AC95" s="2">
        <v>0.26</v>
      </c>
      <c r="AD95" s="2">
        <v>100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2"/>
        <v>0.17134110024613708</v>
      </c>
      <c r="AK95" s="8">
        <f t="shared" si="93"/>
        <v>10.4025</v>
      </c>
      <c r="AL95" s="1">
        <f t="shared" si="94"/>
        <v>0.45</v>
      </c>
      <c r="AM95" s="17">
        <f t="shared" si="95"/>
        <v>3857.25</v>
      </c>
      <c r="AN95" s="1">
        <f t="shared" si="96"/>
        <v>68750690.364611983</v>
      </c>
    </row>
    <row r="96" spans="1:48" x14ac:dyDescent="0.15">
      <c r="C96" s="7">
        <v>7</v>
      </c>
      <c r="D96" s="7">
        <v>25.000971983871001</v>
      </c>
      <c r="E96" s="9">
        <f t="shared" si="97"/>
        <v>21.9330874953333</v>
      </c>
      <c r="F96" s="7" t="s">
        <v>83</v>
      </c>
      <c r="G96" s="1">
        <v>8</v>
      </c>
      <c r="H96" s="8">
        <f t="shared" si="81"/>
        <v>25.000971983871001</v>
      </c>
      <c r="I96" s="8">
        <f t="shared" si="82"/>
        <v>298.15097198387099</v>
      </c>
      <c r="J96" s="8">
        <f t="shared" si="83"/>
        <v>0.34621117287042863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15.997056047844579</v>
      </c>
      <c r="P96" s="8">
        <f t="shared" si="86"/>
        <v>5.5383595367982554</v>
      </c>
      <c r="Q96" s="12">
        <f t="shared" si="87"/>
        <v>2.4922617915592151</v>
      </c>
      <c r="R96" s="8">
        <f t="shared" si="88"/>
        <v>2.3873737500000001</v>
      </c>
      <c r="S96" s="13">
        <f t="shared" si="89"/>
        <v>1.0439344872411431</v>
      </c>
      <c r="T96" s="2">
        <f t="shared" si="90"/>
        <v>0.51</v>
      </c>
      <c r="U96" s="14">
        <f t="shared" si="91"/>
        <v>0.53240658849298306</v>
      </c>
      <c r="V96" s="2">
        <v>230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200</v>
      </c>
      <c r="AC96" s="2">
        <v>0.26</v>
      </c>
      <c r="AD96" s="2">
        <v>100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2"/>
        <v>0.23046458643063442</v>
      </c>
      <c r="AK96" s="8">
        <f t="shared" si="93"/>
        <v>10.4025</v>
      </c>
      <c r="AL96" s="1">
        <f t="shared" si="94"/>
        <v>0.45</v>
      </c>
      <c r="AM96" s="17">
        <f t="shared" si="95"/>
        <v>3857.25</v>
      </c>
      <c r="AN96" s="1">
        <f t="shared" si="96"/>
        <v>92474014.693144962</v>
      </c>
    </row>
    <row r="97" spans="1:50" x14ac:dyDescent="0.15">
      <c r="C97" s="7">
        <v>8</v>
      </c>
      <c r="D97" s="7">
        <v>25.778601508064501</v>
      </c>
      <c r="E97" s="9">
        <f t="shared" si="97"/>
        <v>25.000971983871001</v>
      </c>
      <c r="F97" s="7" t="s">
        <v>83</v>
      </c>
      <c r="G97" s="1">
        <v>9</v>
      </c>
      <c r="H97" s="8">
        <f t="shared" si="81"/>
        <v>25.778601508064501</v>
      </c>
      <c r="I97" s="8">
        <f t="shared" si="82"/>
        <v>298.9286015080645</v>
      </c>
      <c r="J97" s="8">
        <f t="shared" si="83"/>
        <v>0.37690874617061859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15.763971511046323</v>
      </c>
      <c r="P97" s="8">
        <f t="shared" si="86"/>
        <v>5.9415787368978217</v>
      </c>
      <c r="Q97" s="12">
        <f t="shared" si="87"/>
        <v>2.6737104316040199</v>
      </c>
      <c r="R97" s="8">
        <f t="shared" si="88"/>
        <v>2.3873737500000001</v>
      </c>
      <c r="S97" s="13">
        <f t="shared" si="89"/>
        <v>1.1199379366569728</v>
      </c>
      <c r="T97" s="2">
        <f t="shared" si="90"/>
        <v>0.51</v>
      </c>
      <c r="U97" s="14">
        <f t="shared" si="91"/>
        <v>0.5711683476950562</v>
      </c>
      <c r="V97" s="2">
        <v>230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200</v>
      </c>
      <c r="AC97" s="2">
        <v>0.26</v>
      </c>
      <c r="AD97" s="2">
        <v>100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2"/>
        <v>0.24215125683005947</v>
      </c>
      <c r="AK97" s="8">
        <f t="shared" si="93"/>
        <v>10.4025</v>
      </c>
      <c r="AL97" s="1">
        <f t="shared" si="94"/>
        <v>0.45</v>
      </c>
      <c r="AM97" s="17">
        <f t="shared" si="95"/>
        <v>3857.25</v>
      </c>
      <c r="AN97" s="1">
        <f t="shared" si="96"/>
        <v>97163296.230790868</v>
      </c>
    </row>
    <row r="98" spans="1:50" x14ac:dyDescent="0.15">
      <c r="C98" s="7">
        <v>9</v>
      </c>
      <c r="D98" s="7">
        <v>24.708678419000002</v>
      </c>
      <c r="E98" s="9">
        <f t="shared" si="97"/>
        <v>25.778601508064501</v>
      </c>
      <c r="F98" s="7" t="s">
        <v>83</v>
      </c>
      <c r="G98" s="1">
        <v>10</v>
      </c>
      <c r="H98" s="8">
        <f t="shared" si="81"/>
        <v>24.708678419000002</v>
      </c>
      <c r="I98" s="8">
        <f t="shared" si="82"/>
        <v>297.858678419</v>
      </c>
      <c r="J98" s="8">
        <f t="shared" si="83"/>
        <v>0.33529201215316468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15.127667774148502</v>
      </c>
      <c r="P98" s="8">
        <f t="shared" si="86"/>
        <v>5.0721861671788373</v>
      </c>
      <c r="Q98" s="12">
        <f t="shared" si="87"/>
        <v>2.2824837752304767</v>
      </c>
      <c r="R98" s="8">
        <f t="shared" si="88"/>
        <v>2.3873737500000001</v>
      </c>
      <c r="S98" s="13">
        <f t="shared" si="89"/>
        <v>0.9560647029944418</v>
      </c>
      <c r="T98" s="2">
        <f t="shared" si="90"/>
        <v>0.51</v>
      </c>
      <c r="U98" s="14">
        <f t="shared" si="91"/>
        <v>0.48759299852716531</v>
      </c>
      <c r="V98" s="2">
        <v>230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200</v>
      </c>
      <c r="AC98" s="2">
        <v>0.26</v>
      </c>
      <c r="AD98" s="2">
        <v>100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2"/>
        <v>0.21695328905594036</v>
      </c>
      <c r="AK98" s="8">
        <f t="shared" si="93"/>
        <v>10.4025</v>
      </c>
      <c r="AL98" s="1">
        <f t="shared" si="94"/>
        <v>0.45</v>
      </c>
      <c r="AM98" s="17">
        <f t="shared" si="95"/>
        <v>3857.25</v>
      </c>
      <c r="AN98" s="1">
        <f t="shared" si="96"/>
        <v>87052600.79480198</v>
      </c>
    </row>
    <row r="99" spans="1:50" x14ac:dyDescent="0.15">
      <c r="C99" s="7">
        <v>10</v>
      </c>
      <c r="D99" s="7">
        <v>20.993016220000001</v>
      </c>
      <c r="E99" s="9">
        <f t="shared" si="97"/>
        <v>24.708678419000002</v>
      </c>
      <c r="F99" s="7" t="s">
        <v>83</v>
      </c>
      <c r="G99" s="1">
        <v>11</v>
      </c>
      <c r="H99" s="8">
        <f t="shared" si="81"/>
        <v>20.993016220000001</v>
      </c>
      <c r="I99" s="8">
        <f t="shared" si="82"/>
        <v>294.14301621999999</v>
      </c>
      <c r="J99" s="8">
        <f t="shared" si="83"/>
        <v>0.22186418369140826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9.5527075266211803</v>
      </c>
      <c r="O99" s="8">
        <f t="shared" si="98"/>
        <v>5.8080490803484821</v>
      </c>
      <c r="P99" s="8">
        <f t="shared" si="86"/>
        <v>1.2885980680511504</v>
      </c>
      <c r="Q99" s="12">
        <f t="shared" si="87"/>
        <v>0.5798691306230177</v>
      </c>
      <c r="R99" s="8">
        <f t="shared" si="88"/>
        <v>2.3873737500000001</v>
      </c>
      <c r="S99" s="13">
        <f t="shared" si="89"/>
        <v>0.24288996669374358</v>
      </c>
      <c r="T99" s="2">
        <f t="shared" si="90"/>
        <v>0.51</v>
      </c>
      <c r="U99" s="14">
        <f t="shared" si="91"/>
        <v>0.12387388301380922</v>
      </c>
      <c r="V99" s="2">
        <v>230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200</v>
      </c>
      <c r="AC99" s="2">
        <v>0.26</v>
      </c>
      <c r="AD99" s="2">
        <v>100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2"/>
        <v>0.10729197572866349</v>
      </c>
      <c r="AK99" s="8">
        <f t="shared" si="93"/>
        <v>10.4025</v>
      </c>
      <c r="AL99" s="1">
        <f t="shared" si="94"/>
        <v>0.45</v>
      </c>
      <c r="AM99" s="17">
        <f t="shared" si="95"/>
        <v>3857.25</v>
      </c>
      <c r="AN99" s="1">
        <f t="shared" si="96"/>
        <v>43050951.530790761</v>
      </c>
    </row>
    <row r="100" spans="1:50" x14ac:dyDescent="0.15">
      <c r="C100" s="7">
        <v>11</v>
      </c>
      <c r="D100" s="7">
        <v>18.590886014666701</v>
      </c>
      <c r="E100" s="9">
        <f t="shared" si="97"/>
        <v>20.993016220000001</v>
      </c>
      <c r="F100" s="7" t="s">
        <v>85</v>
      </c>
      <c r="G100" s="1">
        <v>12</v>
      </c>
      <c r="H100" s="8">
        <f t="shared" si="81"/>
        <v>18.590886014666701</v>
      </c>
      <c r="I100" s="8">
        <f t="shared" si="82"/>
        <v>291.74088601466667</v>
      </c>
      <c r="J100" s="8">
        <f t="shared" si="83"/>
        <v>0.16893414355386821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9.8247260122973312</v>
      </c>
      <c r="P100" s="8">
        <f t="shared" si="86"/>
        <v>1.6597316745388606</v>
      </c>
      <c r="Q100" s="12">
        <f t="shared" si="87"/>
        <v>0.7468792535424873</v>
      </c>
      <c r="R100" s="8">
        <f t="shared" si="88"/>
        <v>2.3873737500000001</v>
      </c>
      <c r="S100" s="13">
        <f t="shared" si="89"/>
        <v>0.31284554986100827</v>
      </c>
      <c r="T100" s="2">
        <f t="shared" si="90"/>
        <v>0.51</v>
      </c>
      <c r="U100" s="14">
        <f t="shared" si="91"/>
        <v>0.1595512304291142</v>
      </c>
      <c r="V100" s="2">
        <v>230</v>
      </c>
      <c r="W100" s="2">
        <v>0.06</v>
      </c>
      <c r="X100" s="2">
        <v>15.1</v>
      </c>
      <c r="Y100" s="2">
        <v>0.14000000000000001</v>
      </c>
      <c r="Z100" s="2"/>
      <c r="AA100" s="2"/>
      <c r="AB100" s="2">
        <v>200</v>
      </c>
      <c r="AC100" s="2">
        <v>0.26</v>
      </c>
      <c r="AD100" s="2">
        <v>100</v>
      </c>
      <c r="AE100" s="2">
        <v>0.02</v>
      </c>
      <c r="AF100" s="2">
        <v>3</v>
      </c>
      <c r="AG100" s="2">
        <v>0.01</v>
      </c>
      <c r="AH100" s="2"/>
      <c r="AI100" s="2"/>
      <c r="AJ100" s="1">
        <f t="shared" si="92"/>
        <v>0.11804869597437795</v>
      </c>
      <c r="AK100" s="8">
        <f t="shared" si="93"/>
        <v>10.4025</v>
      </c>
      <c r="AL100" s="1">
        <f t="shared" si="94"/>
        <v>0.45</v>
      </c>
      <c r="AM100" s="17">
        <f t="shared" si="95"/>
        <v>3857.25</v>
      </c>
      <c r="AN100" s="1">
        <f t="shared" si="96"/>
        <v>47367090.168219291</v>
      </c>
      <c r="AO100" s="1">
        <f>SUM(AN89:AN100)</f>
        <v>651831897.32373619</v>
      </c>
    </row>
    <row r="101" spans="1:50" x14ac:dyDescent="0.3">
      <c r="C101" s="7">
        <v>12</v>
      </c>
      <c r="D101" s="10">
        <v>15.8823808970968</v>
      </c>
      <c r="E101" s="9">
        <f t="shared" si="97"/>
        <v>18.590886014666701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15</v>
      </c>
      <c r="E105" s="7"/>
      <c r="F105" s="7"/>
      <c r="G105" s="1">
        <v>1</v>
      </c>
      <c r="H105" s="8">
        <f t="shared" ref="H105:H116" si="99">E106</f>
        <v>15</v>
      </c>
      <c r="I105" s="8">
        <f t="shared" ref="I105:I116" si="100">H105+273.15</f>
        <v>288.14999999999998</v>
      </c>
      <c r="J105" s="8">
        <f t="shared" ref="J105:J116" si="101">EXP(($C$15*(I105-$C$13))/($C$16*I105*$C$13))</f>
        <v>0.11145232763902028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7.2208871773279795E-2</v>
      </c>
      <c r="Q105" s="12">
        <f t="shared" ref="Q105:Q116" si="105">P105*$B$107</f>
        <v>2.1662661531983939E-2</v>
      </c>
      <c r="R105" s="8">
        <f t="shared" ref="R105:R116" si="106">L105*$B$107</f>
        <v>0.19436706250000002</v>
      </c>
      <c r="S105" s="13">
        <f t="shared" ref="S105:S116" si="107">Q105/R105</f>
        <v>0.1114523276390203</v>
      </c>
      <c r="T105" s="2">
        <f t="shared" ref="T105:T116" si="108">$B$106/100</f>
        <v>0.01</v>
      </c>
      <c r="U105" s="14">
        <f t="shared" ref="U105:U116" si="109">S105*T105</f>
        <v>1.1145232763902031E-3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5.0000000000000001E-3</v>
      </c>
      <c r="AF105" s="2">
        <v>0.49</v>
      </c>
      <c r="AG105" s="14">
        <f t="shared" ref="AG105:AG116" si="110">AF105*AE105</f>
        <v>2.4499999999999999E-3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1.4999999999999999E-2</v>
      </c>
      <c r="AR105" s="2">
        <v>0.5</v>
      </c>
      <c r="AS105" s="2">
        <f t="shared" ref="AS105:AS116" si="111">AR105*AQ105</f>
        <v>7.4999999999999997E-3</v>
      </c>
      <c r="AT105" s="1">
        <f t="shared" ref="AT105:AT116" si="112">(AS105+AM105+AD105+AA105+U105+X105+AG105+AJ105+AP105)</f>
        <v>1.1064523276390202E-2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90</v>
      </c>
      <c r="AX105" s="1">
        <f t="shared" ref="AX105:AX116" si="116">AW105*10000*AV105*0.67*AU105*AT105</f>
        <v>129679.90689784881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14.482434395483899</v>
      </c>
      <c r="E106" s="9">
        <f t="shared" ref="E106:E117" si="117">D105</f>
        <v>15</v>
      </c>
      <c r="F106" s="7" t="s">
        <v>83</v>
      </c>
      <c r="G106" s="1">
        <v>2</v>
      </c>
      <c r="H106" s="8">
        <f t="shared" si="99"/>
        <v>14.482434395483899</v>
      </c>
      <c r="I106" s="8">
        <f t="shared" si="100"/>
        <v>287.63243439548387</v>
      </c>
      <c r="J106" s="8">
        <f t="shared" si="101"/>
        <v>0.10487760347747282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1.223571544893387</v>
      </c>
      <c r="P106" s="8">
        <f t="shared" si="104"/>
        <v>0.12832525131164749</v>
      </c>
      <c r="Q106" s="12">
        <f t="shared" si="105"/>
        <v>3.8497575393494243E-2</v>
      </c>
      <c r="R106" s="8">
        <f t="shared" si="106"/>
        <v>0.19436706250000002</v>
      </c>
      <c r="S106" s="13">
        <f t="shared" si="107"/>
        <v>0.19806635393017907</v>
      </c>
      <c r="T106" s="2">
        <f t="shared" si="108"/>
        <v>0.01</v>
      </c>
      <c r="U106" s="14">
        <f t="shared" si="109"/>
        <v>1.9806635393017909E-3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5.0000000000000001E-3</v>
      </c>
      <c r="AF106" s="2">
        <v>0.49</v>
      </c>
      <c r="AG106" s="14">
        <f t="shared" si="110"/>
        <v>2.4499999999999999E-3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1.4999999999999999E-2</v>
      </c>
      <c r="AR106" s="2">
        <v>0.5</v>
      </c>
      <c r="AS106" s="2">
        <f t="shared" si="111"/>
        <v>7.4999999999999997E-3</v>
      </c>
      <c r="AT106" s="1">
        <f t="shared" si="112"/>
        <v>1.1930663539301792E-2</v>
      </c>
      <c r="AU106" s="8">
        <f t="shared" si="113"/>
        <v>64.789020833333339</v>
      </c>
      <c r="AV106" s="1">
        <f t="shared" si="114"/>
        <v>0.3</v>
      </c>
      <c r="AW106" s="1">
        <f t="shared" si="115"/>
        <v>90</v>
      </c>
      <c r="AX106" s="1">
        <f t="shared" si="116"/>
        <v>139831.35995633955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13.384235874642901</v>
      </c>
      <c r="E107" s="9">
        <f t="shared" si="117"/>
        <v>14.482434395483899</v>
      </c>
      <c r="F107" s="7" t="s">
        <v>83</v>
      </c>
      <c r="G107" s="1">
        <v>3</v>
      </c>
      <c r="H107" s="8">
        <f t="shared" si="99"/>
        <v>13.384235874642901</v>
      </c>
      <c r="I107" s="8">
        <f t="shared" si="100"/>
        <v>286.53423587464289</v>
      </c>
      <c r="J107" s="8">
        <f t="shared" si="101"/>
        <v>9.211626185712822E-2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1.7431365019150731</v>
      </c>
      <c r="P107" s="8">
        <f t="shared" si="104"/>
        <v>0.16057121846312736</v>
      </c>
      <c r="Q107" s="12">
        <f t="shared" si="105"/>
        <v>4.8171365538938207E-2</v>
      </c>
      <c r="R107" s="8">
        <f t="shared" si="106"/>
        <v>0.19436706250000002</v>
      </c>
      <c r="S107" s="13">
        <f t="shared" si="107"/>
        <v>0.24783708165028323</v>
      </c>
      <c r="T107" s="2">
        <f t="shared" si="108"/>
        <v>0.01</v>
      </c>
      <c r="U107" s="14">
        <f t="shared" si="109"/>
        <v>2.4783708165028325E-3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5.0000000000000001E-3</v>
      </c>
      <c r="AF107" s="2">
        <v>0.49</v>
      </c>
      <c r="AG107" s="14">
        <f t="shared" si="110"/>
        <v>2.4499999999999999E-3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1.4999999999999999E-2</v>
      </c>
      <c r="AR107" s="2">
        <v>0.5</v>
      </c>
      <c r="AS107" s="2">
        <f t="shared" si="111"/>
        <v>7.4999999999999997E-3</v>
      </c>
      <c r="AT107" s="1">
        <f t="shared" si="112"/>
        <v>1.2428370816502832E-2</v>
      </c>
      <c r="AU107" s="8">
        <f t="shared" si="113"/>
        <v>64.789020833333339</v>
      </c>
      <c r="AV107" s="1">
        <f t="shared" si="114"/>
        <v>0.3</v>
      </c>
      <c r="AW107" s="1">
        <f t="shared" si="115"/>
        <v>90</v>
      </c>
      <c r="AX107" s="1">
        <f t="shared" si="116"/>
        <v>145664.65541404224</v>
      </c>
    </row>
    <row r="108" spans="1:50" x14ac:dyDescent="0.15">
      <c r="C108" s="7">
        <v>3</v>
      </c>
      <c r="D108" s="7">
        <v>14.090173366128999</v>
      </c>
      <c r="E108" s="9">
        <f t="shared" si="117"/>
        <v>13.384235874642901</v>
      </c>
      <c r="F108" s="7" t="s">
        <v>83</v>
      </c>
      <c r="G108" s="1">
        <v>4</v>
      </c>
      <c r="H108" s="8">
        <f t="shared" si="99"/>
        <v>14.090173366128999</v>
      </c>
      <c r="I108" s="8">
        <f t="shared" si="100"/>
        <v>287.240173366129</v>
      </c>
      <c r="J108" s="8">
        <f t="shared" si="101"/>
        <v>0.10013964806383931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2.2304554917852792</v>
      </c>
      <c r="P108" s="8">
        <f t="shared" si="104"/>
        <v>0.22335702796943549</v>
      </c>
      <c r="Q108" s="12">
        <f t="shared" si="105"/>
        <v>6.7007108390830641E-2</v>
      </c>
      <c r="R108" s="8">
        <f t="shared" si="106"/>
        <v>0.19436706250000002</v>
      </c>
      <c r="S108" s="13">
        <f t="shared" si="107"/>
        <v>0.34474518228020568</v>
      </c>
      <c r="T108" s="2">
        <f t="shared" si="108"/>
        <v>0.01</v>
      </c>
      <c r="U108" s="14">
        <f t="shared" si="109"/>
        <v>3.4474518228020568E-3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5.0000000000000001E-3</v>
      </c>
      <c r="AF108" s="2">
        <v>0.49</v>
      </c>
      <c r="AG108" s="14">
        <f t="shared" si="110"/>
        <v>2.4499999999999999E-3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1.4999999999999999E-2</v>
      </c>
      <c r="AR108" s="2">
        <v>0.5</v>
      </c>
      <c r="AS108" s="2">
        <f t="shared" si="111"/>
        <v>7.4999999999999997E-3</v>
      </c>
      <c r="AT108" s="1">
        <f t="shared" si="112"/>
        <v>1.3397451822802057E-2</v>
      </c>
      <c r="AU108" s="8">
        <f t="shared" si="113"/>
        <v>64.789020833333339</v>
      </c>
      <c r="AV108" s="1">
        <f t="shared" si="114"/>
        <v>0.3</v>
      </c>
      <c r="AW108" s="1">
        <f t="shared" si="115"/>
        <v>90</v>
      </c>
      <c r="AX108" s="1">
        <f t="shared" si="116"/>
        <v>157022.60835373338</v>
      </c>
    </row>
    <row r="109" spans="1:50" x14ac:dyDescent="0.15">
      <c r="C109" s="7">
        <v>4</v>
      </c>
      <c r="D109" s="7">
        <v>16.399397620666701</v>
      </c>
      <c r="E109" s="9">
        <f t="shared" si="117"/>
        <v>14.090173366128999</v>
      </c>
      <c r="F109" s="7" t="s">
        <v>83</v>
      </c>
      <c r="G109" s="1">
        <v>5</v>
      </c>
      <c r="H109" s="8">
        <f t="shared" si="99"/>
        <v>16.399397620666701</v>
      </c>
      <c r="I109" s="8">
        <f t="shared" si="100"/>
        <v>289.5493976206667</v>
      </c>
      <c r="J109" s="8">
        <f t="shared" si="101"/>
        <v>0.13122429147435566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1.9067435406250512</v>
      </c>
      <c r="O109" s="8">
        <f t="shared" si="118"/>
        <v>0.74824513152412586</v>
      </c>
      <c r="P109" s="8">
        <f t="shared" si="104"/>
        <v>9.8187937233389477E-2</v>
      </c>
      <c r="Q109" s="12">
        <f t="shared" si="105"/>
        <v>2.9456381170016841E-2</v>
      </c>
      <c r="R109" s="8">
        <f t="shared" si="106"/>
        <v>0.19436706250000002</v>
      </c>
      <c r="S109" s="13">
        <f t="shared" si="107"/>
        <v>0.1515502718986497</v>
      </c>
      <c r="T109" s="2">
        <f t="shared" si="108"/>
        <v>0.01</v>
      </c>
      <c r="U109" s="14">
        <f t="shared" si="109"/>
        <v>1.515502718986497E-3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0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1"/>
        <v>0.01</v>
      </c>
      <c r="AT109" s="1">
        <f t="shared" si="112"/>
        <v>1.6415502718986497E-2</v>
      </c>
      <c r="AU109" s="8">
        <f t="shared" si="113"/>
        <v>64.789020833333339</v>
      </c>
      <c r="AV109" s="1">
        <f t="shared" si="114"/>
        <v>0.3</v>
      </c>
      <c r="AW109" s="1">
        <f t="shared" si="115"/>
        <v>90</v>
      </c>
      <c r="AX109" s="1">
        <f t="shared" si="116"/>
        <v>192395.17248989517</v>
      </c>
    </row>
    <row r="110" spans="1:50" x14ac:dyDescent="0.15">
      <c r="C110" s="7">
        <v>5</v>
      </c>
      <c r="D110" s="7">
        <v>18.3334813532258</v>
      </c>
      <c r="E110" s="9">
        <f t="shared" si="117"/>
        <v>16.399397620666701</v>
      </c>
      <c r="F110" s="7" t="s">
        <v>85</v>
      </c>
      <c r="G110" s="1">
        <v>6</v>
      </c>
      <c r="H110" s="8">
        <f t="shared" si="99"/>
        <v>18.3334813532258</v>
      </c>
      <c r="I110" s="8">
        <f t="shared" si="100"/>
        <v>291.48348135322578</v>
      </c>
      <c r="J110" s="8">
        <f t="shared" si="101"/>
        <v>0.16402784299831236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1.2979474026240698</v>
      </c>
      <c r="P110" s="8">
        <f t="shared" si="104"/>
        <v>0.21289951277768823</v>
      </c>
      <c r="Q110" s="12">
        <f t="shared" si="105"/>
        <v>6.386985383330647E-2</v>
      </c>
      <c r="R110" s="8">
        <f t="shared" si="106"/>
        <v>0.19436706250000002</v>
      </c>
      <c r="S110" s="13">
        <f t="shared" si="107"/>
        <v>0.32860430677809138</v>
      </c>
      <c r="T110" s="2">
        <f t="shared" si="108"/>
        <v>0.01</v>
      </c>
      <c r="U110" s="14">
        <f t="shared" si="109"/>
        <v>3.2860430677809139E-3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0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1"/>
        <v>0.01</v>
      </c>
      <c r="AT110" s="1">
        <f t="shared" si="112"/>
        <v>1.8186043067780912E-2</v>
      </c>
      <c r="AU110" s="8">
        <f t="shared" si="113"/>
        <v>64.789020833333339</v>
      </c>
      <c r="AV110" s="1">
        <f t="shared" si="114"/>
        <v>0.3</v>
      </c>
      <c r="AW110" s="1">
        <f t="shared" si="115"/>
        <v>90</v>
      </c>
      <c r="AX110" s="1">
        <f t="shared" si="116"/>
        <v>213146.49650585878</v>
      </c>
    </row>
    <row r="111" spans="1:50" x14ac:dyDescent="0.15">
      <c r="C111" s="7">
        <v>6</v>
      </c>
      <c r="D111" s="7">
        <v>21.9330874953333</v>
      </c>
      <c r="E111" s="9">
        <f t="shared" si="117"/>
        <v>18.3334813532258</v>
      </c>
      <c r="F111" s="7" t="s">
        <v>83</v>
      </c>
      <c r="G111" s="1">
        <v>7</v>
      </c>
      <c r="H111" s="8">
        <f t="shared" si="99"/>
        <v>21.9330874953333</v>
      </c>
      <c r="I111" s="8">
        <f t="shared" si="100"/>
        <v>295.0830874953333</v>
      </c>
      <c r="J111" s="8">
        <f t="shared" si="101"/>
        <v>0.24653944240559739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1.7329380981797151</v>
      </c>
      <c r="P111" s="8">
        <f t="shared" si="104"/>
        <v>0.42723759244864334</v>
      </c>
      <c r="Q111" s="12">
        <f t="shared" si="105"/>
        <v>0.128171277734593</v>
      </c>
      <c r="R111" s="8">
        <f t="shared" si="106"/>
        <v>0.19436706250000002</v>
      </c>
      <c r="S111" s="13">
        <f t="shared" si="107"/>
        <v>0.65942900039760077</v>
      </c>
      <c r="T111" s="2">
        <f t="shared" si="108"/>
        <v>0.01</v>
      </c>
      <c r="U111" s="14">
        <f t="shared" si="109"/>
        <v>6.5942900039760079E-3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0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1"/>
        <v>0.01</v>
      </c>
      <c r="AT111" s="1">
        <f t="shared" si="112"/>
        <v>2.1494290003976006E-2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90</v>
      </c>
      <c r="AX111" s="1">
        <f t="shared" si="116"/>
        <v>251920.25511833458</v>
      </c>
    </row>
    <row r="112" spans="1:50" x14ac:dyDescent="0.15">
      <c r="C112" s="7">
        <v>7</v>
      </c>
      <c r="D112" s="7">
        <v>25.000971983871001</v>
      </c>
      <c r="E112" s="9">
        <f t="shared" si="117"/>
        <v>21.9330874953333</v>
      </c>
      <c r="F112" s="7" t="s">
        <v>83</v>
      </c>
      <c r="G112" s="1">
        <v>8</v>
      </c>
      <c r="H112" s="8">
        <f t="shared" si="99"/>
        <v>25.000971983871001</v>
      </c>
      <c r="I112" s="8">
        <f t="shared" si="100"/>
        <v>298.15097198387099</v>
      </c>
      <c r="J112" s="8">
        <f t="shared" si="101"/>
        <v>0.34621117287042863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1.9535907140644051</v>
      </c>
      <c r="P112" s="8">
        <f t="shared" si="104"/>
        <v>0.67635493242501588</v>
      </c>
      <c r="Q112" s="12">
        <f t="shared" si="105"/>
        <v>0.20290647972750475</v>
      </c>
      <c r="R112" s="8">
        <f t="shared" si="106"/>
        <v>0.19436706250000002</v>
      </c>
      <c r="S112" s="13">
        <f t="shared" si="107"/>
        <v>1.0439344872411431</v>
      </c>
      <c r="T112" s="2">
        <f t="shared" si="108"/>
        <v>0.01</v>
      </c>
      <c r="U112" s="14">
        <f t="shared" si="109"/>
        <v>1.0439344872411431E-2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0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1"/>
        <v>0.01</v>
      </c>
      <c r="AT112" s="1">
        <f t="shared" si="112"/>
        <v>2.5339344872411435E-2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90</v>
      </c>
      <c r="AX112" s="1">
        <f t="shared" si="116"/>
        <v>296985.58192006039</v>
      </c>
    </row>
    <row r="113" spans="1:53" x14ac:dyDescent="0.15">
      <c r="C113" s="7">
        <v>8</v>
      </c>
      <c r="D113" s="7">
        <v>25.778601508064501</v>
      </c>
      <c r="E113" s="9">
        <f t="shared" si="117"/>
        <v>25.000971983871001</v>
      </c>
      <c r="F113" s="7" t="s">
        <v>83</v>
      </c>
      <c r="G113" s="1">
        <v>9</v>
      </c>
      <c r="H113" s="8">
        <f t="shared" si="99"/>
        <v>25.778601508064501</v>
      </c>
      <c r="I113" s="8">
        <f t="shared" si="100"/>
        <v>298.9286015080645</v>
      </c>
      <c r="J113" s="8">
        <f t="shared" si="101"/>
        <v>0.37690874617061859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1.9251259899727229</v>
      </c>
      <c r="P113" s="8">
        <f t="shared" si="104"/>
        <v>0.72559682310108986</v>
      </c>
      <c r="Q113" s="12">
        <f t="shared" si="105"/>
        <v>0.21767904693032694</v>
      </c>
      <c r="R113" s="8">
        <f t="shared" si="106"/>
        <v>0.19436706250000002</v>
      </c>
      <c r="S113" s="13">
        <f t="shared" si="107"/>
        <v>1.1199379366569731</v>
      </c>
      <c r="T113" s="2">
        <f t="shared" si="108"/>
        <v>0.01</v>
      </c>
      <c r="U113" s="14">
        <f t="shared" si="109"/>
        <v>1.119937936656973E-2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0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1"/>
        <v>0.01</v>
      </c>
      <c r="AT113" s="1">
        <f t="shared" si="112"/>
        <v>2.6099379366569732E-2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90</v>
      </c>
      <c r="AX113" s="1">
        <f t="shared" si="116"/>
        <v>305893.43994336214</v>
      </c>
    </row>
    <row r="114" spans="1:53" x14ac:dyDescent="0.15">
      <c r="C114" s="7">
        <v>9</v>
      </c>
      <c r="D114" s="7">
        <v>24.708678419000002</v>
      </c>
      <c r="E114" s="9">
        <f t="shared" si="117"/>
        <v>25.778601508064501</v>
      </c>
      <c r="F114" s="7" t="s">
        <v>83</v>
      </c>
      <c r="G114" s="1">
        <v>10</v>
      </c>
      <c r="H114" s="8">
        <f t="shared" si="99"/>
        <v>24.708678419000002</v>
      </c>
      <c r="I114" s="8">
        <f t="shared" si="100"/>
        <v>297.858678419</v>
      </c>
      <c r="J114" s="8">
        <f t="shared" si="101"/>
        <v>0.33529201215316468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1.8474193752049666</v>
      </c>
      <c r="P114" s="8">
        <f t="shared" si="104"/>
        <v>0.61942495960321553</v>
      </c>
      <c r="Q114" s="12">
        <f t="shared" si="105"/>
        <v>0.18582748788096465</v>
      </c>
      <c r="R114" s="8">
        <f t="shared" si="106"/>
        <v>0.19436706250000002</v>
      </c>
      <c r="S114" s="13">
        <f t="shared" si="107"/>
        <v>0.95606470299444191</v>
      </c>
      <c r="T114" s="2">
        <f t="shared" si="108"/>
        <v>0.01</v>
      </c>
      <c r="U114" s="14">
        <f t="shared" si="109"/>
        <v>9.5606470299444187E-3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0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1"/>
        <v>0.01</v>
      </c>
      <c r="AT114" s="1">
        <f t="shared" si="112"/>
        <v>2.4460647029944417E-2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90</v>
      </c>
      <c r="AX114" s="1">
        <f t="shared" si="116"/>
        <v>286686.94983659667</v>
      </c>
    </row>
    <row r="115" spans="1:53" x14ac:dyDescent="0.15">
      <c r="C115" s="7">
        <v>10</v>
      </c>
      <c r="D115" s="7">
        <v>20.993016220000001</v>
      </c>
      <c r="E115" s="9">
        <f t="shared" si="117"/>
        <v>24.708678419000002</v>
      </c>
      <c r="F115" s="7" t="s">
        <v>83</v>
      </c>
      <c r="G115" s="1">
        <v>11</v>
      </c>
      <c r="H115" s="8">
        <f t="shared" si="99"/>
        <v>20.993016220000001</v>
      </c>
      <c r="I115" s="8">
        <f t="shared" si="100"/>
        <v>294.14301621999999</v>
      </c>
      <c r="J115" s="8">
        <f t="shared" si="101"/>
        <v>0.22186418369140826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1.1665946948216634</v>
      </c>
      <c r="O115" s="8">
        <f t="shared" si="118"/>
        <v>0.70928992911342115</v>
      </c>
      <c r="P115" s="8">
        <f t="shared" si="104"/>
        <v>0.15736603112328601</v>
      </c>
      <c r="Q115" s="12">
        <f t="shared" si="105"/>
        <v>4.7209809336985799E-2</v>
      </c>
      <c r="R115" s="8">
        <f t="shared" si="106"/>
        <v>0.19436706250000002</v>
      </c>
      <c r="S115" s="13">
        <f t="shared" si="107"/>
        <v>0.24288996669374366</v>
      </c>
      <c r="T115" s="2">
        <f t="shared" si="108"/>
        <v>0.01</v>
      </c>
      <c r="U115" s="14">
        <f t="shared" si="109"/>
        <v>2.4288996669374367E-3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0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1"/>
        <v>0.01</v>
      </c>
      <c r="AT115" s="1">
        <f t="shared" si="112"/>
        <v>1.7328899666937438E-2</v>
      </c>
      <c r="AU115" s="8">
        <f t="shared" si="113"/>
        <v>64.789020833333339</v>
      </c>
      <c r="AV115" s="1">
        <f t="shared" si="114"/>
        <v>0.3</v>
      </c>
      <c r="AW115" s="1">
        <f t="shared" si="115"/>
        <v>90</v>
      </c>
      <c r="AX115" s="1">
        <f t="shared" si="116"/>
        <v>203100.48967457746</v>
      </c>
    </row>
    <row r="116" spans="1:53" x14ac:dyDescent="0.15">
      <c r="C116" s="7">
        <v>11</v>
      </c>
      <c r="D116" s="7">
        <v>18.590886014666701</v>
      </c>
      <c r="E116" s="9">
        <f t="shared" si="117"/>
        <v>20.993016220000001</v>
      </c>
      <c r="F116" s="7" t="s">
        <v>85</v>
      </c>
      <c r="G116" s="1">
        <v>12</v>
      </c>
      <c r="H116" s="8">
        <f t="shared" si="99"/>
        <v>18.590886014666701</v>
      </c>
      <c r="I116" s="8">
        <f t="shared" si="100"/>
        <v>291.74088601466667</v>
      </c>
      <c r="J116" s="8">
        <f t="shared" si="101"/>
        <v>0.16893414355386821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1.1998141063234684</v>
      </c>
      <c r="P116" s="8">
        <f t="shared" si="104"/>
        <v>0.2026895684756049</v>
      </c>
      <c r="Q116" s="12">
        <f t="shared" si="105"/>
        <v>6.0806870542681468E-2</v>
      </c>
      <c r="R116" s="8">
        <f t="shared" si="106"/>
        <v>0.19436706250000002</v>
      </c>
      <c r="S116" s="13">
        <f t="shared" si="107"/>
        <v>0.31284554986100827</v>
      </c>
      <c r="T116" s="2">
        <f t="shared" si="108"/>
        <v>0.01</v>
      </c>
      <c r="U116" s="14">
        <f t="shared" si="109"/>
        <v>3.1284554986100825E-3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0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1"/>
        <v>0.01</v>
      </c>
      <c r="AT116" s="1">
        <f t="shared" si="112"/>
        <v>1.8028455498610083E-2</v>
      </c>
      <c r="AU116" s="8">
        <f t="shared" si="113"/>
        <v>64.789020833333339</v>
      </c>
      <c r="AV116" s="1">
        <f t="shared" si="114"/>
        <v>0.3</v>
      </c>
      <c r="AW116" s="1">
        <f t="shared" si="115"/>
        <v>90</v>
      </c>
      <c r="AX116" s="1">
        <f t="shared" si="116"/>
        <v>211299.51758161193</v>
      </c>
      <c r="AY116" s="1">
        <f>SUM(AX105:AX116)</f>
        <v>2533626.4336922611</v>
      </c>
    </row>
    <row r="117" spans="1:53" x14ac:dyDescent="0.3">
      <c r="C117" s="7">
        <v>12</v>
      </c>
      <c r="D117" s="10">
        <v>15.8823808970968</v>
      </c>
      <c r="E117" s="9">
        <f t="shared" si="117"/>
        <v>18.590886014666701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15</v>
      </c>
      <c r="E121" s="7"/>
      <c r="F121" s="7"/>
      <c r="G121" s="1">
        <v>1</v>
      </c>
      <c r="H121" s="8">
        <f t="shared" ref="H121:H132" si="119">E122</f>
        <v>15</v>
      </c>
      <c r="I121" s="8">
        <f t="shared" ref="I121:I132" si="120">H121+273.15</f>
        <v>288.14999999999998</v>
      </c>
      <c r="J121" s="8">
        <f t="shared" ref="J121:J132" si="121">EXP(($C$15*(I121-$C$13))/($C$16*I121*$C$13))</f>
        <v>0.11145232763902028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3.1730477678829076E-2</v>
      </c>
      <c r="Q121" s="12">
        <f t="shared" ref="Q121:Q132" si="125">P121*$B$123</f>
        <v>1.0471057634013596E-2</v>
      </c>
      <c r="R121" s="8">
        <f t="shared" ref="R121:R132" si="126">L121*$B$123</f>
        <v>9.3951000000000007E-2</v>
      </c>
      <c r="S121" s="13">
        <f t="shared" ref="S121:S132" si="127">Q121/R121</f>
        <v>0.11145232763902028</v>
      </c>
      <c r="T121" s="2">
        <f t="shared" ref="T121:T132" si="128">$B$122/100</f>
        <v>0.01</v>
      </c>
      <c r="U121" s="14">
        <f t="shared" ref="U121:U132" si="129">S121*T121</f>
        <v>1.1145232763902029E-3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5.0000000000000001E-3</v>
      </c>
      <c r="AF121" s="2">
        <v>0.49</v>
      </c>
      <c r="AG121" s="14">
        <f t="shared" ref="AG121:AG132" si="130">AF121*AE121</f>
        <v>2.4499999999999999E-3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1.4999999999999999E-2</v>
      </c>
      <c r="AR121" s="2">
        <v>0.5</v>
      </c>
      <c r="AS121" s="2">
        <f t="shared" ref="AS121:AS132" si="131">AR121*AQ121</f>
        <v>7.4999999999999997E-3</v>
      </c>
      <c r="AT121" s="1">
        <f t="shared" ref="AT121:AT132" si="132">(AS121+AM121+AD121+AA121+U121+X121+AG121+AJ121+AP121)</f>
        <v>1.1064523276390202E-2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40</v>
      </c>
      <c r="AX121" s="1">
        <f t="shared" ref="AX121:AX132" si="136">AW121*10000*AV121*0.67*AU121*AT121</f>
        <v>27859.217105915639</v>
      </c>
      <c r="AZ121" s="1">
        <f t="shared" ref="AZ121:AZ132" si="137">$E$9/12</f>
        <v>23.333333333333332</v>
      </c>
      <c r="BA121" s="1">
        <f t="shared" ref="BA121:BA132" si="138">AZ121*10000*AV121*0.67*AU121*AT121</f>
        <v>16251.209978450792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14.482434395483899</v>
      </c>
      <c r="E122" s="9">
        <f t="shared" ref="E122:E133" si="139">D121</f>
        <v>15</v>
      </c>
      <c r="F122" s="7" t="s">
        <v>83</v>
      </c>
      <c r="G122" s="1">
        <v>2</v>
      </c>
      <c r="H122" s="8">
        <f t="shared" si="119"/>
        <v>14.482434395483899</v>
      </c>
      <c r="I122" s="8">
        <f t="shared" si="120"/>
        <v>287.63243439548387</v>
      </c>
      <c r="J122" s="8">
        <f t="shared" si="121"/>
        <v>0.10487760347747282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0.53766952232117093</v>
      </c>
      <c r="P122" s="8">
        <f t="shared" si="124"/>
        <v>5.6389490963921991E-2</v>
      </c>
      <c r="Q122" s="12">
        <f t="shared" si="125"/>
        <v>1.8608532018094259E-2</v>
      </c>
      <c r="R122" s="8">
        <f t="shared" si="126"/>
        <v>9.3951000000000007E-2</v>
      </c>
      <c r="S122" s="13">
        <f t="shared" si="127"/>
        <v>0.1980663539301791</v>
      </c>
      <c r="T122" s="2">
        <f t="shared" si="128"/>
        <v>0.01</v>
      </c>
      <c r="U122" s="14">
        <f t="shared" si="129"/>
        <v>1.9806635393017909E-3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5.0000000000000001E-3</v>
      </c>
      <c r="AF122" s="2">
        <v>0.49</v>
      </c>
      <c r="AG122" s="14">
        <f t="shared" si="130"/>
        <v>2.4499999999999999E-3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1.4999999999999999E-2</v>
      </c>
      <c r="AR122" s="2">
        <v>0.5</v>
      </c>
      <c r="AS122" s="2">
        <f t="shared" si="131"/>
        <v>7.4999999999999997E-3</v>
      </c>
      <c r="AT122" s="1">
        <f t="shared" si="132"/>
        <v>1.1930663539301792E-2</v>
      </c>
      <c r="AU122" s="8">
        <f t="shared" si="133"/>
        <v>28.47</v>
      </c>
      <c r="AV122" s="1">
        <f t="shared" si="134"/>
        <v>0.33</v>
      </c>
      <c r="AW122" s="1">
        <f t="shared" si="135"/>
        <v>40</v>
      </c>
      <c r="AX122" s="1">
        <f t="shared" si="136"/>
        <v>30040.06024084926</v>
      </c>
      <c r="AZ122" s="1">
        <f t="shared" si="137"/>
        <v>23.333333333333332</v>
      </c>
      <c r="BA122" s="1">
        <f t="shared" si="138"/>
        <v>17523.368473828737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13.384235874642901</v>
      </c>
      <c r="E123" s="9">
        <f t="shared" si="139"/>
        <v>14.482434395483899</v>
      </c>
      <c r="F123" s="7" t="s">
        <v>83</v>
      </c>
      <c r="G123" s="1">
        <v>3</v>
      </c>
      <c r="H123" s="8">
        <f t="shared" si="119"/>
        <v>13.384235874642901</v>
      </c>
      <c r="I123" s="8">
        <f t="shared" si="120"/>
        <v>286.53423587464289</v>
      </c>
      <c r="J123" s="8">
        <f t="shared" si="121"/>
        <v>9.211626185712822E-2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0.7659800313572489</v>
      </c>
      <c r="P123" s="8">
        <f t="shared" si="124"/>
        <v>7.0559217145835629E-2</v>
      </c>
      <c r="Q123" s="12">
        <f t="shared" si="125"/>
        <v>2.3284541658125758E-2</v>
      </c>
      <c r="R123" s="8">
        <f t="shared" si="126"/>
        <v>9.3951000000000007E-2</v>
      </c>
      <c r="S123" s="13">
        <f t="shared" si="127"/>
        <v>0.2478370816502832</v>
      </c>
      <c r="T123" s="2">
        <f t="shared" si="128"/>
        <v>0.01</v>
      </c>
      <c r="U123" s="14">
        <f t="shared" si="129"/>
        <v>2.4783708165028321E-3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5.0000000000000001E-3</v>
      </c>
      <c r="AF123" s="2">
        <v>0.49</v>
      </c>
      <c r="AG123" s="14">
        <f t="shared" si="130"/>
        <v>2.4499999999999999E-3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1.4999999999999999E-2</v>
      </c>
      <c r="AR123" s="2">
        <v>0.5</v>
      </c>
      <c r="AS123" s="2">
        <f t="shared" si="131"/>
        <v>7.4999999999999997E-3</v>
      </c>
      <c r="AT123" s="1">
        <f t="shared" si="132"/>
        <v>1.2428370816502832E-2</v>
      </c>
      <c r="AU123" s="8">
        <f t="shared" si="133"/>
        <v>28.47</v>
      </c>
      <c r="AV123" s="1">
        <f t="shared" si="134"/>
        <v>0.33</v>
      </c>
      <c r="AW123" s="1">
        <f t="shared" si="135"/>
        <v>40</v>
      </c>
      <c r="AX123" s="1">
        <f t="shared" si="136"/>
        <v>31293.230824377701</v>
      </c>
      <c r="AZ123" s="1">
        <f t="shared" si="137"/>
        <v>23.333333333333332</v>
      </c>
      <c r="BA123" s="1">
        <f t="shared" si="138"/>
        <v>18254.384647553659</v>
      </c>
    </row>
    <row r="124" spans="1:53" x14ac:dyDescent="0.15">
      <c r="C124" s="7">
        <v>3</v>
      </c>
      <c r="D124" s="7">
        <v>14.090173366128999</v>
      </c>
      <c r="E124" s="9">
        <f t="shared" si="139"/>
        <v>13.384235874642901</v>
      </c>
      <c r="F124" s="7" t="s">
        <v>83</v>
      </c>
      <c r="G124" s="1">
        <v>4</v>
      </c>
      <c r="H124" s="8">
        <f t="shared" si="119"/>
        <v>14.090173366128999</v>
      </c>
      <c r="I124" s="8">
        <f t="shared" si="120"/>
        <v>287.240173366129</v>
      </c>
      <c r="J124" s="8">
        <f t="shared" si="121"/>
        <v>0.10013964806383931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0.98012081421141328</v>
      </c>
      <c r="P124" s="8">
        <f t="shared" si="124"/>
        <v>9.8148953395174557E-2</v>
      </c>
      <c r="Q124" s="12">
        <f t="shared" si="125"/>
        <v>3.2389154620407604E-2</v>
      </c>
      <c r="R124" s="8">
        <f t="shared" si="126"/>
        <v>9.3951000000000007E-2</v>
      </c>
      <c r="S124" s="13">
        <f t="shared" si="127"/>
        <v>0.34474518228020568</v>
      </c>
      <c r="T124" s="2">
        <f t="shared" si="128"/>
        <v>0.01</v>
      </c>
      <c r="U124" s="14">
        <f t="shared" si="129"/>
        <v>3.4474518228020568E-3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5.0000000000000001E-3</v>
      </c>
      <c r="AF124" s="2">
        <v>0.49</v>
      </c>
      <c r="AG124" s="14">
        <f t="shared" si="130"/>
        <v>2.4499999999999999E-3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1.4999999999999999E-2</v>
      </c>
      <c r="AR124" s="2">
        <v>0.5</v>
      </c>
      <c r="AS124" s="2">
        <f t="shared" si="131"/>
        <v>7.4999999999999997E-3</v>
      </c>
      <c r="AT124" s="1">
        <f t="shared" si="132"/>
        <v>1.3397451822802057E-2</v>
      </c>
      <c r="AU124" s="8">
        <f t="shared" si="133"/>
        <v>28.47</v>
      </c>
      <c r="AV124" s="1">
        <f t="shared" si="134"/>
        <v>0.33</v>
      </c>
      <c r="AW124" s="1">
        <f t="shared" si="135"/>
        <v>40</v>
      </c>
      <c r="AX124" s="1">
        <f t="shared" si="136"/>
        <v>33733.267098269236</v>
      </c>
      <c r="AZ124" s="1">
        <f t="shared" si="137"/>
        <v>23.333333333333332</v>
      </c>
      <c r="BA124" s="1">
        <f t="shared" si="138"/>
        <v>19677.739140657057</v>
      </c>
    </row>
    <row r="125" spans="1:53" x14ac:dyDescent="0.15">
      <c r="C125" s="7">
        <v>4</v>
      </c>
      <c r="D125" s="7">
        <v>16.399397620666701</v>
      </c>
      <c r="E125" s="9">
        <f t="shared" si="139"/>
        <v>14.090173366128999</v>
      </c>
      <c r="F125" s="7" t="s">
        <v>83</v>
      </c>
      <c r="G125" s="1">
        <v>5</v>
      </c>
      <c r="H125" s="8">
        <f t="shared" si="119"/>
        <v>16.399397620666701</v>
      </c>
      <c r="I125" s="8">
        <f t="shared" si="120"/>
        <v>289.5493976206667</v>
      </c>
      <c r="J125" s="8">
        <f t="shared" si="121"/>
        <v>0.13122429147435566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0.8378732677754267</v>
      </c>
      <c r="O125" s="8">
        <f t="shared" si="140"/>
        <v>0.32879859304081205</v>
      </c>
      <c r="P125" s="8">
        <f t="shared" si="124"/>
        <v>4.3146362409545572E-2</v>
      </c>
      <c r="Q125" s="12">
        <f t="shared" si="125"/>
        <v>1.423829959515004E-2</v>
      </c>
      <c r="R125" s="8">
        <f t="shared" si="126"/>
        <v>9.3951000000000007E-2</v>
      </c>
      <c r="S125" s="13">
        <f t="shared" si="127"/>
        <v>0.1515502718986497</v>
      </c>
      <c r="T125" s="2">
        <f t="shared" si="128"/>
        <v>0.01</v>
      </c>
      <c r="U125" s="14">
        <f t="shared" si="129"/>
        <v>1.515502718986497E-3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0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1"/>
        <v>0.01</v>
      </c>
      <c r="AT125" s="1">
        <f t="shared" si="132"/>
        <v>1.6415502718986497E-2</v>
      </c>
      <c r="AU125" s="8">
        <f t="shared" si="133"/>
        <v>28.47</v>
      </c>
      <c r="AV125" s="1">
        <f t="shared" si="134"/>
        <v>0.33</v>
      </c>
      <c r="AW125" s="1">
        <f t="shared" si="135"/>
        <v>40</v>
      </c>
      <c r="AX125" s="1">
        <f t="shared" si="136"/>
        <v>41332.377611500211</v>
      </c>
      <c r="AZ125" s="1">
        <f t="shared" si="137"/>
        <v>23.333333333333332</v>
      </c>
      <c r="BA125" s="1">
        <f t="shared" si="138"/>
        <v>24110.553606708458</v>
      </c>
    </row>
    <row r="126" spans="1:53" x14ac:dyDescent="0.15">
      <c r="C126" s="7">
        <v>5</v>
      </c>
      <c r="D126" s="7">
        <v>18.3334813532258</v>
      </c>
      <c r="E126" s="9">
        <f t="shared" si="139"/>
        <v>16.399397620666701</v>
      </c>
      <c r="F126" s="7" t="s">
        <v>85</v>
      </c>
      <c r="G126" s="1">
        <v>6</v>
      </c>
      <c r="H126" s="8">
        <f t="shared" si="119"/>
        <v>18.3334813532258</v>
      </c>
      <c r="I126" s="8">
        <f t="shared" si="120"/>
        <v>291.48348135322578</v>
      </c>
      <c r="J126" s="8">
        <f t="shared" si="121"/>
        <v>0.16402784299831236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0.5703522306312665</v>
      </c>
      <c r="P126" s="8">
        <f t="shared" si="124"/>
        <v>9.3553646139722627E-2</v>
      </c>
      <c r="Q126" s="12">
        <f t="shared" si="125"/>
        <v>3.0872703226108467E-2</v>
      </c>
      <c r="R126" s="8">
        <f t="shared" si="126"/>
        <v>9.3951000000000007E-2</v>
      </c>
      <c r="S126" s="13">
        <f t="shared" si="127"/>
        <v>0.32860430677809138</v>
      </c>
      <c r="T126" s="2">
        <f t="shared" si="128"/>
        <v>0.01</v>
      </c>
      <c r="U126" s="14">
        <f t="shared" si="129"/>
        <v>3.2860430677809139E-3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0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1"/>
        <v>0.01</v>
      </c>
      <c r="AT126" s="1">
        <f t="shared" si="132"/>
        <v>1.8186043067780912E-2</v>
      </c>
      <c r="AU126" s="8">
        <f t="shared" si="133"/>
        <v>28.47</v>
      </c>
      <c r="AV126" s="1">
        <f t="shared" si="134"/>
        <v>0.33</v>
      </c>
      <c r="AW126" s="1">
        <f t="shared" si="135"/>
        <v>40</v>
      </c>
      <c r="AX126" s="1">
        <f t="shared" si="136"/>
        <v>45790.397784597058</v>
      </c>
      <c r="AZ126" s="1">
        <f t="shared" si="137"/>
        <v>23.333333333333332</v>
      </c>
      <c r="BA126" s="1">
        <f t="shared" si="138"/>
        <v>26711.065374348287</v>
      </c>
    </row>
    <row r="127" spans="1:53" x14ac:dyDescent="0.15">
      <c r="C127" s="7">
        <v>6</v>
      </c>
      <c r="D127" s="7">
        <v>21.9330874953333</v>
      </c>
      <c r="E127" s="9">
        <f t="shared" si="139"/>
        <v>18.3334813532258</v>
      </c>
      <c r="F127" s="7" t="s">
        <v>83</v>
      </c>
      <c r="G127" s="1">
        <v>7</v>
      </c>
      <c r="H127" s="8">
        <f t="shared" si="119"/>
        <v>21.9330874953333</v>
      </c>
      <c r="I127" s="8">
        <f t="shared" si="120"/>
        <v>295.0830874953333</v>
      </c>
      <c r="J127" s="8">
        <f t="shared" si="121"/>
        <v>0.24653944240559739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0.76149858449154384</v>
      </c>
      <c r="P127" s="8">
        <f t="shared" si="124"/>
        <v>0.1877394364131969</v>
      </c>
      <c r="Q127" s="12">
        <f t="shared" si="125"/>
        <v>6.1954014016354982E-2</v>
      </c>
      <c r="R127" s="8">
        <f t="shared" si="126"/>
        <v>9.3951000000000007E-2</v>
      </c>
      <c r="S127" s="13">
        <f t="shared" si="127"/>
        <v>0.65942900039760066</v>
      </c>
      <c r="T127" s="2">
        <f t="shared" si="128"/>
        <v>0.01</v>
      </c>
      <c r="U127" s="14">
        <f t="shared" si="129"/>
        <v>6.5942900039760071E-3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0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1"/>
        <v>0.01</v>
      </c>
      <c r="AT127" s="1">
        <f t="shared" si="132"/>
        <v>2.1494290003976006E-2</v>
      </c>
      <c r="AU127" s="8">
        <f t="shared" si="133"/>
        <v>28.47</v>
      </c>
      <c r="AV127" s="1">
        <f t="shared" si="134"/>
        <v>0.33</v>
      </c>
      <c r="AW127" s="1">
        <f t="shared" si="135"/>
        <v>40</v>
      </c>
      <c r="AX127" s="1">
        <f t="shared" si="136"/>
        <v>54120.189076383132</v>
      </c>
      <c r="AZ127" s="1">
        <f t="shared" si="137"/>
        <v>23.333333333333332</v>
      </c>
      <c r="BA127" s="1">
        <f t="shared" si="138"/>
        <v>31570.110294556827</v>
      </c>
    </row>
    <row r="128" spans="1:53" x14ac:dyDescent="0.15">
      <c r="C128" s="7">
        <v>7</v>
      </c>
      <c r="D128" s="7">
        <v>25.000971983871001</v>
      </c>
      <c r="E128" s="9">
        <f t="shared" si="139"/>
        <v>21.9330874953333</v>
      </c>
      <c r="F128" s="7" t="s">
        <v>83</v>
      </c>
      <c r="G128" s="1">
        <v>8</v>
      </c>
      <c r="H128" s="8">
        <f t="shared" si="119"/>
        <v>25.000971983871001</v>
      </c>
      <c r="I128" s="8">
        <f t="shared" si="120"/>
        <v>298.15097198387099</v>
      </c>
      <c r="J128" s="8">
        <f t="shared" si="121"/>
        <v>0.34621117287042863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0.85845914807834689</v>
      </c>
      <c r="P128" s="8">
        <f t="shared" si="124"/>
        <v>0.29720814851755345</v>
      </c>
      <c r="Q128" s="12">
        <f t="shared" si="125"/>
        <v>9.8078689010792641E-2</v>
      </c>
      <c r="R128" s="8">
        <f t="shared" si="126"/>
        <v>9.3951000000000007E-2</v>
      </c>
      <c r="S128" s="13">
        <f t="shared" si="127"/>
        <v>1.0439344872411431</v>
      </c>
      <c r="T128" s="2">
        <f t="shared" si="128"/>
        <v>0.01</v>
      </c>
      <c r="U128" s="14">
        <f t="shared" si="129"/>
        <v>1.0439344872411431E-2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0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1"/>
        <v>0.01</v>
      </c>
      <c r="AT128" s="1">
        <f t="shared" si="132"/>
        <v>2.5339344872411435E-2</v>
      </c>
      <c r="AU128" s="8">
        <f t="shared" si="133"/>
        <v>28.47</v>
      </c>
      <c r="AV128" s="1">
        <f t="shared" si="134"/>
        <v>0.33</v>
      </c>
      <c r="AW128" s="1">
        <f t="shared" si="135"/>
        <v>40</v>
      </c>
      <c r="AX128" s="1">
        <f t="shared" si="136"/>
        <v>63801.60197489243</v>
      </c>
      <c r="AZ128" s="1">
        <f t="shared" si="137"/>
        <v>23.333333333333332</v>
      </c>
      <c r="BA128" s="1">
        <f t="shared" si="138"/>
        <v>37217.601152020587</v>
      </c>
    </row>
    <row r="129" spans="1:54" x14ac:dyDescent="0.15">
      <c r="C129" s="7">
        <v>8</v>
      </c>
      <c r="D129" s="7">
        <v>25.778601508064501</v>
      </c>
      <c r="E129" s="9">
        <f t="shared" si="139"/>
        <v>25.000971983871001</v>
      </c>
      <c r="F129" s="7" t="s">
        <v>83</v>
      </c>
      <c r="G129" s="1">
        <v>9</v>
      </c>
      <c r="H129" s="8">
        <f t="shared" si="119"/>
        <v>25.778601508064501</v>
      </c>
      <c r="I129" s="8">
        <f t="shared" si="120"/>
        <v>298.9286015080645</v>
      </c>
      <c r="J129" s="8">
        <f t="shared" si="121"/>
        <v>0.37690874617061859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0.84595099956079345</v>
      </c>
      <c r="P129" s="8">
        <f t="shared" si="124"/>
        <v>0.31884633056624018</v>
      </c>
      <c r="Q129" s="12">
        <f t="shared" si="125"/>
        <v>0.10521928908685926</v>
      </c>
      <c r="R129" s="8">
        <f t="shared" si="126"/>
        <v>9.3951000000000007E-2</v>
      </c>
      <c r="S129" s="13">
        <f t="shared" si="127"/>
        <v>1.1199379366569728</v>
      </c>
      <c r="T129" s="2">
        <f t="shared" si="128"/>
        <v>0.01</v>
      </c>
      <c r="U129" s="14">
        <f t="shared" si="129"/>
        <v>1.1199379366569728E-2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0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1"/>
        <v>0.01</v>
      </c>
      <c r="AT129" s="1">
        <f t="shared" si="132"/>
        <v>2.6099379366569732E-2</v>
      </c>
      <c r="AU129" s="8">
        <f t="shared" si="133"/>
        <v>28.47</v>
      </c>
      <c r="AV129" s="1">
        <f t="shared" si="134"/>
        <v>0.33</v>
      </c>
      <c r="AW129" s="1">
        <f t="shared" si="135"/>
        <v>40</v>
      </c>
      <c r="AX129" s="1">
        <f t="shared" si="136"/>
        <v>65715.282795278283</v>
      </c>
      <c r="AZ129" s="1">
        <f t="shared" si="137"/>
        <v>23.333333333333332</v>
      </c>
      <c r="BA129" s="1">
        <f t="shared" si="138"/>
        <v>38333.914963912335</v>
      </c>
    </row>
    <row r="130" spans="1:54" x14ac:dyDescent="0.15">
      <c r="C130" s="7">
        <v>9</v>
      </c>
      <c r="D130" s="7">
        <v>24.708678419000002</v>
      </c>
      <c r="E130" s="9">
        <f t="shared" si="139"/>
        <v>25.778601508064501</v>
      </c>
      <c r="F130" s="7" t="s">
        <v>83</v>
      </c>
      <c r="G130" s="1">
        <v>10</v>
      </c>
      <c r="H130" s="8">
        <f t="shared" si="119"/>
        <v>24.708678419000002</v>
      </c>
      <c r="I130" s="8">
        <f t="shared" si="120"/>
        <v>297.858678419</v>
      </c>
      <c r="J130" s="8">
        <f t="shared" si="121"/>
        <v>0.33529201215316468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0.81180466899455328</v>
      </c>
      <c r="P130" s="8">
        <f t="shared" si="124"/>
        <v>0.27219162094251759</v>
      </c>
      <c r="Q130" s="12">
        <f t="shared" si="125"/>
        <v>8.9823234911030808E-2</v>
      </c>
      <c r="R130" s="8">
        <f t="shared" si="126"/>
        <v>9.3951000000000007E-2</v>
      </c>
      <c r="S130" s="13">
        <f t="shared" si="127"/>
        <v>0.9560647029944418</v>
      </c>
      <c r="T130" s="2">
        <f t="shared" si="128"/>
        <v>0.01</v>
      </c>
      <c r="U130" s="14">
        <f t="shared" si="129"/>
        <v>9.5606470299444187E-3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0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1"/>
        <v>0.01</v>
      </c>
      <c r="AT130" s="1">
        <f t="shared" si="132"/>
        <v>2.4460647029944417E-2</v>
      </c>
      <c r="AU130" s="8">
        <f t="shared" si="133"/>
        <v>28.47</v>
      </c>
      <c r="AV130" s="1">
        <f t="shared" si="134"/>
        <v>0.33</v>
      </c>
      <c r="AW130" s="1">
        <f t="shared" si="135"/>
        <v>40</v>
      </c>
      <c r="AX130" s="1">
        <f t="shared" si="136"/>
        <v>61589.140276156249</v>
      </c>
      <c r="AZ130" s="1">
        <f t="shared" si="137"/>
        <v>23.333333333333332</v>
      </c>
      <c r="BA130" s="1">
        <f t="shared" si="138"/>
        <v>35926.998494424479</v>
      </c>
    </row>
    <row r="131" spans="1:54" x14ac:dyDescent="0.15">
      <c r="C131" s="7">
        <v>10</v>
      </c>
      <c r="D131" s="7">
        <v>20.993016220000001</v>
      </c>
      <c r="E131" s="9">
        <f t="shared" si="139"/>
        <v>24.708678419000002</v>
      </c>
      <c r="F131" s="7" t="s">
        <v>83</v>
      </c>
      <c r="G131" s="1">
        <v>11</v>
      </c>
      <c r="H131" s="8">
        <f t="shared" si="119"/>
        <v>20.993016220000001</v>
      </c>
      <c r="I131" s="8">
        <f t="shared" si="120"/>
        <v>294.14301621999999</v>
      </c>
      <c r="J131" s="8">
        <f t="shared" si="121"/>
        <v>0.22186418369140826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0.51263239564943386</v>
      </c>
      <c r="O131" s="8">
        <f t="shared" si="140"/>
        <v>0.31168065240260179</v>
      </c>
      <c r="P131" s="8">
        <f t="shared" si="124"/>
        <v>6.9150773517708805E-2</v>
      </c>
      <c r="Q131" s="12">
        <f t="shared" si="125"/>
        <v>2.2819755260843906E-2</v>
      </c>
      <c r="R131" s="8">
        <f t="shared" si="126"/>
        <v>9.3951000000000007E-2</v>
      </c>
      <c r="S131" s="13">
        <f t="shared" si="127"/>
        <v>0.2428899666937436</v>
      </c>
      <c r="T131" s="2">
        <f t="shared" si="128"/>
        <v>0.01</v>
      </c>
      <c r="U131" s="14">
        <f t="shared" si="129"/>
        <v>2.4288996669374363E-3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0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1"/>
        <v>0.01</v>
      </c>
      <c r="AT131" s="1">
        <f t="shared" si="132"/>
        <v>1.7328899666937438E-2</v>
      </c>
      <c r="AU131" s="8">
        <f t="shared" si="133"/>
        <v>28.47</v>
      </c>
      <c r="AV131" s="1">
        <f t="shared" si="134"/>
        <v>0.33</v>
      </c>
      <c r="AW131" s="1">
        <f t="shared" si="135"/>
        <v>40</v>
      </c>
      <c r="AX131" s="1">
        <f t="shared" si="136"/>
        <v>43632.207729906164</v>
      </c>
      <c r="AZ131" s="1">
        <f t="shared" si="137"/>
        <v>23.333333333333332</v>
      </c>
      <c r="BA131" s="1">
        <f t="shared" si="138"/>
        <v>25452.1211757786</v>
      </c>
    </row>
    <row r="132" spans="1:54" x14ac:dyDescent="0.15">
      <c r="C132" s="7">
        <v>11</v>
      </c>
      <c r="D132" s="7">
        <v>18.590886014666701</v>
      </c>
      <c r="E132" s="9">
        <f t="shared" si="139"/>
        <v>20.993016220000001</v>
      </c>
      <c r="F132" s="7" t="s">
        <v>85</v>
      </c>
      <c r="G132" s="1">
        <v>12</v>
      </c>
      <c r="H132" s="8">
        <f t="shared" si="119"/>
        <v>18.590886014666701</v>
      </c>
      <c r="I132" s="8">
        <f t="shared" si="120"/>
        <v>291.74088601466667</v>
      </c>
      <c r="J132" s="8">
        <f t="shared" si="121"/>
        <v>0.16893414355386821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0.52722987888489303</v>
      </c>
      <c r="P132" s="8">
        <f t="shared" si="124"/>
        <v>8.9067128045429073E-2</v>
      </c>
      <c r="Q132" s="12">
        <f t="shared" si="125"/>
        <v>2.9392152254991595E-2</v>
      </c>
      <c r="R132" s="8">
        <f t="shared" si="126"/>
        <v>9.3951000000000007E-2</v>
      </c>
      <c r="S132" s="13">
        <f t="shared" si="127"/>
        <v>0.31284554986100832</v>
      </c>
      <c r="T132" s="2">
        <f t="shared" si="128"/>
        <v>0.01</v>
      </c>
      <c r="U132" s="14">
        <f t="shared" si="129"/>
        <v>3.1284554986100834E-3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0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1"/>
        <v>0.01</v>
      </c>
      <c r="AT132" s="1">
        <f t="shared" si="132"/>
        <v>1.8028455498610083E-2</v>
      </c>
      <c r="AU132" s="8">
        <f t="shared" si="133"/>
        <v>28.47</v>
      </c>
      <c r="AV132" s="1">
        <f t="shared" si="134"/>
        <v>0.33</v>
      </c>
      <c r="AW132" s="1">
        <f t="shared" si="135"/>
        <v>40</v>
      </c>
      <c r="AX132" s="1">
        <f t="shared" si="136"/>
        <v>45393.610124337742</v>
      </c>
      <c r="AY132" s="1">
        <f>SUM(AX121:AX132)</f>
        <v>544300.58264246315</v>
      </c>
      <c r="AZ132" s="1">
        <f t="shared" si="137"/>
        <v>23.333333333333332</v>
      </c>
      <c r="BA132" s="1">
        <f t="shared" si="138"/>
        <v>26479.605905863686</v>
      </c>
      <c r="BB132" s="1">
        <f>SUM(BA121:BA132)</f>
        <v>317508.67320810352</v>
      </c>
    </row>
    <row r="133" spans="1:54" x14ac:dyDescent="0.3">
      <c r="C133" s="7">
        <v>12</v>
      </c>
      <c r="D133" s="10">
        <v>15.8823808970968</v>
      </c>
      <c r="E133" s="9">
        <f t="shared" si="139"/>
        <v>18.590886014666701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15</v>
      </c>
      <c r="E136" s="7"/>
      <c r="F136" s="7"/>
      <c r="G136" s="1">
        <v>1</v>
      </c>
      <c r="H136" s="8">
        <f t="shared" ref="H136:H147" si="141">E137</f>
        <v>15</v>
      </c>
      <c r="I136" s="8">
        <f t="shared" ref="I136:I147" si="142">H136+273.15</f>
        <v>288.14999999999998</v>
      </c>
      <c r="J136" s="8">
        <f t="shared" ref="J136:J147" si="143">EXP(($C$15*(I136-$C$13))/($C$16*I136*$C$13))</f>
        <v>0.11145232763902028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8.4597657102049098E-2</v>
      </c>
      <c r="Q136" s="12">
        <f t="shared" ref="Q136:Q147" si="147">P136*$B$138</f>
        <v>2.1995390846532768E-2</v>
      </c>
      <c r="R136" s="8">
        <f t="shared" ref="R136:R147" si="148">L136*$B$138</f>
        <v>0.19735245833333334</v>
      </c>
      <c r="S136" s="13">
        <f t="shared" ref="S136:S147" si="149">Q136/R136</f>
        <v>0.11145232763902028</v>
      </c>
      <c r="T136" s="2">
        <f t="shared" ref="T136:T147" si="150">$B$137/100</f>
        <v>0.01</v>
      </c>
      <c r="U136" s="14">
        <f t="shared" ref="U136:U147" si="151">S136*T136</f>
        <v>1.1145232763902029E-3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5.0000000000000001E-3</v>
      </c>
      <c r="AF136" s="2">
        <v>0.49</v>
      </c>
      <c r="AG136" s="14">
        <f t="shared" ref="AG136:AG147" si="152">AF136*AE136</f>
        <v>2.4499999999999999E-3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1.4999999999999999E-2</v>
      </c>
      <c r="AR136" s="2">
        <v>0.5</v>
      </c>
      <c r="AS136" s="2">
        <f t="shared" ref="AS136:AS147" si="153">AR136*AQ136</f>
        <v>7.4999999999999997E-3</v>
      </c>
      <c r="AT136" s="1">
        <f t="shared" ref="AT136:AT147" si="154">(AS136+AM136+AD136+AA136+U136+X136+AG136+AJ136+AP136)</f>
        <v>1.1064523276390202E-2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14.482434395483899</v>
      </c>
      <c r="E137" s="9">
        <f t="shared" ref="E137:E148" si="159">D136</f>
        <v>15</v>
      </c>
      <c r="F137" s="7" t="s">
        <v>83</v>
      </c>
      <c r="G137" s="1">
        <v>2</v>
      </c>
      <c r="H137" s="8">
        <f t="shared" si="141"/>
        <v>14.482434395483899</v>
      </c>
      <c r="I137" s="8">
        <f t="shared" si="142"/>
        <v>287.63243439548387</v>
      </c>
      <c r="J137" s="8">
        <f t="shared" si="143"/>
        <v>0.10487760347747282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1.4334981762312844</v>
      </c>
      <c r="P137" s="8">
        <f t="shared" si="146"/>
        <v>0.15034185331246511</v>
      </c>
      <c r="Q137" s="12">
        <f t="shared" si="147"/>
        <v>3.9088881861240932E-2</v>
      </c>
      <c r="R137" s="8">
        <f t="shared" si="148"/>
        <v>0.19735245833333334</v>
      </c>
      <c r="S137" s="13">
        <f t="shared" si="149"/>
        <v>0.19806635393017913</v>
      </c>
      <c r="T137" s="2">
        <f t="shared" si="150"/>
        <v>0.01</v>
      </c>
      <c r="U137" s="14">
        <f t="shared" si="151"/>
        <v>1.9806635393017913E-3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5.0000000000000001E-3</v>
      </c>
      <c r="AF137" s="2">
        <v>0.49</v>
      </c>
      <c r="AG137" s="14">
        <f t="shared" si="152"/>
        <v>2.4499999999999999E-3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1.4999999999999999E-2</v>
      </c>
      <c r="AR137" s="2">
        <v>0.5</v>
      </c>
      <c r="AS137" s="2">
        <f t="shared" si="153"/>
        <v>7.4999999999999997E-3</v>
      </c>
      <c r="AT137" s="1">
        <f t="shared" si="154"/>
        <v>1.1930663539301792E-2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13.384235874642901</v>
      </c>
      <c r="E138" s="9">
        <f t="shared" si="159"/>
        <v>14.482434395483899</v>
      </c>
      <c r="F138" s="7" t="s">
        <v>83</v>
      </c>
      <c r="G138" s="1">
        <v>3</v>
      </c>
      <c r="H138" s="8">
        <f t="shared" si="141"/>
        <v>13.384235874642901</v>
      </c>
      <c r="I138" s="8">
        <f t="shared" si="142"/>
        <v>286.53423587464289</v>
      </c>
      <c r="J138" s="8">
        <f t="shared" si="143"/>
        <v>9.211626185712822E-2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2.042204239585486</v>
      </c>
      <c r="P138" s="8">
        <f t="shared" si="146"/>
        <v>0.18812022049939406</v>
      </c>
      <c r="Q138" s="12">
        <f t="shared" si="147"/>
        <v>4.8911257329842459E-2</v>
      </c>
      <c r="R138" s="8">
        <f t="shared" si="148"/>
        <v>0.19735245833333334</v>
      </c>
      <c r="S138" s="13">
        <f t="shared" si="149"/>
        <v>0.24783708165028326</v>
      </c>
      <c r="T138" s="2">
        <f t="shared" si="150"/>
        <v>0.01</v>
      </c>
      <c r="U138" s="14">
        <f t="shared" si="151"/>
        <v>2.4783708165028325E-3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5.0000000000000001E-3</v>
      </c>
      <c r="AF138" s="2">
        <v>0.49</v>
      </c>
      <c r="AG138" s="14">
        <f t="shared" si="152"/>
        <v>2.4499999999999999E-3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1.4999999999999999E-2</v>
      </c>
      <c r="AR138" s="2">
        <v>0.5</v>
      </c>
      <c r="AS138" s="2">
        <f t="shared" si="153"/>
        <v>7.4999999999999997E-3</v>
      </c>
      <c r="AT138" s="1">
        <f t="shared" si="154"/>
        <v>1.2428370816502832E-2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14.090173366128999</v>
      </c>
      <c r="E139" s="9">
        <f t="shared" si="159"/>
        <v>13.384235874642901</v>
      </c>
      <c r="F139" s="7" t="s">
        <v>83</v>
      </c>
      <c r="G139" s="1">
        <v>4</v>
      </c>
      <c r="H139" s="8">
        <f t="shared" si="141"/>
        <v>14.090173366128999</v>
      </c>
      <c r="I139" s="8">
        <f t="shared" si="142"/>
        <v>287.240173366129</v>
      </c>
      <c r="J139" s="8">
        <f t="shared" si="143"/>
        <v>0.10013964806383931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2.6131319357527589</v>
      </c>
      <c r="P139" s="8">
        <f t="shared" si="146"/>
        <v>0.26167811239066041</v>
      </c>
      <c r="Q139" s="12">
        <f t="shared" si="147"/>
        <v>6.8036309221571709E-2</v>
      </c>
      <c r="R139" s="8">
        <f t="shared" si="148"/>
        <v>0.19735245833333334</v>
      </c>
      <c r="S139" s="13">
        <f t="shared" si="149"/>
        <v>0.34474518228020573</v>
      </c>
      <c r="T139" s="2">
        <f t="shared" si="150"/>
        <v>0.01</v>
      </c>
      <c r="U139" s="14">
        <f t="shared" si="151"/>
        <v>3.4474518228020572E-3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5.0000000000000001E-3</v>
      </c>
      <c r="AF139" s="2">
        <v>0.49</v>
      </c>
      <c r="AG139" s="14">
        <f t="shared" si="152"/>
        <v>2.4499999999999999E-3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1.4999999999999999E-2</v>
      </c>
      <c r="AR139" s="2">
        <v>0.5</v>
      </c>
      <c r="AS139" s="2">
        <f t="shared" si="153"/>
        <v>7.4999999999999997E-3</v>
      </c>
      <c r="AT139" s="1">
        <f t="shared" si="154"/>
        <v>1.3397451822802057E-2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16.399397620666701</v>
      </c>
      <c r="E140" s="9">
        <f t="shared" si="159"/>
        <v>14.090173366128999</v>
      </c>
      <c r="F140" s="7" t="s">
        <v>83</v>
      </c>
      <c r="G140" s="1">
        <v>5</v>
      </c>
      <c r="H140" s="8">
        <f t="shared" si="141"/>
        <v>16.399397620666701</v>
      </c>
      <c r="I140" s="8">
        <f t="shared" si="142"/>
        <v>289.5493976206667</v>
      </c>
      <c r="J140" s="8">
        <f t="shared" si="143"/>
        <v>0.13122429147435566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3.1105017400287656</v>
      </c>
      <c r="P140" s="8">
        <f t="shared" si="146"/>
        <v>0.4081733869650252</v>
      </c>
      <c r="Q140" s="12">
        <f t="shared" si="147"/>
        <v>0.10612508061090656</v>
      </c>
      <c r="R140" s="8">
        <f t="shared" si="148"/>
        <v>0.19735245833333334</v>
      </c>
      <c r="S140" s="13">
        <f t="shared" si="149"/>
        <v>0.53774389996023553</v>
      </c>
      <c r="T140" s="2">
        <f t="shared" si="150"/>
        <v>0.01</v>
      </c>
      <c r="U140" s="14">
        <f t="shared" si="151"/>
        <v>5.3774389996023558E-3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2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3"/>
        <v>0.01</v>
      </c>
      <c r="AT140" s="1">
        <f t="shared" si="154"/>
        <v>2.0277438999602354E-2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18.3334813532258</v>
      </c>
      <c r="E141" s="9">
        <f t="shared" si="159"/>
        <v>16.399397620666701</v>
      </c>
      <c r="F141" s="7" t="s">
        <v>85</v>
      </c>
      <c r="G141" s="1">
        <v>6</v>
      </c>
      <c r="H141" s="8">
        <f t="shared" si="141"/>
        <v>18.3334813532258</v>
      </c>
      <c r="I141" s="8">
        <f t="shared" si="142"/>
        <v>291.48348135322578</v>
      </c>
      <c r="J141" s="8">
        <f t="shared" si="143"/>
        <v>0.16402784299831236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3.4613762697304074</v>
      </c>
      <c r="P141" s="8">
        <f t="shared" si="146"/>
        <v>0.56776208332942335</v>
      </c>
      <c r="Q141" s="12">
        <f t="shared" si="147"/>
        <v>0.14761814166565007</v>
      </c>
      <c r="R141" s="8">
        <f t="shared" si="148"/>
        <v>0.19735245833333334</v>
      </c>
      <c r="S141" s="13">
        <f t="shared" si="149"/>
        <v>0.74799241373684466</v>
      </c>
      <c r="T141" s="2">
        <f t="shared" si="150"/>
        <v>0.01</v>
      </c>
      <c r="U141" s="14">
        <f t="shared" si="151"/>
        <v>7.4799241373684471E-3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3"/>
        <v>0.01</v>
      </c>
      <c r="AT141" s="1">
        <f t="shared" si="154"/>
        <v>2.2379924137368445E-2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21.9330874953333</v>
      </c>
      <c r="E142" s="9">
        <f t="shared" si="159"/>
        <v>18.3334813532258</v>
      </c>
      <c r="F142" s="7" t="s">
        <v>83</v>
      </c>
      <c r="G142" s="1">
        <v>7</v>
      </c>
      <c r="H142" s="8">
        <f t="shared" si="141"/>
        <v>21.9330874953333</v>
      </c>
      <c r="I142" s="8">
        <f t="shared" si="142"/>
        <v>295.0830874953333</v>
      </c>
      <c r="J142" s="8">
        <f t="shared" si="143"/>
        <v>0.24653944240559739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3.6526621030676507</v>
      </c>
      <c r="P142" s="8">
        <f t="shared" si="146"/>
        <v>0.9005252781863553</v>
      </c>
      <c r="Q142" s="12">
        <f t="shared" si="147"/>
        <v>0.23413657232845239</v>
      </c>
      <c r="R142" s="8">
        <f t="shared" si="148"/>
        <v>0.19735245833333334</v>
      </c>
      <c r="S142" s="13">
        <f t="shared" si="149"/>
        <v>1.1863879188826203</v>
      </c>
      <c r="T142" s="2">
        <f t="shared" si="150"/>
        <v>0.01</v>
      </c>
      <c r="U142" s="14">
        <f t="shared" si="151"/>
        <v>1.1863879188826204E-2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3"/>
        <v>0.01</v>
      </c>
      <c r="AT142" s="1">
        <f t="shared" si="154"/>
        <v>2.6763879188826202E-2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25.000971983871001</v>
      </c>
      <c r="E143" s="9">
        <f t="shared" si="159"/>
        <v>21.9330874953333</v>
      </c>
      <c r="F143" s="7" t="s">
        <v>83</v>
      </c>
      <c r="G143" s="1">
        <v>8</v>
      </c>
      <c r="H143" s="8">
        <f t="shared" si="141"/>
        <v>25.000971983871001</v>
      </c>
      <c r="I143" s="8">
        <f t="shared" si="142"/>
        <v>298.15097198387099</v>
      </c>
      <c r="J143" s="8">
        <f t="shared" si="143"/>
        <v>0.34621117287042863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3.5111847415479622</v>
      </c>
      <c r="P143" s="8">
        <f t="shared" si="146"/>
        <v>1.2156113875360728</v>
      </c>
      <c r="Q143" s="12">
        <f t="shared" si="147"/>
        <v>0.31605896075937895</v>
      </c>
      <c r="R143" s="8">
        <f t="shared" si="148"/>
        <v>0.19735245833333334</v>
      </c>
      <c r="S143" s="13">
        <f t="shared" si="149"/>
        <v>1.6014949265316336</v>
      </c>
      <c r="T143" s="2">
        <f t="shared" si="150"/>
        <v>0.01</v>
      </c>
      <c r="U143" s="14">
        <f t="shared" si="151"/>
        <v>1.6014949265316335E-2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3"/>
        <v>0.01</v>
      </c>
      <c r="AT143" s="1">
        <f t="shared" si="154"/>
        <v>3.0914949265316335E-2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25.778601508064501</v>
      </c>
      <c r="E144" s="9">
        <f t="shared" si="159"/>
        <v>25.000971983871001</v>
      </c>
      <c r="F144" s="7" t="s">
        <v>83</v>
      </c>
      <c r="G144" s="1">
        <v>9</v>
      </c>
      <c r="H144" s="8">
        <f t="shared" si="141"/>
        <v>25.778601508064501</v>
      </c>
      <c r="I144" s="8">
        <f t="shared" si="142"/>
        <v>298.9286015080645</v>
      </c>
      <c r="J144" s="8">
        <f t="shared" si="143"/>
        <v>0.37690874617061859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3.054621270678556</v>
      </c>
      <c r="P144" s="8">
        <f t="shared" si="146"/>
        <v>1.1513134731575563</v>
      </c>
      <c r="Q144" s="12">
        <f t="shared" si="147"/>
        <v>0.29934150302096463</v>
      </c>
      <c r="R144" s="8">
        <f t="shared" si="148"/>
        <v>0.19735245833333334</v>
      </c>
      <c r="S144" s="13">
        <f t="shared" si="149"/>
        <v>1.5167862896106883</v>
      </c>
      <c r="T144" s="2">
        <f t="shared" si="150"/>
        <v>0.01</v>
      </c>
      <c r="U144" s="14">
        <f t="shared" si="151"/>
        <v>1.5167862896106884E-2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3"/>
        <v>0.01</v>
      </c>
      <c r="AT144" s="1">
        <f t="shared" si="154"/>
        <v>3.0067862896106884E-2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24.708678419000002</v>
      </c>
      <c r="E145" s="9">
        <f t="shared" si="159"/>
        <v>25.778601508064501</v>
      </c>
      <c r="F145" s="7" t="s">
        <v>83</v>
      </c>
      <c r="G145" s="1">
        <v>10</v>
      </c>
      <c r="H145" s="8">
        <f t="shared" si="141"/>
        <v>24.708678419000002</v>
      </c>
      <c r="I145" s="8">
        <f t="shared" si="142"/>
        <v>297.858678419</v>
      </c>
      <c r="J145" s="8">
        <f t="shared" si="143"/>
        <v>0.33529201215316468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2.6623557141876666</v>
      </c>
      <c r="P145" s="8">
        <f t="shared" si="146"/>
        <v>0.89266660447745849</v>
      </c>
      <c r="Q145" s="12">
        <f t="shared" si="147"/>
        <v>0.23209331716413922</v>
      </c>
      <c r="R145" s="8">
        <f t="shared" si="148"/>
        <v>0.19735245833333334</v>
      </c>
      <c r="S145" s="13">
        <f t="shared" si="149"/>
        <v>1.1760345886957622</v>
      </c>
      <c r="T145" s="2">
        <f t="shared" si="150"/>
        <v>0.01</v>
      </c>
      <c r="U145" s="14">
        <f t="shared" si="151"/>
        <v>1.1760345886957622E-2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3"/>
        <v>0.01</v>
      </c>
      <c r="AT145" s="1">
        <f t="shared" si="154"/>
        <v>2.666034588695762E-2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20.993016220000001</v>
      </c>
      <c r="E146" s="9">
        <f t="shared" si="159"/>
        <v>24.708678419000002</v>
      </c>
      <c r="F146" s="7" t="s">
        <v>83</v>
      </c>
      <c r="G146" s="1">
        <v>11</v>
      </c>
      <c r="H146" s="8">
        <f t="shared" si="141"/>
        <v>20.993016220000001</v>
      </c>
      <c r="I146" s="8">
        <f t="shared" si="142"/>
        <v>294.14301621999999</v>
      </c>
      <c r="J146" s="8">
        <f t="shared" si="143"/>
        <v>0.22186418369140826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2.5287370263768749</v>
      </c>
      <c r="P146" s="8">
        <f t="shared" si="146"/>
        <v>0.56103617612734447</v>
      </c>
      <c r="Q146" s="12">
        <f t="shared" si="147"/>
        <v>0.14586940579310956</v>
      </c>
      <c r="R146" s="8">
        <f t="shared" si="148"/>
        <v>0.19735245833333334</v>
      </c>
      <c r="S146" s="13">
        <f t="shared" si="149"/>
        <v>0.73913143532639658</v>
      </c>
      <c r="T146" s="2">
        <f t="shared" si="150"/>
        <v>0.01</v>
      </c>
      <c r="U146" s="14">
        <f t="shared" si="151"/>
        <v>7.3913143532639662E-3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3"/>
        <v>0.01</v>
      </c>
      <c r="AT146" s="1">
        <f t="shared" si="154"/>
        <v>2.2291314353263966E-2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18.590886014666701</v>
      </c>
      <c r="E147" s="9">
        <f t="shared" si="159"/>
        <v>20.993016220000001</v>
      </c>
      <c r="F147" s="7" t="s">
        <v>85</v>
      </c>
      <c r="G147" s="1">
        <v>12</v>
      </c>
      <c r="H147" s="8">
        <f t="shared" si="141"/>
        <v>18.590886014666701</v>
      </c>
      <c r="I147" s="8">
        <f t="shared" si="142"/>
        <v>291.74088601466667</v>
      </c>
      <c r="J147" s="8">
        <f t="shared" si="143"/>
        <v>0.16893414355386821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2.7267487669161974</v>
      </c>
      <c r="P147" s="8">
        <f t="shared" si="146"/>
        <v>0.46064096762555401</v>
      </c>
      <c r="Q147" s="12">
        <f t="shared" si="147"/>
        <v>0.11976665158264405</v>
      </c>
      <c r="R147" s="8">
        <f t="shared" si="148"/>
        <v>0.19735245833333334</v>
      </c>
      <c r="S147" s="13">
        <f t="shared" si="149"/>
        <v>0.60686678338891076</v>
      </c>
      <c r="T147" s="2">
        <f t="shared" si="150"/>
        <v>0.01</v>
      </c>
      <c r="U147" s="14">
        <f t="shared" si="151"/>
        <v>6.0686678338891078E-3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2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3"/>
        <v>0.01</v>
      </c>
      <c r="AT147" s="1">
        <f t="shared" si="154"/>
        <v>2.0968667833889107E-2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15.8823808970968</v>
      </c>
      <c r="E148" s="9">
        <f t="shared" si="159"/>
        <v>18.590886014666701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3885350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380350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1088490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12429140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136000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18182983.076317266</v>
      </c>
      <c r="J13" s="6" t="s">
        <v>37</v>
      </c>
      <c r="K13" s="6">
        <f>I13/(10000*1000)</f>
        <v>1.8182983076317265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5</v>
      </c>
      <c r="E26" s="7"/>
      <c r="F26" s="7"/>
      <c r="G26" s="1">
        <v>1</v>
      </c>
      <c r="H26" s="8">
        <f t="shared" ref="H26:H37" si="0">E27</f>
        <v>5</v>
      </c>
      <c r="I26" s="8">
        <f t="shared" ref="I26:I37" si="1">H26+273.15</f>
        <v>278.14999999999998</v>
      </c>
      <c r="J26" s="8">
        <f t="shared" ref="J26:J37" si="2">EXP(($C$15*(I26-$C$13))/($C$16*I26*$C$13))</f>
        <v>3.3074406338125473E-2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1.3405749522034984</v>
      </c>
      <c r="Q26" s="12">
        <f t="shared" ref="Q26:Q37" si="6">P26*$B$28</f>
        <v>0.13405749522034985</v>
      </c>
      <c r="R26" s="8">
        <f t="shared" ref="R26:R37" si="7">L26*$B$28</f>
        <v>4.0532094166666672</v>
      </c>
      <c r="S26" s="13">
        <f t="shared" ref="S26:S37" si="8">Q26/R26</f>
        <v>3.3074406338125466E-2</v>
      </c>
      <c r="T26" s="2">
        <f t="shared" ref="T26:T37" si="9">$B$27/100</f>
        <v>0.34</v>
      </c>
      <c r="U26" s="14">
        <f t="shared" ref="U26:U37" si="10">S26*T26</f>
        <v>1.124529815496266E-2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2.414529815496266E-2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3.4494065589032301</v>
      </c>
      <c r="E27" s="9">
        <f t="shared" ref="E27:E38" si="18">D26</f>
        <v>5</v>
      </c>
      <c r="F27" s="7" t="s">
        <v>83</v>
      </c>
      <c r="G27" s="1">
        <v>2</v>
      </c>
      <c r="H27" s="8">
        <f t="shared" si="0"/>
        <v>3.4494065589032301</v>
      </c>
      <c r="I27" s="8">
        <f t="shared" si="1"/>
        <v>276.59940655890318</v>
      </c>
      <c r="J27" s="8">
        <f t="shared" si="2"/>
        <v>2.7181093233790688E-2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79.723613381129837</v>
      </c>
      <c r="P27" s="8">
        <f t="shared" si="5"/>
        <v>2.1669749682471728</v>
      </c>
      <c r="Q27" s="12">
        <f t="shared" si="6"/>
        <v>0.21669749682471728</v>
      </c>
      <c r="R27" s="8">
        <f t="shared" si="7"/>
        <v>4.0532094166666672</v>
      </c>
      <c r="S27" s="13">
        <f t="shared" si="8"/>
        <v>5.3463187945252504E-2</v>
      </c>
      <c r="T27" s="2">
        <f t="shared" si="9"/>
        <v>0.34</v>
      </c>
      <c r="U27" s="14">
        <f t="shared" si="10"/>
        <v>1.8177483901385853E-2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3.1077483901385851E-2</v>
      </c>
      <c r="AR27" s="8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4.2649948012142902</v>
      </c>
      <c r="E28" s="9">
        <f t="shared" si="18"/>
        <v>3.4494065589032301</v>
      </c>
      <c r="F28" s="7" t="s">
        <v>83</v>
      </c>
      <c r="G28" s="1">
        <v>3</v>
      </c>
      <c r="H28" s="8">
        <f t="shared" si="0"/>
        <v>4.2649948012142902</v>
      </c>
      <c r="I28" s="8">
        <f t="shared" si="1"/>
        <v>277.41499480121428</v>
      </c>
      <c r="J28" s="8">
        <f t="shared" si="2"/>
        <v>3.0144827080014137E-2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118.08873257954933</v>
      </c>
      <c r="P28" s="8">
        <f t="shared" si="5"/>
        <v>3.5597644237085464</v>
      </c>
      <c r="Q28" s="12">
        <f t="shared" si="6"/>
        <v>0.35597644237085468</v>
      </c>
      <c r="R28" s="8">
        <f t="shared" si="7"/>
        <v>4.0532094166666672</v>
      </c>
      <c r="S28" s="13">
        <f t="shared" si="8"/>
        <v>8.7825820424449558E-2</v>
      </c>
      <c r="T28" s="2">
        <f t="shared" si="9"/>
        <v>0.34</v>
      </c>
      <c r="U28" s="14">
        <f t="shared" si="10"/>
        <v>2.9860778944312851E-2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4.2760778944312849E-2</v>
      </c>
      <c r="AR28" s="8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7">
        <v>5.7313312281612898</v>
      </c>
      <c r="E29" s="9">
        <f t="shared" si="18"/>
        <v>4.2649948012142902</v>
      </c>
      <c r="F29" s="7" t="s">
        <v>83</v>
      </c>
      <c r="G29" s="1">
        <v>4</v>
      </c>
      <c r="H29" s="8">
        <f t="shared" si="0"/>
        <v>5.7313312281612898</v>
      </c>
      <c r="I29" s="8">
        <f t="shared" si="1"/>
        <v>278.88133122816129</v>
      </c>
      <c r="J29" s="8">
        <f t="shared" si="2"/>
        <v>3.6254277386345887E-2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155.06106232250744</v>
      </c>
      <c r="P29" s="8">
        <f t="shared" si="5"/>
        <v>5.6216267652616514</v>
      </c>
      <c r="Q29" s="12">
        <f t="shared" si="6"/>
        <v>0.56216267652616514</v>
      </c>
      <c r="R29" s="8">
        <f t="shared" si="7"/>
        <v>4.0532094166666672</v>
      </c>
      <c r="S29" s="13">
        <f t="shared" si="8"/>
        <v>0.13869568994253548</v>
      </c>
      <c r="T29" s="2">
        <f t="shared" si="9"/>
        <v>0.34</v>
      </c>
      <c r="U29" s="14">
        <f t="shared" si="10"/>
        <v>4.7156534580462067E-2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6.0056534580462069E-2</v>
      </c>
      <c r="AR29" s="8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7">
        <v>12.225470099800001</v>
      </c>
      <c r="E30" s="9">
        <f t="shared" si="18"/>
        <v>5.7313312281612898</v>
      </c>
      <c r="F30" s="7" t="s">
        <v>83</v>
      </c>
      <c r="G30" s="1">
        <v>5</v>
      </c>
      <c r="H30" s="8">
        <f t="shared" si="0"/>
        <v>12.225470099800001</v>
      </c>
      <c r="I30" s="8">
        <f t="shared" si="1"/>
        <v>285.3754700998</v>
      </c>
      <c r="J30" s="8">
        <f t="shared" si="2"/>
        <v>8.0243905920263273E-2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141.96746377938351</v>
      </c>
      <c r="O30" s="8">
        <f t="shared" si="19"/>
        <v>48.004065944528946</v>
      </c>
      <c r="P30" s="8">
        <f t="shared" si="5"/>
        <v>3.8520337514428951</v>
      </c>
      <c r="Q30" s="12">
        <f t="shared" si="6"/>
        <v>0.38520337514428954</v>
      </c>
      <c r="R30" s="8">
        <f t="shared" si="7"/>
        <v>4.0532094166666672</v>
      </c>
      <c r="S30" s="13">
        <f t="shared" si="8"/>
        <v>9.5036632837263629E-2</v>
      </c>
      <c r="T30" s="2">
        <f t="shared" si="9"/>
        <v>0.34</v>
      </c>
      <c r="U30" s="14">
        <f t="shared" si="10"/>
        <v>3.2312455164669636E-2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4.5212455164669638E-2</v>
      </c>
      <c r="AR30" s="8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7">
        <v>13.677481896096801</v>
      </c>
      <c r="E31" s="9">
        <f t="shared" si="18"/>
        <v>12.225470099800001</v>
      </c>
      <c r="F31" s="7" t="s">
        <v>85</v>
      </c>
      <c r="G31" s="1">
        <v>6</v>
      </c>
      <c r="H31" s="8">
        <f t="shared" si="0"/>
        <v>13.677481896096801</v>
      </c>
      <c r="I31" s="8">
        <f t="shared" si="1"/>
        <v>286.8274818960968</v>
      </c>
      <c r="J31" s="8">
        <f t="shared" si="2"/>
        <v>9.5372774854814379E-2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84.684126359752725</v>
      </c>
      <c r="P31" s="8">
        <f t="shared" si="5"/>
        <v>8.0765601170853483</v>
      </c>
      <c r="Q31" s="12">
        <f t="shared" si="6"/>
        <v>0.80765601170853485</v>
      </c>
      <c r="R31" s="8">
        <f t="shared" si="7"/>
        <v>4.0532094166666672</v>
      </c>
      <c r="S31" s="13">
        <f t="shared" si="8"/>
        <v>0.19926333151884015</v>
      </c>
      <c r="T31" s="2">
        <f t="shared" si="9"/>
        <v>0.34</v>
      </c>
      <c r="U31" s="14">
        <f t="shared" si="10"/>
        <v>6.7749532716405658E-2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8.0649532716405653E-2</v>
      </c>
      <c r="AR31" s="8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7">
        <v>15.8370043956667</v>
      </c>
      <c r="E32" s="9">
        <f t="shared" si="18"/>
        <v>13.677481896096801</v>
      </c>
      <c r="F32" s="7" t="s">
        <v>83</v>
      </c>
      <c r="G32" s="1">
        <v>7</v>
      </c>
      <c r="H32" s="8">
        <f t="shared" si="0"/>
        <v>15.8370043956667</v>
      </c>
      <c r="I32" s="8">
        <f t="shared" si="1"/>
        <v>288.9870043956667</v>
      </c>
      <c r="J32" s="8">
        <f t="shared" si="2"/>
        <v>0.12291170642022217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117.13966040933404</v>
      </c>
      <c r="P32" s="8">
        <f t="shared" si="5"/>
        <v>14.397835550396588</v>
      </c>
      <c r="Q32" s="12">
        <f t="shared" si="6"/>
        <v>1.4397835550396589</v>
      </c>
      <c r="R32" s="8">
        <f t="shared" si="7"/>
        <v>4.0532094166666672</v>
      </c>
      <c r="S32" s="13">
        <f t="shared" si="8"/>
        <v>0.3552206182881435</v>
      </c>
      <c r="T32" s="2">
        <f t="shared" si="9"/>
        <v>0.34</v>
      </c>
      <c r="U32" s="14">
        <f t="shared" si="10"/>
        <v>0.1207750102179688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0.1464250102179688</v>
      </c>
      <c r="AR32" s="8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7">
        <v>15.81736093</v>
      </c>
      <c r="E33" s="9">
        <f t="shared" si="18"/>
        <v>15.8370043956667</v>
      </c>
      <c r="F33" s="7" t="s">
        <v>83</v>
      </c>
      <c r="G33" s="1">
        <v>8</v>
      </c>
      <c r="H33" s="8">
        <f t="shared" si="0"/>
        <v>15.81736093</v>
      </c>
      <c r="I33" s="8">
        <f t="shared" si="1"/>
        <v>288.96736092999998</v>
      </c>
      <c r="J33" s="8">
        <f t="shared" si="2"/>
        <v>0.12263051454622657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143.2739190256041</v>
      </c>
      <c r="P33" s="8">
        <f t="shared" si="5"/>
        <v>17.569754411164233</v>
      </c>
      <c r="Q33" s="12">
        <f t="shared" si="6"/>
        <v>1.7569754411164233</v>
      </c>
      <c r="R33" s="8">
        <f t="shared" si="7"/>
        <v>4.0532094166666672</v>
      </c>
      <c r="S33" s="13">
        <f t="shared" si="8"/>
        <v>0.43347758788178981</v>
      </c>
      <c r="T33" s="2">
        <f t="shared" si="9"/>
        <v>0.34</v>
      </c>
      <c r="U33" s="14">
        <f t="shared" si="10"/>
        <v>0.14738237987980854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0.17303237987980855</v>
      </c>
      <c r="AR33" s="8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7">
        <v>16.855390038064499</v>
      </c>
      <c r="E34" s="9">
        <f t="shared" si="18"/>
        <v>15.81736093</v>
      </c>
      <c r="F34" s="7" t="s">
        <v>83</v>
      </c>
      <c r="G34" s="1">
        <v>9</v>
      </c>
      <c r="H34" s="8">
        <f t="shared" si="0"/>
        <v>16.855390038064499</v>
      </c>
      <c r="I34" s="8">
        <f t="shared" si="1"/>
        <v>290.00539003806449</v>
      </c>
      <c r="J34" s="8">
        <f t="shared" si="2"/>
        <v>0.1383493918009967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166.23625878110653</v>
      </c>
      <c r="P34" s="8">
        <f t="shared" si="5"/>
        <v>22.998685297639184</v>
      </c>
      <c r="Q34" s="12">
        <f t="shared" si="6"/>
        <v>2.2998685297639185</v>
      </c>
      <c r="R34" s="8">
        <f t="shared" si="7"/>
        <v>4.0532094166666672</v>
      </c>
      <c r="S34" s="13">
        <f t="shared" si="8"/>
        <v>0.56741912231500624</v>
      </c>
      <c r="T34" s="2">
        <f t="shared" si="9"/>
        <v>0.34</v>
      </c>
      <c r="U34" s="14">
        <f t="shared" si="10"/>
        <v>0.19292250158710214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0.21857250158710215</v>
      </c>
      <c r="AR34" s="8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7">
        <v>15.7462078336667</v>
      </c>
      <c r="E35" s="9">
        <f t="shared" si="18"/>
        <v>16.855390038064499</v>
      </c>
      <c r="F35" s="7" t="s">
        <v>83</v>
      </c>
      <c r="G35" s="1">
        <v>10</v>
      </c>
      <c r="H35" s="8">
        <f t="shared" si="0"/>
        <v>15.7462078336667</v>
      </c>
      <c r="I35" s="8">
        <f t="shared" si="1"/>
        <v>288.89620783366667</v>
      </c>
      <c r="J35" s="8">
        <f t="shared" si="2"/>
        <v>0.12161703110888288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183.76966765013401</v>
      </c>
      <c r="P35" s="8">
        <f t="shared" si="5"/>
        <v>22.349521387475416</v>
      </c>
      <c r="Q35" s="12">
        <f t="shared" si="6"/>
        <v>2.2349521387475417</v>
      </c>
      <c r="R35" s="8">
        <f t="shared" si="7"/>
        <v>4.0532094166666672</v>
      </c>
      <c r="S35" s="13">
        <f t="shared" si="8"/>
        <v>0.55140307568552716</v>
      </c>
      <c r="T35" s="2">
        <f t="shared" si="9"/>
        <v>0.34</v>
      </c>
      <c r="U35" s="14">
        <f t="shared" si="10"/>
        <v>0.18747704573307925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0.21312704573307925</v>
      </c>
      <c r="AR35" s="8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7">
        <v>11.7128397363548</v>
      </c>
      <c r="E36" s="9">
        <f t="shared" si="18"/>
        <v>15.7462078336667</v>
      </c>
      <c r="F36" s="7" t="s">
        <v>83</v>
      </c>
      <c r="G36" s="1">
        <v>11</v>
      </c>
      <c r="H36" s="8">
        <f t="shared" si="0"/>
        <v>11.7128397363548</v>
      </c>
      <c r="I36" s="8">
        <f t="shared" si="1"/>
        <v>284.86283973635477</v>
      </c>
      <c r="J36" s="8">
        <f t="shared" si="2"/>
        <v>7.5465147125000506E-2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153.34913894952567</v>
      </c>
      <c r="O36" s="8">
        <f t="shared" si="19"/>
        <v>48.603101479799591</v>
      </c>
      <c r="P36" s="8">
        <f t="shared" si="5"/>
        <v>3.6678402039044058</v>
      </c>
      <c r="Q36" s="12">
        <f t="shared" si="6"/>
        <v>0.36678402039044061</v>
      </c>
      <c r="R36" s="8">
        <f t="shared" si="7"/>
        <v>4.0532094166666672</v>
      </c>
      <c r="S36" s="13">
        <f t="shared" si="8"/>
        <v>9.0492245202588473E-2</v>
      </c>
      <c r="T36" s="2">
        <f t="shared" si="9"/>
        <v>0.34</v>
      </c>
      <c r="U36" s="14">
        <f t="shared" si="10"/>
        <v>3.0767363368880082E-2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4.366736336888008E-2</v>
      </c>
      <c r="AR36" s="8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7">
        <v>7.5475894744666698</v>
      </c>
      <c r="E37" s="9">
        <f t="shared" si="18"/>
        <v>11.7128397363548</v>
      </c>
      <c r="F37" s="7" t="s">
        <v>85</v>
      </c>
      <c r="G37" s="1">
        <v>12</v>
      </c>
      <c r="H37" s="8">
        <f t="shared" si="0"/>
        <v>7.5475894744666698</v>
      </c>
      <c r="I37" s="8">
        <f t="shared" si="1"/>
        <v>280.69758947446667</v>
      </c>
      <c r="J37" s="8">
        <f t="shared" si="2"/>
        <v>4.544338465500132E-2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85.467355442561853</v>
      </c>
      <c r="P37" s="8">
        <f t="shared" si="5"/>
        <v>3.883925908822059</v>
      </c>
      <c r="Q37" s="12">
        <f t="shared" si="6"/>
        <v>0.3883925908822059</v>
      </c>
      <c r="R37" s="8">
        <f t="shared" si="7"/>
        <v>4.0532094166666672</v>
      </c>
      <c r="S37" s="13">
        <f t="shared" si="8"/>
        <v>9.5823469985327675E-2</v>
      </c>
      <c r="T37" s="2">
        <f t="shared" si="9"/>
        <v>0.34</v>
      </c>
      <c r="U37" s="14">
        <f t="shared" si="10"/>
        <v>3.2579979795011413E-2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4.5479979795011415E-2</v>
      </c>
      <c r="AR37" s="8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3">
      <c r="C38" s="7">
        <v>12</v>
      </c>
      <c r="D38" s="10">
        <v>6.3364331526774196</v>
      </c>
      <c r="E38" s="9">
        <f t="shared" si="18"/>
        <v>7.5475894744666698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5</v>
      </c>
      <c r="E42" s="7"/>
      <c r="F42" s="7"/>
      <c r="G42" s="1">
        <v>1</v>
      </c>
      <c r="H42" s="8">
        <f t="shared" ref="H42:H53" si="20">E43</f>
        <v>5</v>
      </c>
      <c r="I42" s="8">
        <f t="shared" ref="I42:I53" si="21">H42+273.15</f>
        <v>278.14999999999998</v>
      </c>
      <c r="J42" s="8">
        <f t="shared" ref="J42:J53" si="22">EXP(($C$15*(I42-$C$13))/($C$16*I42*$C$13))</f>
        <v>3.3074406338125473E-2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1.9466355280382974</v>
      </c>
      <c r="Q42" s="12">
        <f t="shared" ref="Q42:Q53" si="26">P42*$B$44</f>
        <v>0.46719252672919137</v>
      </c>
      <c r="R42" s="8">
        <f t="shared" ref="R42:R53" si="27">L42*$B$44</f>
        <v>14.125500000000001</v>
      </c>
      <c r="S42" s="13">
        <f t="shared" ref="S42:S53" si="28">Q42/R42</f>
        <v>3.3074406338125473E-2</v>
      </c>
      <c r="T42" s="2">
        <f t="shared" ref="T42:T53" si="29">$B$43/100</f>
        <v>0.43</v>
      </c>
      <c r="U42" s="14">
        <f t="shared" ref="U42:U53" si="30">S42*T42</f>
        <v>1.4221994725393953E-2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2.2641994725393952E-2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323779.16666666669</v>
      </c>
      <c r="AU42" s="1">
        <f t="shared" ref="AU42:AU53" si="38">AT42*10000*AS42*0.67*AR42*AQ42</f>
        <v>1613517806.0364726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3.4494065589032301</v>
      </c>
      <c r="E43" s="9">
        <f t="shared" ref="E43:E54" si="39">D42</f>
        <v>5</v>
      </c>
      <c r="F43" s="7" t="s">
        <v>83</v>
      </c>
      <c r="G43" s="1">
        <v>2</v>
      </c>
      <c r="H43" s="8">
        <f t="shared" si="20"/>
        <v>3.4494065589032301</v>
      </c>
      <c r="I43" s="8">
        <f t="shared" si="21"/>
        <v>276.59940655890318</v>
      </c>
      <c r="J43" s="8">
        <f t="shared" si="22"/>
        <v>2.7181093233790688E-2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115.76586447196171</v>
      </c>
      <c r="P43" s="8">
        <f t="shared" si="25"/>
        <v>3.1466427555027683</v>
      </c>
      <c r="Q43" s="12">
        <f t="shared" si="26"/>
        <v>0.75519426132066436</v>
      </c>
      <c r="R43" s="8">
        <f t="shared" si="27"/>
        <v>14.125500000000001</v>
      </c>
      <c r="S43" s="13">
        <f t="shared" si="28"/>
        <v>5.3463187945252511E-2</v>
      </c>
      <c r="T43" s="2">
        <f t="shared" si="29"/>
        <v>0.43</v>
      </c>
      <c r="U43" s="14">
        <f t="shared" si="30"/>
        <v>2.2989170816458578E-2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3.1409170816458575E-2</v>
      </c>
      <c r="AR43" s="8">
        <f t="shared" si="35"/>
        <v>136.875</v>
      </c>
      <c r="AS43" s="1">
        <f t="shared" si="36"/>
        <v>0.24</v>
      </c>
      <c r="AT43" s="1">
        <f t="shared" si="37"/>
        <v>323779.16666666669</v>
      </c>
      <c r="AU43" s="1">
        <f t="shared" si="38"/>
        <v>2238285848.9211693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4.2649948012142902</v>
      </c>
      <c r="E44" s="9">
        <f t="shared" si="39"/>
        <v>3.4494065589032301</v>
      </c>
      <c r="F44" s="7" t="s">
        <v>83</v>
      </c>
      <c r="G44" s="1">
        <v>3</v>
      </c>
      <c r="H44" s="8">
        <f t="shared" si="20"/>
        <v>4.2649948012142902</v>
      </c>
      <c r="I44" s="8">
        <f t="shared" si="21"/>
        <v>277.41499480121428</v>
      </c>
      <c r="J44" s="8">
        <f t="shared" si="22"/>
        <v>3.0144827080014137E-2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171.47547171645894</v>
      </c>
      <c r="P44" s="8">
        <f t="shared" si="25"/>
        <v>5.1690984433565097</v>
      </c>
      <c r="Q44" s="12">
        <f t="shared" si="26"/>
        <v>1.2405836264055623</v>
      </c>
      <c r="R44" s="8">
        <f t="shared" si="27"/>
        <v>14.125500000000001</v>
      </c>
      <c r="S44" s="13">
        <f t="shared" si="28"/>
        <v>8.7825820424449558E-2</v>
      </c>
      <c r="T44" s="2">
        <f t="shared" si="29"/>
        <v>0.43</v>
      </c>
      <c r="U44" s="14">
        <f t="shared" si="30"/>
        <v>3.7765102782513306E-2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4.6185102782513303E-2</v>
      </c>
      <c r="AR44" s="8">
        <f t="shared" si="35"/>
        <v>136.875</v>
      </c>
      <c r="AS44" s="1">
        <f t="shared" si="36"/>
        <v>0.24</v>
      </c>
      <c r="AT44" s="1">
        <f t="shared" si="37"/>
        <v>323779.16666666669</v>
      </c>
      <c r="AU44" s="1">
        <f t="shared" si="38"/>
        <v>3291250908.632709</v>
      </c>
    </row>
    <row r="45" spans="1:48" x14ac:dyDescent="0.15">
      <c r="C45" s="7">
        <v>3</v>
      </c>
      <c r="D45" s="7">
        <v>5.7313312281612898</v>
      </c>
      <c r="E45" s="9">
        <f t="shared" si="39"/>
        <v>4.2649948012142902</v>
      </c>
      <c r="F45" s="7" t="s">
        <v>83</v>
      </c>
      <c r="G45" s="1">
        <v>4</v>
      </c>
      <c r="H45" s="8">
        <f t="shared" si="20"/>
        <v>5.7313312281612898</v>
      </c>
      <c r="I45" s="8">
        <f t="shared" si="21"/>
        <v>278.88133122816129</v>
      </c>
      <c r="J45" s="8">
        <f t="shared" si="22"/>
        <v>3.6254277386345887E-2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225.16262327310244</v>
      </c>
      <c r="P45" s="8">
        <f t="shared" si="25"/>
        <v>8.1631082011803553</v>
      </c>
      <c r="Q45" s="12">
        <f t="shared" si="26"/>
        <v>1.9591459682832852</v>
      </c>
      <c r="R45" s="8">
        <f t="shared" si="27"/>
        <v>14.125500000000001</v>
      </c>
      <c r="S45" s="13">
        <f t="shared" si="28"/>
        <v>0.1386956899425355</v>
      </c>
      <c r="T45" s="2">
        <f t="shared" si="29"/>
        <v>0.43</v>
      </c>
      <c r="U45" s="14">
        <f t="shared" si="30"/>
        <v>5.9639146675290265E-2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6.8059146675290269E-2</v>
      </c>
      <c r="AR45" s="8">
        <f t="shared" si="35"/>
        <v>136.875</v>
      </c>
      <c r="AS45" s="1">
        <f t="shared" si="36"/>
        <v>0.24</v>
      </c>
      <c r="AT45" s="1">
        <f t="shared" si="37"/>
        <v>323779.16666666669</v>
      </c>
      <c r="AU45" s="1">
        <f t="shared" si="38"/>
        <v>4850042867.5158672</v>
      </c>
    </row>
    <row r="46" spans="1:48" x14ac:dyDescent="0.15">
      <c r="C46" s="7">
        <v>4</v>
      </c>
      <c r="D46" s="7">
        <v>12.225470099800001</v>
      </c>
      <c r="E46" s="9">
        <f t="shared" si="39"/>
        <v>5.7313312281612898</v>
      </c>
      <c r="F46" s="7" t="s">
        <v>83</v>
      </c>
      <c r="G46" s="1">
        <v>5</v>
      </c>
      <c r="H46" s="8">
        <f t="shared" si="20"/>
        <v>12.225470099800001</v>
      </c>
      <c r="I46" s="8">
        <f t="shared" si="21"/>
        <v>285.3754700998</v>
      </c>
      <c r="J46" s="8">
        <f t="shared" si="22"/>
        <v>8.0243905920263273E-2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206.14953931832599</v>
      </c>
      <c r="O46" s="8">
        <f t="shared" si="40"/>
        <v>69.706225753596073</v>
      </c>
      <c r="P46" s="8">
        <f t="shared" si="25"/>
        <v>5.5934998214281961</v>
      </c>
      <c r="Q46" s="12">
        <f t="shared" si="26"/>
        <v>1.342439957142767</v>
      </c>
      <c r="R46" s="8">
        <f t="shared" si="27"/>
        <v>14.125500000000001</v>
      </c>
      <c r="S46" s="13">
        <f t="shared" si="28"/>
        <v>9.5036632837263602E-2</v>
      </c>
      <c r="T46" s="2">
        <f t="shared" si="29"/>
        <v>0.43</v>
      </c>
      <c r="U46" s="14">
        <f t="shared" si="30"/>
        <v>4.0865752120023351E-2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4.9285752120023348E-2</v>
      </c>
      <c r="AR46" s="8">
        <f t="shared" si="35"/>
        <v>136.875</v>
      </c>
      <c r="AS46" s="1">
        <f t="shared" si="36"/>
        <v>0.24</v>
      </c>
      <c r="AT46" s="1">
        <f t="shared" si="37"/>
        <v>323779.16666666669</v>
      </c>
      <c r="AU46" s="1">
        <f t="shared" si="38"/>
        <v>3512209926.46768</v>
      </c>
    </row>
    <row r="47" spans="1:48" x14ac:dyDescent="0.15">
      <c r="C47" s="7">
        <v>5</v>
      </c>
      <c r="D47" s="7">
        <v>13.677481896096801</v>
      </c>
      <c r="E47" s="9">
        <f t="shared" si="39"/>
        <v>12.225470099800001</v>
      </c>
      <c r="F47" s="7" t="s">
        <v>85</v>
      </c>
      <c r="G47" s="1">
        <v>6</v>
      </c>
      <c r="H47" s="8">
        <f t="shared" si="20"/>
        <v>13.677481896096801</v>
      </c>
      <c r="I47" s="8">
        <f t="shared" si="21"/>
        <v>286.8274818960968</v>
      </c>
      <c r="J47" s="8">
        <f t="shared" si="22"/>
        <v>9.5372774854814379E-2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122.96897593216787</v>
      </c>
      <c r="P47" s="8">
        <f t="shared" si="25"/>
        <v>11.727892455705733</v>
      </c>
      <c r="Q47" s="12">
        <f t="shared" si="26"/>
        <v>2.814694189369376</v>
      </c>
      <c r="R47" s="8">
        <f t="shared" si="27"/>
        <v>14.125500000000001</v>
      </c>
      <c r="S47" s="13">
        <f t="shared" si="28"/>
        <v>0.1992633315188401</v>
      </c>
      <c r="T47" s="2">
        <f t="shared" si="29"/>
        <v>0.43</v>
      </c>
      <c r="U47" s="14">
        <f t="shared" si="30"/>
        <v>8.5683232553101243E-2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9.4103232553101254E-2</v>
      </c>
      <c r="AR47" s="8">
        <f t="shared" si="35"/>
        <v>136.875</v>
      </c>
      <c r="AS47" s="1">
        <f t="shared" si="36"/>
        <v>0.24</v>
      </c>
      <c r="AT47" s="1">
        <f t="shared" si="37"/>
        <v>323779.16666666669</v>
      </c>
      <c r="AU47" s="1">
        <f t="shared" si="38"/>
        <v>6706001090.9607725</v>
      </c>
    </row>
    <row r="48" spans="1:48" x14ac:dyDescent="0.15">
      <c r="C48" s="7">
        <v>6</v>
      </c>
      <c r="D48" s="7">
        <v>15.8370043956667</v>
      </c>
      <c r="E48" s="9">
        <f t="shared" si="39"/>
        <v>13.677481896096801</v>
      </c>
      <c r="F48" s="7" t="s">
        <v>83</v>
      </c>
      <c r="G48" s="1">
        <v>7</v>
      </c>
      <c r="H48" s="8">
        <f t="shared" si="20"/>
        <v>15.8370043956667</v>
      </c>
      <c r="I48" s="8">
        <f t="shared" si="21"/>
        <v>288.9870043956667</v>
      </c>
      <c r="J48" s="8">
        <f t="shared" si="22"/>
        <v>0.12291170642022217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170.09733347646215</v>
      </c>
      <c r="P48" s="8">
        <f t="shared" si="25"/>
        <v>20.906953515121547</v>
      </c>
      <c r="Q48" s="12">
        <f t="shared" si="26"/>
        <v>5.0176688436291714</v>
      </c>
      <c r="R48" s="8">
        <f t="shared" si="27"/>
        <v>14.125500000000001</v>
      </c>
      <c r="S48" s="13">
        <f t="shared" si="28"/>
        <v>0.3552206182881435</v>
      </c>
      <c r="T48" s="2">
        <f t="shared" si="29"/>
        <v>0.43</v>
      </c>
      <c r="U48" s="14">
        <f t="shared" si="30"/>
        <v>0.15274486586390171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0.16834486586390168</v>
      </c>
      <c r="AR48" s="8">
        <f t="shared" si="35"/>
        <v>136.875</v>
      </c>
      <c r="AS48" s="1">
        <f t="shared" si="36"/>
        <v>0.24</v>
      </c>
      <c r="AT48" s="1">
        <f t="shared" si="37"/>
        <v>323779.16666666669</v>
      </c>
      <c r="AU48" s="1">
        <f t="shared" si="38"/>
        <v>11996621407.281986</v>
      </c>
    </row>
    <row r="49" spans="1:48" x14ac:dyDescent="0.15">
      <c r="C49" s="7">
        <v>7</v>
      </c>
      <c r="D49" s="7">
        <v>15.81736093</v>
      </c>
      <c r="E49" s="9">
        <f t="shared" si="39"/>
        <v>15.8370043956667</v>
      </c>
      <c r="F49" s="7" t="s">
        <v>83</v>
      </c>
      <c r="G49" s="1">
        <v>8</v>
      </c>
      <c r="H49" s="8">
        <f t="shared" si="20"/>
        <v>15.81736093</v>
      </c>
      <c r="I49" s="8">
        <f t="shared" si="21"/>
        <v>288.96736092999998</v>
      </c>
      <c r="J49" s="8">
        <f t="shared" si="22"/>
        <v>0.12263051454622657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208.04662996134059</v>
      </c>
      <c r="P49" s="8">
        <f t="shared" si="25"/>
        <v>25.512865281767596</v>
      </c>
      <c r="Q49" s="12">
        <f t="shared" si="26"/>
        <v>6.1230876676242225</v>
      </c>
      <c r="R49" s="8">
        <f t="shared" si="27"/>
        <v>14.125500000000001</v>
      </c>
      <c r="S49" s="13">
        <f t="shared" si="28"/>
        <v>0.43347758788178981</v>
      </c>
      <c r="T49" s="2">
        <f t="shared" si="29"/>
        <v>0.43</v>
      </c>
      <c r="U49" s="14">
        <f t="shared" si="30"/>
        <v>0.1863953627891696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0.20199536278916957</v>
      </c>
      <c r="AR49" s="8">
        <f t="shared" si="35"/>
        <v>136.875</v>
      </c>
      <c r="AS49" s="1">
        <f t="shared" si="36"/>
        <v>0.24</v>
      </c>
      <c r="AT49" s="1">
        <f t="shared" si="37"/>
        <v>323779.16666666669</v>
      </c>
      <c r="AU49" s="1">
        <f t="shared" si="38"/>
        <v>14394629031.142105</v>
      </c>
    </row>
    <row r="50" spans="1:48" x14ac:dyDescent="0.15">
      <c r="C50" s="7">
        <v>8</v>
      </c>
      <c r="D50" s="7">
        <v>16.855390038064499</v>
      </c>
      <c r="E50" s="9">
        <f t="shared" si="39"/>
        <v>15.81736093</v>
      </c>
      <c r="F50" s="7" t="s">
        <v>83</v>
      </c>
      <c r="G50" s="1">
        <v>9</v>
      </c>
      <c r="H50" s="8">
        <f t="shared" si="20"/>
        <v>16.855390038064499</v>
      </c>
      <c r="I50" s="8">
        <f t="shared" si="21"/>
        <v>290.00539003806449</v>
      </c>
      <c r="J50" s="8">
        <f t="shared" si="22"/>
        <v>0.1383493918009967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241.390014679573</v>
      </c>
      <c r="P50" s="8">
        <f t="shared" si="25"/>
        <v>33.396161717752591</v>
      </c>
      <c r="Q50" s="12">
        <f t="shared" si="26"/>
        <v>8.0150788122606222</v>
      </c>
      <c r="R50" s="8">
        <f t="shared" si="27"/>
        <v>14.125500000000001</v>
      </c>
      <c r="S50" s="13">
        <f t="shared" si="28"/>
        <v>0.56741912231500635</v>
      </c>
      <c r="T50" s="2">
        <f t="shared" si="29"/>
        <v>0.43</v>
      </c>
      <c r="U50" s="14">
        <f t="shared" si="30"/>
        <v>0.24399022259545272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0.25959022259545272</v>
      </c>
      <c r="AR50" s="8">
        <f t="shared" si="35"/>
        <v>136.875</v>
      </c>
      <c r="AS50" s="1">
        <f t="shared" si="36"/>
        <v>0.24</v>
      </c>
      <c r="AT50" s="1">
        <f t="shared" si="37"/>
        <v>323779.16666666669</v>
      </c>
      <c r="AU50" s="1">
        <f t="shared" si="38"/>
        <v>18498964049.354389</v>
      </c>
    </row>
    <row r="51" spans="1:48" x14ac:dyDescent="0.15">
      <c r="C51" s="7">
        <v>9</v>
      </c>
      <c r="D51" s="7">
        <v>15.7462078336667</v>
      </c>
      <c r="E51" s="9">
        <f t="shared" si="39"/>
        <v>16.855390038064499</v>
      </c>
      <c r="F51" s="7" t="s">
        <v>83</v>
      </c>
      <c r="G51" s="1">
        <v>10</v>
      </c>
      <c r="H51" s="8">
        <f t="shared" si="20"/>
        <v>15.7462078336667</v>
      </c>
      <c r="I51" s="8">
        <f t="shared" si="21"/>
        <v>288.89620783366667</v>
      </c>
      <c r="J51" s="8">
        <f t="shared" si="22"/>
        <v>0.12161703110888288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266.85010296182043</v>
      </c>
      <c r="P51" s="8">
        <f t="shared" si="25"/>
        <v>32.453517273316315</v>
      </c>
      <c r="Q51" s="12">
        <f t="shared" si="26"/>
        <v>7.788844145595915</v>
      </c>
      <c r="R51" s="8">
        <f t="shared" si="27"/>
        <v>14.125500000000001</v>
      </c>
      <c r="S51" s="13">
        <f t="shared" si="28"/>
        <v>0.55140307568552727</v>
      </c>
      <c r="T51" s="2">
        <f t="shared" si="29"/>
        <v>0.43</v>
      </c>
      <c r="U51" s="14">
        <f t="shared" si="30"/>
        <v>0.23710332254477673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0.25270332254477673</v>
      </c>
      <c r="AR51" s="8">
        <f t="shared" si="35"/>
        <v>136.875</v>
      </c>
      <c r="AS51" s="1">
        <f t="shared" si="36"/>
        <v>0.24</v>
      </c>
      <c r="AT51" s="1">
        <f t="shared" si="37"/>
        <v>323779.16666666669</v>
      </c>
      <c r="AU51" s="1">
        <f t="shared" si="38"/>
        <v>18008188568.000862</v>
      </c>
    </row>
    <row r="52" spans="1:48" x14ac:dyDescent="0.15">
      <c r="C52" s="7">
        <v>10</v>
      </c>
      <c r="D52" s="7">
        <v>11.7128397363548</v>
      </c>
      <c r="E52" s="9">
        <f t="shared" si="39"/>
        <v>15.7462078336667</v>
      </c>
      <c r="F52" s="7" t="s">
        <v>83</v>
      </c>
      <c r="G52" s="1">
        <v>11</v>
      </c>
      <c r="H52" s="8">
        <f t="shared" si="20"/>
        <v>11.7128397363548</v>
      </c>
      <c r="I52" s="8">
        <f t="shared" si="21"/>
        <v>284.86283973635477</v>
      </c>
      <c r="J52" s="8">
        <f t="shared" si="22"/>
        <v>7.5465147125000506E-2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222.6767564040789</v>
      </c>
      <c r="O52" s="8">
        <f t="shared" si="40"/>
        <v>70.576079284425191</v>
      </c>
      <c r="P52" s="8">
        <f t="shared" si="25"/>
        <v>5.3260342067048478</v>
      </c>
      <c r="Q52" s="12">
        <f t="shared" si="26"/>
        <v>1.2782482096091634</v>
      </c>
      <c r="R52" s="8">
        <f t="shared" si="27"/>
        <v>14.125500000000001</v>
      </c>
      <c r="S52" s="13">
        <f t="shared" si="28"/>
        <v>9.0492245202588459E-2</v>
      </c>
      <c r="T52" s="2">
        <f t="shared" si="29"/>
        <v>0.43</v>
      </c>
      <c r="U52" s="14">
        <f t="shared" si="30"/>
        <v>3.8911665437113038E-2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4.7331665437113035E-2</v>
      </c>
      <c r="AR52" s="8">
        <f t="shared" si="35"/>
        <v>136.875</v>
      </c>
      <c r="AS52" s="1">
        <f t="shared" si="36"/>
        <v>0.24</v>
      </c>
      <c r="AT52" s="1">
        <f t="shared" si="37"/>
        <v>323779.16666666669</v>
      </c>
      <c r="AU52" s="1">
        <f t="shared" si="38"/>
        <v>3372957457.9615211</v>
      </c>
    </row>
    <row r="53" spans="1:48" x14ac:dyDescent="0.15">
      <c r="C53" s="7">
        <v>11</v>
      </c>
      <c r="D53" s="7">
        <v>7.5475894744666698</v>
      </c>
      <c r="E53" s="9">
        <f t="shared" si="39"/>
        <v>11.7128397363548</v>
      </c>
      <c r="F53" s="7" t="s">
        <v>85</v>
      </c>
      <c r="G53" s="1">
        <v>12</v>
      </c>
      <c r="H53" s="8">
        <f t="shared" si="20"/>
        <v>7.5475894744666698</v>
      </c>
      <c r="I53" s="8">
        <f t="shared" si="21"/>
        <v>280.69758947446667</v>
      </c>
      <c r="J53" s="8">
        <f t="shared" si="22"/>
        <v>4.544338465500132E-2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124.10629507772033</v>
      </c>
      <c r="P53" s="8">
        <f t="shared" si="25"/>
        <v>5.6398101053239422</v>
      </c>
      <c r="Q53" s="12">
        <f t="shared" si="26"/>
        <v>1.3535544252777461</v>
      </c>
      <c r="R53" s="8">
        <f t="shared" si="27"/>
        <v>14.125500000000001</v>
      </c>
      <c r="S53" s="13">
        <f t="shared" si="28"/>
        <v>9.5823469985327675E-2</v>
      </c>
      <c r="T53" s="2">
        <f t="shared" si="29"/>
        <v>0.43</v>
      </c>
      <c r="U53" s="14">
        <f t="shared" si="30"/>
        <v>4.12040920936909E-2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4.9624092093690897E-2</v>
      </c>
      <c r="AR53" s="8">
        <f t="shared" si="35"/>
        <v>136.875</v>
      </c>
      <c r="AS53" s="1">
        <f t="shared" si="36"/>
        <v>0.24</v>
      </c>
      <c r="AT53" s="1">
        <f t="shared" si="37"/>
        <v>323779.16666666669</v>
      </c>
      <c r="AU53" s="1">
        <f t="shared" si="38"/>
        <v>3536320769.1132813</v>
      </c>
      <c r="AV53" s="1">
        <f>SUM(AU42:AU53)</f>
        <v>92018989731.388824</v>
      </c>
    </row>
    <row r="54" spans="1:48" x14ac:dyDescent="0.3">
      <c r="C54" s="7">
        <v>12</v>
      </c>
      <c r="D54" s="10">
        <v>6.3364331526774196</v>
      </c>
      <c r="E54" s="9">
        <f t="shared" si="39"/>
        <v>7.5475894744666698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5</v>
      </c>
      <c r="E58" s="7"/>
      <c r="F58" s="7"/>
      <c r="G58" s="1">
        <v>1</v>
      </c>
      <c r="H58" s="8">
        <f t="shared" ref="H58:H69" si="41">E59</f>
        <v>5</v>
      </c>
      <c r="I58" s="8">
        <f t="shared" ref="I58:I69" si="42">H58+273.15</f>
        <v>278.14999999999998</v>
      </c>
      <c r="J58" s="8">
        <f t="shared" ref="J58:J69" si="43">EXP(($C$15*(I58-$C$13))/($C$16*I58*$C$13))</f>
        <v>3.3074406338125473E-2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3.2997232723336514E-3</v>
      </c>
      <c r="Q58" s="12">
        <f t="shared" ref="Q58:Q69" si="47">P58*$B$60</f>
        <v>6.2694742174339377E-4</v>
      </c>
      <c r="R58" s="8">
        <f t="shared" ref="R58:R69" si="48">L58*$B$60</f>
        <v>1.8955666666666669E-2</v>
      </c>
      <c r="S58" s="13">
        <f t="shared" ref="S58:S69" si="49">Q58/R58</f>
        <v>3.3074406338125473E-2</v>
      </c>
      <c r="T58" s="2">
        <f t="shared" ref="T58:T69" si="50">$B$59/100</f>
        <v>0.01</v>
      </c>
      <c r="U58" s="14">
        <f t="shared" ref="U58:U69" si="51">S58*T58</f>
        <v>3.3074406338125473E-4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1.2330744063381254E-2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90707.5</v>
      </c>
      <c r="AU58" s="1">
        <f t="shared" ref="AU58:AU69" si="58">AT58*10000*AS58*0.67*AR58*AQ58</f>
        <v>14205167.101527184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3.4494065589032301</v>
      </c>
      <c r="E59" s="9">
        <f t="shared" ref="E59:E70" si="59">D58</f>
        <v>5</v>
      </c>
      <c r="F59" s="7" t="s">
        <v>83</v>
      </c>
      <c r="G59" s="1">
        <v>2</v>
      </c>
      <c r="H59" s="8">
        <f t="shared" si="41"/>
        <v>3.4494065589032301</v>
      </c>
      <c r="I59" s="8">
        <f t="shared" si="42"/>
        <v>276.59940655890318</v>
      </c>
      <c r="J59" s="8">
        <f t="shared" si="43"/>
        <v>2.7181093233790688E-2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0.19623361006099968</v>
      </c>
      <c r="P59" s="8">
        <f t="shared" si="46"/>
        <v>5.3338440506713585E-3</v>
      </c>
      <c r="Q59" s="12">
        <f t="shared" si="47"/>
        <v>1.0134303696275582E-3</v>
      </c>
      <c r="R59" s="8">
        <f t="shared" si="48"/>
        <v>1.8955666666666669E-2</v>
      </c>
      <c r="S59" s="13">
        <f t="shared" si="49"/>
        <v>5.3463187945252504E-2</v>
      </c>
      <c r="T59" s="2">
        <f t="shared" si="50"/>
        <v>0.01</v>
      </c>
      <c r="U59" s="14">
        <f t="shared" si="51"/>
        <v>5.3463187945252506E-4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1.2534631879452526E-2</v>
      </c>
      <c r="AR59" s="8">
        <f t="shared" si="55"/>
        <v>9.9766666666666666</v>
      </c>
      <c r="AS59" s="1">
        <f t="shared" si="56"/>
        <v>0.19</v>
      </c>
      <c r="AT59" s="1">
        <f t="shared" si="57"/>
        <v>90707.5</v>
      </c>
      <c r="AU59" s="1">
        <f t="shared" si="58"/>
        <v>14440048.344895044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4.2649948012142902</v>
      </c>
      <c r="E60" s="9">
        <f t="shared" si="59"/>
        <v>3.4494065589032301</v>
      </c>
      <c r="F60" s="7" t="s">
        <v>83</v>
      </c>
      <c r="G60" s="1">
        <v>3</v>
      </c>
      <c r="H60" s="8">
        <f t="shared" si="41"/>
        <v>4.2649948012142902</v>
      </c>
      <c r="I60" s="8">
        <f t="shared" si="42"/>
        <v>277.41499480121428</v>
      </c>
      <c r="J60" s="8">
        <f t="shared" si="43"/>
        <v>3.0144827080014137E-2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0.29066643267699505</v>
      </c>
      <c r="P60" s="8">
        <f t="shared" si="46"/>
        <v>8.762089351012586E-3</v>
      </c>
      <c r="Q60" s="12">
        <f t="shared" si="47"/>
        <v>1.6647969766923913E-3</v>
      </c>
      <c r="R60" s="8">
        <f t="shared" si="48"/>
        <v>1.8955666666666669E-2</v>
      </c>
      <c r="S60" s="13">
        <f t="shared" si="49"/>
        <v>8.7825820424449558E-2</v>
      </c>
      <c r="T60" s="2">
        <f t="shared" si="50"/>
        <v>0.01</v>
      </c>
      <c r="U60" s="14">
        <f t="shared" si="51"/>
        <v>8.7825820424449559E-4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1.2878258204244496E-2</v>
      </c>
      <c r="AR60" s="8">
        <f t="shared" si="55"/>
        <v>9.9766666666666666</v>
      </c>
      <c r="AS60" s="1">
        <f t="shared" si="56"/>
        <v>0.19</v>
      </c>
      <c r="AT60" s="1">
        <f t="shared" si="57"/>
        <v>90707.5</v>
      </c>
      <c r="AU60" s="1">
        <f t="shared" si="58"/>
        <v>14835910.049514279</v>
      </c>
    </row>
    <row r="61" spans="1:48" x14ac:dyDescent="0.15">
      <c r="C61" s="7">
        <v>3</v>
      </c>
      <c r="D61" s="7">
        <v>5.7313312281612898</v>
      </c>
      <c r="E61" s="9">
        <f t="shared" si="59"/>
        <v>4.2649948012142902</v>
      </c>
      <c r="F61" s="7" t="s">
        <v>83</v>
      </c>
      <c r="G61" s="1">
        <v>4</v>
      </c>
      <c r="H61" s="8">
        <f t="shared" si="41"/>
        <v>5.7313312281612898</v>
      </c>
      <c r="I61" s="8">
        <f t="shared" si="42"/>
        <v>278.88133122816129</v>
      </c>
      <c r="J61" s="8">
        <f t="shared" si="43"/>
        <v>3.6254277386345887E-2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0.38167100999264914</v>
      </c>
      <c r="P61" s="8">
        <f t="shared" si="46"/>
        <v>1.3837206666600295E-2</v>
      </c>
      <c r="Q61" s="12">
        <f t="shared" si="47"/>
        <v>2.629069266654056E-3</v>
      </c>
      <c r="R61" s="8">
        <f t="shared" si="48"/>
        <v>1.8955666666666669E-2</v>
      </c>
      <c r="S61" s="13">
        <f t="shared" si="49"/>
        <v>0.1386956899425355</v>
      </c>
      <c r="T61" s="2">
        <f t="shared" si="50"/>
        <v>0.01</v>
      </c>
      <c r="U61" s="14">
        <f t="shared" si="51"/>
        <v>1.3869568994253551E-3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1.3386956899425356E-2</v>
      </c>
      <c r="AR61" s="8">
        <f t="shared" si="55"/>
        <v>9.9766666666666666</v>
      </c>
      <c r="AS61" s="1">
        <f t="shared" si="56"/>
        <v>0.19</v>
      </c>
      <c r="AT61" s="1">
        <f t="shared" si="57"/>
        <v>90707.5</v>
      </c>
      <c r="AU61" s="1">
        <f t="shared" si="58"/>
        <v>15421937.132083653</v>
      </c>
    </row>
    <row r="62" spans="1:48" x14ac:dyDescent="0.15">
      <c r="C62" s="7">
        <v>4</v>
      </c>
      <c r="D62" s="7">
        <v>12.225470099800001</v>
      </c>
      <c r="E62" s="9">
        <f t="shared" si="59"/>
        <v>5.7313312281612898</v>
      </c>
      <c r="F62" s="7" t="s">
        <v>83</v>
      </c>
      <c r="G62" s="1">
        <v>5</v>
      </c>
      <c r="H62" s="8">
        <f t="shared" si="41"/>
        <v>12.225470099800001</v>
      </c>
      <c r="I62" s="8">
        <f t="shared" si="42"/>
        <v>285.3754700998</v>
      </c>
      <c r="J62" s="8">
        <f t="shared" si="43"/>
        <v>8.0243905920263273E-2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0.34944211315974633</v>
      </c>
      <c r="O62" s="8">
        <f t="shared" si="60"/>
        <v>0.11815835683296916</v>
      </c>
      <c r="P62" s="8">
        <f t="shared" si="46"/>
        <v>9.4814880693976748E-3</v>
      </c>
      <c r="Q62" s="12">
        <f t="shared" si="47"/>
        <v>1.8014827331855581E-3</v>
      </c>
      <c r="R62" s="8">
        <f t="shared" si="48"/>
        <v>1.8955666666666669E-2</v>
      </c>
      <c r="S62" s="13">
        <f t="shared" si="49"/>
        <v>9.5036632837263685E-2</v>
      </c>
      <c r="T62" s="2">
        <f t="shared" si="50"/>
        <v>0.01</v>
      </c>
      <c r="U62" s="14">
        <f t="shared" si="51"/>
        <v>9.5036632837263682E-4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1.2950366328372638E-2</v>
      </c>
      <c r="AR62" s="8">
        <f t="shared" si="55"/>
        <v>9.9766666666666666</v>
      </c>
      <c r="AS62" s="1">
        <f t="shared" si="56"/>
        <v>0.19</v>
      </c>
      <c r="AT62" s="1">
        <f t="shared" si="57"/>
        <v>90707.5</v>
      </c>
      <c r="AU62" s="1">
        <f t="shared" si="58"/>
        <v>14918979.485336876</v>
      </c>
    </row>
    <row r="63" spans="1:48" x14ac:dyDescent="0.15">
      <c r="C63" s="7">
        <v>5</v>
      </c>
      <c r="D63" s="7">
        <v>13.677481896096801</v>
      </c>
      <c r="E63" s="9">
        <f t="shared" si="59"/>
        <v>12.225470099800001</v>
      </c>
      <c r="F63" s="7" t="s">
        <v>85</v>
      </c>
      <c r="G63" s="1">
        <v>6</v>
      </c>
      <c r="H63" s="8">
        <f t="shared" si="41"/>
        <v>13.677481896096801</v>
      </c>
      <c r="I63" s="8">
        <f t="shared" si="42"/>
        <v>286.8274818960968</v>
      </c>
      <c r="J63" s="8">
        <f t="shared" si="43"/>
        <v>9.5372774854814379E-2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0.20844353543023816</v>
      </c>
      <c r="P63" s="8">
        <f t="shared" si="46"/>
        <v>1.987983837452963E-2</v>
      </c>
      <c r="Q63" s="12">
        <f t="shared" si="47"/>
        <v>3.7771692911606298E-3</v>
      </c>
      <c r="R63" s="8">
        <f t="shared" si="48"/>
        <v>1.8955666666666669E-2</v>
      </c>
      <c r="S63" s="13">
        <f t="shared" si="49"/>
        <v>0.19926333151884024</v>
      </c>
      <c r="T63" s="2">
        <f t="shared" si="50"/>
        <v>0.01</v>
      </c>
      <c r="U63" s="14">
        <f t="shared" si="51"/>
        <v>1.9926333151884025E-3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1.3992633315188402E-2</v>
      </c>
      <c r="AR63" s="8">
        <f t="shared" si="55"/>
        <v>9.9766666666666666</v>
      </c>
      <c r="AS63" s="1">
        <f t="shared" si="56"/>
        <v>0.19</v>
      </c>
      <c r="AT63" s="1">
        <f t="shared" si="57"/>
        <v>90707.5</v>
      </c>
      <c r="AU63" s="1">
        <f t="shared" si="58"/>
        <v>16119683.728002284</v>
      </c>
    </row>
    <row r="64" spans="1:48" x14ac:dyDescent="0.15">
      <c r="C64" s="7">
        <v>6</v>
      </c>
      <c r="D64" s="7">
        <v>15.8370043956667</v>
      </c>
      <c r="E64" s="9">
        <f t="shared" si="59"/>
        <v>13.677481896096801</v>
      </c>
      <c r="F64" s="7" t="s">
        <v>83</v>
      </c>
      <c r="G64" s="1">
        <v>7</v>
      </c>
      <c r="H64" s="8">
        <f t="shared" si="41"/>
        <v>15.8370043956667</v>
      </c>
      <c r="I64" s="8">
        <f t="shared" si="42"/>
        <v>288.9870043956667</v>
      </c>
      <c r="J64" s="8">
        <f t="shared" si="43"/>
        <v>0.12291170642022217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0.28833036372237525</v>
      </c>
      <c r="P64" s="8">
        <f t="shared" si="46"/>
        <v>3.5439177017880463E-2</v>
      </c>
      <c r="Q64" s="12">
        <f t="shared" si="47"/>
        <v>6.7334436333972882E-3</v>
      </c>
      <c r="R64" s="8">
        <f t="shared" si="48"/>
        <v>1.8955666666666669E-2</v>
      </c>
      <c r="S64" s="13">
        <f t="shared" si="49"/>
        <v>0.35522061828814361</v>
      </c>
      <c r="T64" s="2">
        <f t="shared" si="50"/>
        <v>0.01</v>
      </c>
      <c r="U64" s="14">
        <f t="shared" si="51"/>
        <v>3.5522061828814362E-3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2.3652206182881434E-2</v>
      </c>
      <c r="AR64" s="8">
        <f t="shared" si="55"/>
        <v>9.9766666666666666</v>
      </c>
      <c r="AS64" s="1">
        <f t="shared" si="56"/>
        <v>0.19</v>
      </c>
      <c r="AT64" s="1">
        <f t="shared" si="57"/>
        <v>90707.5</v>
      </c>
      <c r="AU64" s="1">
        <f t="shared" si="58"/>
        <v>27247629.130944274</v>
      </c>
    </row>
    <row r="65" spans="1:48" x14ac:dyDescent="0.15">
      <c r="C65" s="7">
        <v>7</v>
      </c>
      <c r="D65" s="7">
        <v>15.81736093</v>
      </c>
      <c r="E65" s="9">
        <f t="shared" si="59"/>
        <v>15.8370043956667</v>
      </c>
      <c r="F65" s="7" t="s">
        <v>83</v>
      </c>
      <c r="G65" s="1">
        <v>8</v>
      </c>
      <c r="H65" s="8">
        <f t="shared" si="41"/>
        <v>15.81736093</v>
      </c>
      <c r="I65" s="8">
        <f t="shared" si="42"/>
        <v>288.96736092999998</v>
      </c>
      <c r="J65" s="8">
        <f t="shared" si="43"/>
        <v>0.12263051454622657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0.35265785337116146</v>
      </c>
      <c r="P65" s="8">
        <f t="shared" si="46"/>
        <v>4.3246614017673254E-2</v>
      </c>
      <c r="Q65" s="12">
        <f t="shared" si="47"/>
        <v>8.2168566633579188E-3</v>
      </c>
      <c r="R65" s="8">
        <f t="shared" si="48"/>
        <v>1.8955666666666669E-2</v>
      </c>
      <c r="S65" s="13">
        <f t="shared" si="49"/>
        <v>0.43347758788179003</v>
      </c>
      <c r="T65" s="2">
        <f t="shared" si="50"/>
        <v>0.01</v>
      </c>
      <c r="U65" s="14">
        <f t="shared" si="51"/>
        <v>4.3347758788179003E-3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2.4434775878817899E-2</v>
      </c>
      <c r="AR65" s="8">
        <f t="shared" si="55"/>
        <v>9.9766666666666666</v>
      </c>
      <c r="AS65" s="1">
        <f t="shared" si="56"/>
        <v>0.19</v>
      </c>
      <c r="AT65" s="1">
        <f t="shared" si="57"/>
        <v>90707.5</v>
      </c>
      <c r="AU65" s="1">
        <f t="shared" si="58"/>
        <v>28149158.936625805</v>
      </c>
    </row>
    <row r="66" spans="1:48" x14ac:dyDescent="0.15">
      <c r="C66" s="7">
        <v>8</v>
      </c>
      <c r="D66" s="7">
        <v>16.855390038064499</v>
      </c>
      <c r="E66" s="9">
        <f t="shared" si="59"/>
        <v>15.81736093</v>
      </c>
      <c r="F66" s="7" t="s">
        <v>83</v>
      </c>
      <c r="G66" s="1">
        <v>9</v>
      </c>
      <c r="H66" s="8">
        <f t="shared" si="41"/>
        <v>16.855390038064499</v>
      </c>
      <c r="I66" s="8">
        <f t="shared" si="42"/>
        <v>290.00539003806449</v>
      </c>
      <c r="J66" s="8">
        <f t="shared" si="43"/>
        <v>0.1383493918009967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0.40917790602015486</v>
      </c>
      <c r="P66" s="8">
        <f t="shared" si="46"/>
        <v>5.6609514436293813E-2</v>
      </c>
      <c r="Q66" s="12">
        <f t="shared" si="47"/>
        <v>1.0755807742895824E-2</v>
      </c>
      <c r="R66" s="8">
        <f t="shared" si="48"/>
        <v>1.8955666666666669E-2</v>
      </c>
      <c r="S66" s="13">
        <f t="shared" si="49"/>
        <v>0.56741912231500635</v>
      </c>
      <c r="T66" s="2">
        <f t="shared" si="50"/>
        <v>0.01</v>
      </c>
      <c r="U66" s="14">
        <f t="shared" si="51"/>
        <v>5.6741912231500638E-3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2.5774191223150063E-2</v>
      </c>
      <c r="AR66" s="8">
        <f t="shared" si="55"/>
        <v>9.9766666666666666</v>
      </c>
      <c r="AS66" s="1">
        <f t="shared" si="56"/>
        <v>0.19</v>
      </c>
      <c r="AT66" s="1">
        <f t="shared" si="57"/>
        <v>90707.5</v>
      </c>
      <c r="AU66" s="1">
        <f t="shared" si="58"/>
        <v>29692181.700441942</v>
      </c>
    </row>
    <row r="67" spans="1:48" x14ac:dyDescent="0.15">
      <c r="C67" s="7">
        <v>9</v>
      </c>
      <c r="D67" s="7">
        <v>15.7462078336667</v>
      </c>
      <c r="E67" s="9">
        <f t="shared" si="59"/>
        <v>16.855390038064499</v>
      </c>
      <c r="F67" s="7" t="s">
        <v>83</v>
      </c>
      <c r="G67" s="1">
        <v>10</v>
      </c>
      <c r="H67" s="8">
        <f t="shared" si="41"/>
        <v>15.7462078336667</v>
      </c>
      <c r="I67" s="8">
        <f t="shared" si="42"/>
        <v>288.89620783366667</v>
      </c>
      <c r="J67" s="8">
        <f t="shared" si="43"/>
        <v>0.12161703110888288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0.45233505825052778</v>
      </c>
      <c r="P67" s="8">
        <f t="shared" si="46"/>
        <v>5.5011646850892784E-2</v>
      </c>
      <c r="Q67" s="12">
        <f t="shared" si="47"/>
        <v>1.0452212901669629E-2</v>
      </c>
      <c r="R67" s="8">
        <f t="shared" si="48"/>
        <v>1.8955666666666669E-2</v>
      </c>
      <c r="S67" s="13">
        <f t="shared" si="49"/>
        <v>0.55140307568552727</v>
      </c>
      <c r="T67" s="2">
        <f t="shared" si="50"/>
        <v>0.01</v>
      </c>
      <c r="U67" s="14">
        <f t="shared" si="51"/>
        <v>5.5140307568552725E-3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2.5614030756855272E-2</v>
      </c>
      <c r="AR67" s="8">
        <f t="shared" si="55"/>
        <v>9.9766666666666666</v>
      </c>
      <c r="AS67" s="1">
        <f t="shared" si="56"/>
        <v>0.19</v>
      </c>
      <c r="AT67" s="1">
        <f t="shared" si="57"/>
        <v>90707.5</v>
      </c>
      <c r="AU67" s="1">
        <f t="shared" si="58"/>
        <v>29507674.895736422</v>
      </c>
    </row>
    <row r="68" spans="1:48" x14ac:dyDescent="0.15">
      <c r="C68" s="7">
        <v>10</v>
      </c>
      <c r="D68" s="7">
        <v>11.7128397363548</v>
      </c>
      <c r="E68" s="9">
        <f t="shared" si="59"/>
        <v>15.7462078336667</v>
      </c>
      <c r="F68" s="7" t="s">
        <v>83</v>
      </c>
      <c r="G68" s="1">
        <v>11</v>
      </c>
      <c r="H68" s="8">
        <f t="shared" si="41"/>
        <v>11.7128397363548</v>
      </c>
      <c r="I68" s="8">
        <f t="shared" si="42"/>
        <v>284.86283973635477</v>
      </c>
      <c r="J68" s="8">
        <f t="shared" si="43"/>
        <v>7.5465147125000506E-2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0.37745724082965326</v>
      </c>
      <c r="O68" s="8">
        <f t="shared" si="60"/>
        <v>0.11963283723664841</v>
      </c>
      <c r="P68" s="8">
        <f t="shared" si="46"/>
        <v>9.0281096630449118E-3</v>
      </c>
      <c r="Q68" s="12">
        <f t="shared" si="47"/>
        <v>1.7153408359785332E-3</v>
      </c>
      <c r="R68" s="8">
        <f t="shared" si="48"/>
        <v>1.8955666666666669E-2</v>
      </c>
      <c r="S68" s="13">
        <f t="shared" si="49"/>
        <v>9.0492245202588473E-2</v>
      </c>
      <c r="T68" s="2">
        <f t="shared" si="50"/>
        <v>0.01</v>
      </c>
      <c r="U68" s="14">
        <f t="shared" si="51"/>
        <v>9.0492245202588477E-4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1.2904922452025885E-2</v>
      </c>
      <c r="AR68" s="8">
        <f t="shared" si="55"/>
        <v>9.9766666666666666</v>
      </c>
      <c r="AS68" s="1">
        <f t="shared" si="56"/>
        <v>0.19</v>
      </c>
      <c r="AT68" s="1">
        <f t="shared" si="57"/>
        <v>90707.5</v>
      </c>
      <c r="AU68" s="1">
        <f t="shared" si="58"/>
        <v>14866627.587192802</v>
      </c>
    </row>
    <row r="69" spans="1:48" x14ac:dyDescent="0.15">
      <c r="C69" s="7">
        <v>11</v>
      </c>
      <c r="D69" s="7">
        <v>7.5475894744666698</v>
      </c>
      <c r="E69" s="9">
        <f t="shared" si="59"/>
        <v>11.7128397363548</v>
      </c>
      <c r="F69" s="7" t="s">
        <v>85</v>
      </c>
      <c r="G69" s="1">
        <v>12</v>
      </c>
      <c r="H69" s="8">
        <f t="shared" si="41"/>
        <v>7.5475894744666698</v>
      </c>
      <c r="I69" s="8">
        <f t="shared" si="42"/>
        <v>280.69758947446667</v>
      </c>
      <c r="J69" s="8">
        <f t="shared" si="43"/>
        <v>4.544338465500132E-2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0.21037139424027018</v>
      </c>
      <c r="P69" s="8">
        <f t="shared" si="46"/>
        <v>9.5599881888695278E-3</v>
      </c>
      <c r="Q69" s="12">
        <f t="shared" si="47"/>
        <v>1.8163977558852103E-3</v>
      </c>
      <c r="R69" s="8">
        <f t="shared" si="48"/>
        <v>1.8955666666666669E-2</v>
      </c>
      <c r="S69" s="13">
        <f t="shared" si="49"/>
        <v>9.5823469985327703E-2</v>
      </c>
      <c r="T69" s="2">
        <f t="shared" si="50"/>
        <v>0.01</v>
      </c>
      <c r="U69" s="14">
        <f t="shared" si="51"/>
        <v>9.5823469985327708E-4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1.2958234699853277E-2</v>
      </c>
      <c r="AR69" s="8">
        <f t="shared" si="55"/>
        <v>9.9766666666666666</v>
      </c>
      <c r="AS69" s="1">
        <f t="shared" si="56"/>
        <v>0.19</v>
      </c>
      <c r="AT69" s="1">
        <f t="shared" si="57"/>
        <v>90707.5</v>
      </c>
      <c r="AU69" s="1">
        <f t="shared" si="58"/>
        <v>14928043.944961116</v>
      </c>
      <c r="AV69" s="1">
        <f>SUM(AU58:AU69)</f>
        <v>234333042.03726172</v>
      </c>
    </row>
    <row r="70" spans="1:48" x14ac:dyDescent="0.3">
      <c r="C70" s="7">
        <v>12</v>
      </c>
      <c r="D70" s="10">
        <v>6.3364331526774196</v>
      </c>
      <c r="E70" s="9">
        <f t="shared" si="59"/>
        <v>7.5475894744666698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5</v>
      </c>
      <c r="E73" s="7"/>
      <c r="F73" s="7"/>
      <c r="G73" s="1">
        <v>1</v>
      </c>
      <c r="H73" s="8">
        <f t="shared" ref="H73:H84" si="61">E74</f>
        <v>5</v>
      </c>
      <c r="I73" s="8">
        <f t="shared" ref="I73:I84" si="62">H73+273.15</f>
        <v>278.14999999999998</v>
      </c>
      <c r="J73" s="8">
        <f t="shared" ref="J73:J84" si="63">EXP(($C$15*(I73-$C$13))/($C$16*I73*$C$13))</f>
        <v>3.3074406338125473E-2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3.6216474940247399E-3</v>
      </c>
      <c r="Q73" s="12">
        <f t="shared" ref="Q73:Q84" si="67">P73*$B$75</f>
        <v>6.5189654892445321E-4</v>
      </c>
      <c r="R73" s="8">
        <f t="shared" ref="R73:R84" si="68">L73*$B$75</f>
        <v>1.9710000000000002E-2</v>
      </c>
      <c r="S73" s="13">
        <f t="shared" ref="S73:S84" si="69">Q73/R73</f>
        <v>3.307440633812548E-2</v>
      </c>
      <c r="T73" s="2">
        <f t="shared" ref="T73:T84" si="70">$B$74/100</f>
        <v>0.01</v>
      </c>
      <c r="U73" s="14">
        <f t="shared" ref="U73:U84" si="71">S73*T73</f>
        <v>3.3074406338125478E-4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1.2930744063381254E-2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31695.833333333332</v>
      </c>
      <c r="AU73" s="1">
        <f t="shared" ref="AU73:AU84" si="78">AT73*10000*AS73*0.67*AR73*AQ73</f>
        <v>5412365.5039974079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3.4494065589032301</v>
      </c>
      <c r="E74" s="9">
        <f t="shared" ref="E74:E85" si="79">D73</f>
        <v>5</v>
      </c>
      <c r="F74" s="7" t="s">
        <v>83</v>
      </c>
      <c r="G74" s="1">
        <v>2</v>
      </c>
      <c r="H74" s="8">
        <f t="shared" si="61"/>
        <v>3.4494065589032301</v>
      </c>
      <c r="I74" s="8">
        <f t="shared" si="62"/>
        <v>276.59940655890318</v>
      </c>
      <c r="J74" s="8">
        <f t="shared" si="63"/>
        <v>2.7181093233790688E-2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0.21537835250597528</v>
      </c>
      <c r="P74" s="8">
        <f t="shared" si="66"/>
        <v>5.8542190800051509E-3</v>
      </c>
      <c r="Q74" s="12">
        <f t="shared" si="67"/>
        <v>1.0537594344009272E-3</v>
      </c>
      <c r="R74" s="8">
        <f t="shared" si="68"/>
        <v>1.9710000000000002E-2</v>
      </c>
      <c r="S74" s="13">
        <f t="shared" si="69"/>
        <v>5.3463187945252517E-2</v>
      </c>
      <c r="T74" s="2">
        <f t="shared" si="70"/>
        <v>0.01</v>
      </c>
      <c r="U74" s="14">
        <f t="shared" si="71"/>
        <v>5.3463187945252517E-4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1.3134631879452525E-2</v>
      </c>
      <c r="AR74" s="8">
        <f t="shared" si="75"/>
        <v>10.950000000000001</v>
      </c>
      <c r="AS74" s="1">
        <f t="shared" si="76"/>
        <v>0.18</v>
      </c>
      <c r="AT74" s="1">
        <f t="shared" si="77"/>
        <v>31695.833333333332</v>
      </c>
      <c r="AU74" s="1">
        <f t="shared" si="78"/>
        <v>5497705.9435715368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4.2649948012142902</v>
      </c>
      <c r="E75" s="9">
        <f t="shared" si="79"/>
        <v>3.4494065589032301</v>
      </c>
      <c r="F75" s="7" t="s">
        <v>83</v>
      </c>
      <c r="G75" s="1">
        <v>3</v>
      </c>
      <c r="H75" s="8">
        <f t="shared" si="61"/>
        <v>4.2649948012142902</v>
      </c>
      <c r="I75" s="8">
        <f t="shared" si="62"/>
        <v>277.41499480121428</v>
      </c>
      <c r="J75" s="8">
        <f t="shared" si="63"/>
        <v>3.0144827080014137E-2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0.31902413342597014</v>
      </c>
      <c r="P75" s="8">
        <f t="shared" si="66"/>
        <v>9.6169273364772271E-3</v>
      </c>
      <c r="Q75" s="12">
        <f t="shared" si="67"/>
        <v>1.7310469205659008E-3</v>
      </c>
      <c r="R75" s="8">
        <f t="shared" si="68"/>
        <v>1.9710000000000002E-2</v>
      </c>
      <c r="S75" s="13">
        <f t="shared" si="69"/>
        <v>8.7825820424449558E-2</v>
      </c>
      <c r="T75" s="2">
        <f t="shared" si="70"/>
        <v>0.01</v>
      </c>
      <c r="U75" s="14">
        <f t="shared" si="71"/>
        <v>8.7825820424449559E-4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1.3478258204244496E-2</v>
      </c>
      <c r="AR75" s="8">
        <f t="shared" si="75"/>
        <v>10.950000000000001</v>
      </c>
      <c r="AS75" s="1">
        <f t="shared" si="76"/>
        <v>0.18</v>
      </c>
      <c r="AT75" s="1">
        <f t="shared" si="77"/>
        <v>31695.833333333332</v>
      </c>
      <c r="AU75" s="1">
        <f t="shared" si="78"/>
        <v>5641536.1251491271</v>
      </c>
    </row>
    <row r="76" spans="1:48" x14ac:dyDescent="0.15">
      <c r="C76" s="7">
        <v>3</v>
      </c>
      <c r="D76" s="7">
        <v>5.7313312281612898</v>
      </c>
      <c r="E76" s="9">
        <f t="shared" si="79"/>
        <v>4.2649948012142902</v>
      </c>
      <c r="F76" s="7" t="s">
        <v>83</v>
      </c>
      <c r="G76" s="1">
        <v>4</v>
      </c>
      <c r="H76" s="8">
        <f t="shared" si="61"/>
        <v>5.7313312281612898</v>
      </c>
      <c r="I76" s="8">
        <f t="shared" si="62"/>
        <v>278.88133122816129</v>
      </c>
      <c r="J76" s="8">
        <f t="shared" si="63"/>
        <v>3.6254277386345887E-2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0.41890720608949295</v>
      </c>
      <c r="P76" s="8">
        <f t="shared" si="66"/>
        <v>1.5187178048707639E-2</v>
      </c>
      <c r="Q76" s="12">
        <f t="shared" si="67"/>
        <v>2.7336920487673749E-3</v>
      </c>
      <c r="R76" s="8">
        <f t="shared" si="68"/>
        <v>1.9710000000000002E-2</v>
      </c>
      <c r="S76" s="13">
        <f t="shared" si="69"/>
        <v>0.1386956899425355</v>
      </c>
      <c r="T76" s="2">
        <f t="shared" si="70"/>
        <v>0.01</v>
      </c>
      <c r="U76" s="14">
        <f t="shared" si="71"/>
        <v>1.3869568994253551E-3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1.3986956899425355E-2</v>
      </c>
      <c r="AR76" s="8">
        <f t="shared" si="75"/>
        <v>10.950000000000001</v>
      </c>
      <c r="AS76" s="1">
        <f t="shared" si="76"/>
        <v>0.18</v>
      </c>
      <c r="AT76" s="1">
        <f t="shared" si="77"/>
        <v>31695.833333333332</v>
      </c>
      <c r="AU76" s="1">
        <f t="shared" si="78"/>
        <v>5854459.9334180094</v>
      </c>
    </row>
    <row r="77" spans="1:48" x14ac:dyDescent="0.15">
      <c r="C77" s="7">
        <v>4</v>
      </c>
      <c r="D77" s="7">
        <v>12.225470099800001</v>
      </c>
      <c r="E77" s="9">
        <f t="shared" si="79"/>
        <v>5.7313312281612898</v>
      </c>
      <c r="F77" s="7" t="s">
        <v>83</v>
      </c>
      <c r="G77" s="1">
        <v>5</v>
      </c>
      <c r="H77" s="8">
        <f t="shared" si="61"/>
        <v>12.225470099800001</v>
      </c>
      <c r="I77" s="8">
        <f t="shared" si="62"/>
        <v>285.3754700998</v>
      </c>
      <c r="J77" s="8">
        <f t="shared" si="63"/>
        <v>8.0243905920263273E-2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0.38353402663874603</v>
      </c>
      <c r="O77" s="8">
        <f t="shared" si="80"/>
        <v>0.12968600140203934</v>
      </c>
      <c r="P77" s="8">
        <f t="shared" si="66"/>
        <v>1.0406511295680376E-2</v>
      </c>
      <c r="Q77" s="12">
        <f t="shared" si="67"/>
        <v>1.8731720332224677E-3</v>
      </c>
      <c r="R77" s="8">
        <f t="shared" si="68"/>
        <v>1.9710000000000002E-2</v>
      </c>
      <c r="S77" s="13">
        <f t="shared" si="69"/>
        <v>9.5036632837263699E-2</v>
      </c>
      <c r="T77" s="2">
        <f t="shared" si="70"/>
        <v>0.01</v>
      </c>
      <c r="U77" s="14">
        <f t="shared" si="71"/>
        <v>9.5036632837263704E-4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1.3550366328372638E-2</v>
      </c>
      <c r="AR77" s="8">
        <f t="shared" si="75"/>
        <v>10.950000000000001</v>
      </c>
      <c r="AS77" s="1">
        <f t="shared" si="76"/>
        <v>0.18</v>
      </c>
      <c r="AT77" s="1">
        <f t="shared" si="77"/>
        <v>31695.833333333332</v>
      </c>
      <c r="AU77" s="1">
        <f t="shared" si="78"/>
        <v>5671718.1101668598</v>
      </c>
    </row>
    <row r="78" spans="1:48" x14ac:dyDescent="0.15">
      <c r="C78" s="7">
        <v>5</v>
      </c>
      <c r="D78" s="7">
        <v>13.677481896096801</v>
      </c>
      <c r="E78" s="9">
        <f t="shared" si="79"/>
        <v>12.225470099800001</v>
      </c>
      <c r="F78" s="7" t="s">
        <v>85</v>
      </c>
      <c r="G78" s="1">
        <v>6</v>
      </c>
      <c r="H78" s="8">
        <f t="shared" si="61"/>
        <v>13.677481896096801</v>
      </c>
      <c r="I78" s="8">
        <f t="shared" si="62"/>
        <v>286.8274818960968</v>
      </c>
      <c r="J78" s="8">
        <f t="shared" si="63"/>
        <v>9.5372774854814379E-2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0.22877949010635898</v>
      </c>
      <c r="P78" s="8">
        <f t="shared" si="66"/>
        <v>2.1819334801313008E-2</v>
      </c>
      <c r="Q78" s="12">
        <f t="shared" si="67"/>
        <v>3.9274802642363417E-3</v>
      </c>
      <c r="R78" s="8">
        <f t="shared" si="68"/>
        <v>1.9710000000000002E-2</v>
      </c>
      <c r="S78" s="13">
        <f t="shared" si="69"/>
        <v>0.19926333151884024</v>
      </c>
      <c r="T78" s="2">
        <f t="shared" si="70"/>
        <v>0.01</v>
      </c>
      <c r="U78" s="14">
        <f t="shared" si="71"/>
        <v>1.9926333151884025E-3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1.4592633315188402E-2</v>
      </c>
      <c r="AR78" s="8">
        <f t="shared" si="75"/>
        <v>10.950000000000001</v>
      </c>
      <c r="AS78" s="1">
        <f t="shared" si="76"/>
        <v>0.18</v>
      </c>
      <c r="AT78" s="1">
        <f t="shared" si="77"/>
        <v>31695.833333333332</v>
      </c>
      <c r="AU78" s="1">
        <f t="shared" si="78"/>
        <v>6107975.2859137803</v>
      </c>
    </row>
    <row r="79" spans="1:48" x14ac:dyDescent="0.15">
      <c r="C79" s="7">
        <v>6</v>
      </c>
      <c r="D79" s="7">
        <v>15.8370043956667</v>
      </c>
      <c r="E79" s="9">
        <f t="shared" si="79"/>
        <v>13.677481896096801</v>
      </c>
      <c r="F79" s="7" t="s">
        <v>83</v>
      </c>
      <c r="G79" s="1">
        <v>7</v>
      </c>
      <c r="H79" s="8">
        <f t="shared" si="61"/>
        <v>15.8370043956667</v>
      </c>
      <c r="I79" s="8">
        <f t="shared" si="62"/>
        <v>288.9870043956667</v>
      </c>
      <c r="J79" s="8">
        <f t="shared" si="63"/>
        <v>0.12291170642022217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0.31646015530504601</v>
      </c>
      <c r="P79" s="8">
        <f t="shared" si="66"/>
        <v>3.8896657702551726E-2</v>
      </c>
      <c r="Q79" s="12">
        <f t="shared" si="67"/>
        <v>7.0013983864593106E-3</v>
      </c>
      <c r="R79" s="8">
        <f t="shared" si="68"/>
        <v>1.9710000000000002E-2</v>
      </c>
      <c r="S79" s="13">
        <f t="shared" si="69"/>
        <v>0.35522061828814355</v>
      </c>
      <c r="T79" s="2">
        <f t="shared" si="70"/>
        <v>0.01</v>
      </c>
      <c r="U79" s="14">
        <f t="shared" si="71"/>
        <v>3.5522061828814357E-3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2.5152206182881436E-2</v>
      </c>
      <c r="AR79" s="8">
        <f t="shared" si="75"/>
        <v>10.950000000000001</v>
      </c>
      <c r="AS79" s="1">
        <f t="shared" si="76"/>
        <v>0.18</v>
      </c>
      <c r="AT79" s="1">
        <f t="shared" si="77"/>
        <v>31695.833333333332</v>
      </c>
      <c r="AU79" s="1">
        <f t="shared" si="78"/>
        <v>10527849.938595138</v>
      </c>
    </row>
    <row r="80" spans="1:48" x14ac:dyDescent="0.15">
      <c r="C80" s="7">
        <v>7</v>
      </c>
      <c r="D80" s="7">
        <v>15.81736093</v>
      </c>
      <c r="E80" s="9">
        <f t="shared" si="79"/>
        <v>15.8370043956667</v>
      </c>
      <c r="F80" s="7" t="s">
        <v>83</v>
      </c>
      <c r="G80" s="1">
        <v>8</v>
      </c>
      <c r="H80" s="8">
        <f t="shared" si="61"/>
        <v>15.81736093</v>
      </c>
      <c r="I80" s="8">
        <f t="shared" si="62"/>
        <v>288.96736092999998</v>
      </c>
      <c r="J80" s="8">
        <f t="shared" si="63"/>
        <v>0.12263051454622657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0.38706349760249431</v>
      </c>
      <c r="P80" s="8">
        <f t="shared" si="66"/>
        <v>4.7465795873056014E-2</v>
      </c>
      <c r="Q80" s="12">
        <f t="shared" si="67"/>
        <v>8.5438432571500831E-3</v>
      </c>
      <c r="R80" s="8">
        <f t="shared" si="68"/>
        <v>1.9710000000000002E-2</v>
      </c>
      <c r="S80" s="13">
        <f t="shared" si="69"/>
        <v>0.43347758788179008</v>
      </c>
      <c r="T80" s="2">
        <f t="shared" si="70"/>
        <v>0.01</v>
      </c>
      <c r="U80" s="14">
        <f t="shared" si="71"/>
        <v>4.3347758788179012E-3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2.5934775878817901E-2</v>
      </c>
      <c r="AR80" s="8">
        <f t="shared" si="75"/>
        <v>10.950000000000001</v>
      </c>
      <c r="AS80" s="1">
        <f t="shared" si="76"/>
        <v>0.18</v>
      </c>
      <c r="AT80" s="1">
        <f t="shared" si="77"/>
        <v>31695.833333333332</v>
      </c>
      <c r="AU80" s="1">
        <f t="shared" si="78"/>
        <v>10855406.744761845</v>
      </c>
    </row>
    <row r="81" spans="1:48" x14ac:dyDescent="0.15">
      <c r="C81" s="7">
        <v>8</v>
      </c>
      <c r="D81" s="7">
        <v>16.855390038064499</v>
      </c>
      <c r="E81" s="9">
        <f t="shared" si="79"/>
        <v>15.81736093</v>
      </c>
      <c r="F81" s="7" t="s">
        <v>83</v>
      </c>
      <c r="G81" s="1">
        <v>9</v>
      </c>
      <c r="H81" s="8">
        <f t="shared" si="61"/>
        <v>16.855390038064499</v>
      </c>
      <c r="I81" s="8">
        <f t="shared" si="62"/>
        <v>290.00539003806449</v>
      </c>
      <c r="J81" s="8">
        <f t="shared" si="63"/>
        <v>0.1383493918009967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0.4490977017294383</v>
      </c>
      <c r="P81" s="8">
        <f t="shared" si="66"/>
        <v>6.2132393893493211E-2</v>
      </c>
      <c r="Q81" s="12">
        <f t="shared" si="67"/>
        <v>1.1183830900828778E-2</v>
      </c>
      <c r="R81" s="8">
        <f t="shared" si="68"/>
        <v>1.9710000000000002E-2</v>
      </c>
      <c r="S81" s="13">
        <f t="shared" si="69"/>
        <v>0.56741912231500646</v>
      </c>
      <c r="T81" s="2">
        <f t="shared" si="70"/>
        <v>0.01</v>
      </c>
      <c r="U81" s="14">
        <f t="shared" si="71"/>
        <v>5.6741912231500647E-3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2.7274191223150064E-2</v>
      </c>
      <c r="AR81" s="8">
        <f t="shared" si="75"/>
        <v>10.950000000000001</v>
      </c>
      <c r="AS81" s="1">
        <f t="shared" si="76"/>
        <v>0.18</v>
      </c>
      <c r="AT81" s="1">
        <f t="shared" si="77"/>
        <v>31695.833333333332</v>
      </c>
      <c r="AU81" s="1">
        <f t="shared" si="78"/>
        <v>11416040.02074771</v>
      </c>
    </row>
    <row r="82" spans="1:48" x14ac:dyDescent="0.15">
      <c r="C82" s="7">
        <v>9</v>
      </c>
      <c r="D82" s="7">
        <v>15.7462078336667</v>
      </c>
      <c r="E82" s="9">
        <f t="shared" si="79"/>
        <v>16.855390038064499</v>
      </c>
      <c r="F82" s="7" t="s">
        <v>83</v>
      </c>
      <c r="G82" s="1">
        <v>10</v>
      </c>
      <c r="H82" s="8">
        <f t="shared" si="61"/>
        <v>15.7462078336667</v>
      </c>
      <c r="I82" s="8">
        <f t="shared" si="62"/>
        <v>288.89620783366667</v>
      </c>
      <c r="J82" s="8">
        <f t="shared" si="63"/>
        <v>0.12161703110888288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0.49646530783594511</v>
      </c>
      <c r="P82" s="8">
        <f t="shared" si="66"/>
        <v>6.0378636787565249E-2</v>
      </c>
      <c r="Q82" s="12">
        <f t="shared" si="67"/>
        <v>1.0868154621761744E-2</v>
      </c>
      <c r="R82" s="8">
        <f t="shared" si="68"/>
        <v>1.9710000000000002E-2</v>
      </c>
      <c r="S82" s="13">
        <f t="shared" si="69"/>
        <v>0.55140307568552727</v>
      </c>
      <c r="T82" s="2">
        <f t="shared" si="70"/>
        <v>0.01</v>
      </c>
      <c r="U82" s="14">
        <f t="shared" si="71"/>
        <v>5.5140307568552725E-3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2.7114030756855274E-2</v>
      </c>
      <c r="AR82" s="8">
        <f t="shared" si="75"/>
        <v>10.950000000000001</v>
      </c>
      <c r="AS82" s="1">
        <f t="shared" si="76"/>
        <v>0.18</v>
      </c>
      <c r="AT82" s="1">
        <f t="shared" si="77"/>
        <v>31695.833333333332</v>
      </c>
      <c r="AU82" s="1">
        <f t="shared" si="78"/>
        <v>11349002.348466121</v>
      </c>
    </row>
    <row r="83" spans="1:48" x14ac:dyDescent="0.15">
      <c r="C83" s="7">
        <v>10</v>
      </c>
      <c r="D83" s="7">
        <v>11.7128397363548</v>
      </c>
      <c r="E83" s="9">
        <f t="shared" si="79"/>
        <v>15.7462078336667</v>
      </c>
      <c r="F83" s="7" t="s">
        <v>83</v>
      </c>
      <c r="G83" s="1">
        <v>11</v>
      </c>
      <c r="H83" s="8">
        <f t="shared" si="61"/>
        <v>11.7128397363548</v>
      </c>
      <c r="I83" s="8">
        <f t="shared" si="62"/>
        <v>284.86283973635477</v>
      </c>
      <c r="J83" s="8">
        <f t="shared" si="63"/>
        <v>7.5465147125000506E-2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0.41428233749596083</v>
      </c>
      <c r="O83" s="8">
        <f t="shared" si="80"/>
        <v>0.13130433355241905</v>
      </c>
      <c r="P83" s="8">
        <f t="shared" si="66"/>
        <v>9.9089008496834434E-3</v>
      </c>
      <c r="Q83" s="12">
        <f t="shared" si="67"/>
        <v>1.7836021529430198E-3</v>
      </c>
      <c r="R83" s="8">
        <f t="shared" si="68"/>
        <v>1.9710000000000002E-2</v>
      </c>
      <c r="S83" s="13">
        <f t="shared" si="69"/>
        <v>9.0492245202588514E-2</v>
      </c>
      <c r="T83" s="2">
        <f t="shared" si="70"/>
        <v>0.01</v>
      </c>
      <c r="U83" s="14">
        <f t="shared" si="71"/>
        <v>9.0492245202588521E-4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1.3504922452025885E-2</v>
      </c>
      <c r="AR83" s="8">
        <f t="shared" si="75"/>
        <v>10.950000000000001</v>
      </c>
      <c r="AS83" s="1">
        <f t="shared" si="76"/>
        <v>0.18</v>
      </c>
      <c r="AT83" s="1">
        <f t="shared" si="77"/>
        <v>31695.833333333332</v>
      </c>
      <c r="AU83" s="1">
        <f t="shared" si="78"/>
        <v>5652696.8637867989</v>
      </c>
    </row>
    <row r="84" spans="1:48" x14ac:dyDescent="0.15">
      <c r="C84" s="7">
        <v>11</v>
      </c>
      <c r="D84" s="7">
        <v>7.5475894744666698</v>
      </c>
      <c r="E84" s="9">
        <f t="shared" si="79"/>
        <v>11.7128397363548</v>
      </c>
      <c r="F84" s="7" t="s">
        <v>85</v>
      </c>
      <c r="G84" s="1">
        <v>12</v>
      </c>
      <c r="H84" s="8">
        <f t="shared" si="61"/>
        <v>7.5475894744666698</v>
      </c>
      <c r="I84" s="8">
        <f t="shared" si="62"/>
        <v>280.69758947446667</v>
      </c>
      <c r="J84" s="8">
        <f t="shared" si="63"/>
        <v>4.544338465500132E-2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0.23089543270273563</v>
      </c>
      <c r="P84" s="8">
        <f t="shared" si="66"/>
        <v>1.0492669963393387E-2</v>
      </c>
      <c r="Q84" s="12">
        <f t="shared" si="67"/>
        <v>1.8886805934108096E-3</v>
      </c>
      <c r="R84" s="8">
        <f t="shared" si="68"/>
        <v>1.9710000000000002E-2</v>
      </c>
      <c r="S84" s="13">
        <f t="shared" si="69"/>
        <v>9.5823469985327731E-2</v>
      </c>
      <c r="T84" s="2">
        <f t="shared" si="70"/>
        <v>0.01</v>
      </c>
      <c r="U84" s="14">
        <f t="shared" si="71"/>
        <v>9.582346998532773E-4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1.3558234699853277E-2</v>
      </c>
      <c r="AR84" s="8">
        <f t="shared" si="75"/>
        <v>10.950000000000001</v>
      </c>
      <c r="AS84" s="1">
        <f t="shared" si="76"/>
        <v>0.18</v>
      </c>
      <c r="AT84" s="1">
        <f t="shared" si="77"/>
        <v>31695.833333333332</v>
      </c>
      <c r="AU84" s="1">
        <f t="shared" si="78"/>
        <v>5675011.5403179564</v>
      </c>
      <c r="AV84" s="1">
        <f>SUM(AU73:AU84)</f>
        <v>89661768.358892277</v>
      </c>
    </row>
    <row r="85" spans="1:48" x14ac:dyDescent="0.3">
      <c r="C85" s="7">
        <v>12</v>
      </c>
      <c r="D85" s="10">
        <v>6.3364331526774196</v>
      </c>
      <c r="E85" s="9">
        <f t="shared" si="79"/>
        <v>7.5475894744666698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5</v>
      </c>
      <c r="E89" s="7"/>
      <c r="F89" s="7"/>
      <c r="G89" s="1">
        <v>1</v>
      </c>
      <c r="H89" s="8">
        <f t="shared" ref="H89:H100" si="81">E90</f>
        <v>5</v>
      </c>
      <c r="I89" s="8">
        <f t="shared" ref="I89:I100" si="82">H89+273.15</f>
        <v>278.14999999999998</v>
      </c>
      <c r="J89" s="8">
        <f t="shared" ref="J89:J100" si="83">EXP(($C$15*(I89-$C$13))/($C$16*I89*$C$13))</f>
        <v>3.3074406338125473E-2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0.17546882108549861</v>
      </c>
      <c r="Q89" s="12">
        <f t="shared" ref="Q89:Q100" si="87">P89*$B$91</f>
        <v>7.8960969488474378E-2</v>
      </c>
      <c r="R89" s="8">
        <f t="shared" ref="R89:R100" si="88">L89*$B$91</f>
        <v>2.3873737500000001</v>
      </c>
      <c r="S89" s="13">
        <f t="shared" ref="S89:S100" si="89">Q89/R89</f>
        <v>3.3074406338125473E-2</v>
      </c>
      <c r="T89" s="2">
        <f t="shared" ref="T89:T100" si="90">$B$90/100</f>
        <v>0.51</v>
      </c>
      <c r="U89" s="14">
        <f t="shared" ref="U89:U100" si="91">S89*T89</f>
        <v>1.6867947232443992E-2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3.5422686090581863E-2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1035761.6666666666</v>
      </c>
      <c r="AN89" s="1">
        <f t="shared" ref="AN89:AN100" si="96">AM89*10000*AK89*AJ89</f>
        <v>3816621116.3406615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3.4494065589032301</v>
      </c>
      <c r="E90" s="9">
        <f t="shared" ref="E90:E101" si="97">D89</f>
        <v>5</v>
      </c>
      <c r="F90" s="7" t="s">
        <v>83</v>
      </c>
      <c r="G90" s="1">
        <v>2</v>
      </c>
      <c r="H90" s="8">
        <f t="shared" si="81"/>
        <v>3.4494065589032301</v>
      </c>
      <c r="I90" s="8">
        <f t="shared" si="82"/>
        <v>276.59940655890318</v>
      </c>
      <c r="J90" s="8">
        <f t="shared" si="83"/>
        <v>2.7181093233790688E-2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10.435081178914501</v>
      </c>
      <c r="P90" s="8">
        <f t="shared" si="86"/>
        <v>0.2836369144262495</v>
      </c>
      <c r="Q90" s="12">
        <f t="shared" si="87"/>
        <v>0.12763661149181227</v>
      </c>
      <c r="R90" s="8">
        <f t="shared" si="88"/>
        <v>2.3873737500000001</v>
      </c>
      <c r="S90" s="13">
        <f t="shared" si="89"/>
        <v>5.3463187945252504E-2</v>
      </c>
      <c r="T90" s="2">
        <f t="shared" si="90"/>
        <v>0.51</v>
      </c>
      <c r="U90" s="14">
        <f t="shared" si="91"/>
        <v>2.7266225852078777E-2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3.855776709440175E-2</v>
      </c>
      <c r="AK90" s="8">
        <f t="shared" si="93"/>
        <v>10.4025</v>
      </c>
      <c r="AL90" s="1">
        <f t="shared" si="94"/>
        <v>0.45</v>
      </c>
      <c r="AM90" s="17">
        <f t="shared" si="95"/>
        <v>1035761.6666666666</v>
      </c>
      <c r="AN90" s="1">
        <f t="shared" si="96"/>
        <v>4154410755.7265577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4.2649948012142902</v>
      </c>
      <c r="E91" s="9">
        <f t="shared" si="97"/>
        <v>3.4494065589032301</v>
      </c>
      <c r="F91" s="7" t="s">
        <v>83</v>
      </c>
      <c r="G91" s="1">
        <v>3</v>
      </c>
      <c r="H91" s="8">
        <f t="shared" si="81"/>
        <v>4.2649948012142902</v>
      </c>
      <c r="I91" s="8">
        <f t="shared" si="82"/>
        <v>277.41499480121428</v>
      </c>
      <c r="J91" s="8">
        <f t="shared" si="83"/>
        <v>3.0144827080014137E-2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15.456719264488251</v>
      </c>
      <c r="P91" s="8">
        <f t="shared" si="86"/>
        <v>0.46594012945232161</v>
      </c>
      <c r="Q91" s="12">
        <f t="shared" si="87"/>
        <v>0.20967305825354474</v>
      </c>
      <c r="R91" s="8">
        <f t="shared" si="88"/>
        <v>2.3873737500000001</v>
      </c>
      <c r="S91" s="13">
        <f t="shared" si="89"/>
        <v>8.7825820424449558E-2</v>
      </c>
      <c r="T91" s="2">
        <f t="shared" si="90"/>
        <v>0.51</v>
      </c>
      <c r="U91" s="14">
        <f t="shared" si="91"/>
        <v>4.4791168416469275E-2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4.3841537277565484E-2</v>
      </c>
      <c r="AK91" s="8">
        <f t="shared" si="93"/>
        <v>10.4025</v>
      </c>
      <c r="AL91" s="1">
        <f t="shared" si="94"/>
        <v>0.45</v>
      </c>
      <c r="AM91" s="17">
        <f t="shared" si="95"/>
        <v>1035761.6666666666</v>
      </c>
      <c r="AN91" s="1">
        <f t="shared" si="96"/>
        <v>4723711141.456358</v>
      </c>
    </row>
    <row r="92" spans="1:48" x14ac:dyDescent="0.15">
      <c r="C92" s="7">
        <v>3</v>
      </c>
      <c r="D92" s="7">
        <v>5.7313312281612898</v>
      </c>
      <c r="E92" s="9">
        <f t="shared" si="97"/>
        <v>4.2649948012142902</v>
      </c>
      <c r="F92" s="7" t="s">
        <v>83</v>
      </c>
      <c r="G92" s="1">
        <v>4</v>
      </c>
      <c r="H92" s="8">
        <f t="shared" si="81"/>
        <v>5.7313312281612898</v>
      </c>
      <c r="I92" s="8">
        <f t="shared" si="82"/>
        <v>278.88133122816129</v>
      </c>
      <c r="J92" s="8">
        <f t="shared" si="83"/>
        <v>3.6254277386345887E-2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20.296054135035931</v>
      </c>
      <c r="P92" s="8">
        <f t="shared" si="86"/>
        <v>0.73581877645988503</v>
      </c>
      <c r="Q92" s="12">
        <f t="shared" si="87"/>
        <v>0.33111844940694829</v>
      </c>
      <c r="R92" s="8">
        <f t="shared" si="88"/>
        <v>2.3873737500000001</v>
      </c>
      <c r="S92" s="13">
        <f t="shared" si="89"/>
        <v>0.1386956899425355</v>
      </c>
      <c r="T92" s="2">
        <f t="shared" si="90"/>
        <v>0.51</v>
      </c>
      <c r="U92" s="14">
        <f t="shared" si="91"/>
        <v>7.0734801870693115E-2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5.166354276401397E-2</v>
      </c>
      <c r="AK92" s="8">
        <f t="shared" si="93"/>
        <v>10.4025</v>
      </c>
      <c r="AL92" s="1">
        <f t="shared" si="94"/>
        <v>0.45</v>
      </c>
      <c r="AM92" s="17">
        <f t="shared" si="95"/>
        <v>1035761.6666666666</v>
      </c>
      <c r="AN92" s="1">
        <f t="shared" si="96"/>
        <v>5566493962.4815884</v>
      </c>
    </row>
    <row r="93" spans="1:48" x14ac:dyDescent="0.15">
      <c r="C93" s="7">
        <v>4</v>
      </c>
      <c r="D93" s="7">
        <v>12.225470099800001</v>
      </c>
      <c r="E93" s="9">
        <f t="shared" si="97"/>
        <v>5.7313312281612898</v>
      </c>
      <c r="F93" s="7" t="s">
        <v>83</v>
      </c>
      <c r="G93" s="1">
        <v>5</v>
      </c>
      <c r="H93" s="8">
        <f t="shared" si="81"/>
        <v>12.225470099800001</v>
      </c>
      <c r="I93" s="8">
        <f t="shared" si="82"/>
        <v>285.3754700998</v>
      </c>
      <c r="J93" s="8">
        <f t="shared" si="83"/>
        <v>8.0243905920263273E-2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18.582223590647242</v>
      </c>
      <c r="O93" s="8">
        <f t="shared" si="98"/>
        <v>6.2832867679288036</v>
      </c>
      <c r="P93" s="8">
        <f t="shared" si="86"/>
        <v>0.50419547227571404</v>
      </c>
      <c r="Q93" s="12">
        <f t="shared" si="87"/>
        <v>0.22688796252407131</v>
      </c>
      <c r="R93" s="8">
        <f t="shared" si="88"/>
        <v>2.3873737500000001</v>
      </c>
      <c r="S93" s="13">
        <f t="shared" si="89"/>
        <v>9.5036632837263671E-2</v>
      </c>
      <c r="T93" s="2">
        <f t="shared" si="90"/>
        <v>0.51</v>
      </c>
      <c r="U93" s="14">
        <f t="shared" si="91"/>
        <v>4.8468682747004471E-2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3.7524307848221847E-2</v>
      </c>
      <c r="AK93" s="8">
        <f t="shared" si="93"/>
        <v>10.4025</v>
      </c>
      <c r="AL93" s="1">
        <f t="shared" si="94"/>
        <v>0.45</v>
      </c>
      <c r="AM93" s="17">
        <f t="shared" si="95"/>
        <v>1035761.6666666666</v>
      </c>
      <c r="AN93" s="1">
        <f t="shared" si="96"/>
        <v>4043060578.2792177</v>
      </c>
    </row>
    <row r="94" spans="1:48" x14ac:dyDescent="0.15">
      <c r="C94" s="7">
        <v>5</v>
      </c>
      <c r="D94" s="7">
        <v>13.677481896096801</v>
      </c>
      <c r="E94" s="9">
        <f t="shared" si="97"/>
        <v>12.225470099800001</v>
      </c>
      <c r="F94" s="7" t="s">
        <v>85</v>
      </c>
      <c r="G94" s="1">
        <v>6</v>
      </c>
      <c r="H94" s="8">
        <f t="shared" si="81"/>
        <v>13.677481896096801</v>
      </c>
      <c r="I94" s="8">
        <f t="shared" si="82"/>
        <v>286.8274818960968</v>
      </c>
      <c r="J94" s="8">
        <f t="shared" si="83"/>
        <v>9.5372774854814379E-2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11.084366295653089</v>
      </c>
      <c r="P94" s="8">
        <f t="shared" si="86"/>
        <v>1.0571467711236149</v>
      </c>
      <c r="Q94" s="12">
        <f t="shared" si="87"/>
        <v>0.4757160470056267</v>
      </c>
      <c r="R94" s="8">
        <f t="shared" si="88"/>
        <v>2.3873737500000001</v>
      </c>
      <c r="S94" s="13">
        <f t="shared" si="89"/>
        <v>0.19926333151884018</v>
      </c>
      <c r="T94" s="2">
        <f t="shared" si="90"/>
        <v>0.51</v>
      </c>
      <c r="U94" s="14">
        <f t="shared" si="91"/>
        <v>0.10162429907460849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5.6768726170994467E-2</v>
      </c>
      <c r="AK94" s="8">
        <f t="shared" si="93"/>
        <v>10.4025</v>
      </c>
      <c r="AL94" s="1">
        <f t="shared" si="94"/>
        <v>0.45</v>
      </c>
      <c r="AM94" s="17">
        <f t="shared" si="95"/>
        <v>1035761.6666666666</v>
      </c>
      <c r="AN94" s="1">
        <f t="shared" si="96"/>
        <v>6116552496.8357706</v>
      </c>
    </row>
    <row r="95" spans="1:48" x14ac:dyDescent="0.15">
      <c r="C95" s="7">
        <v>6</v>
      </c>
      <c r="D95" s="7">
        <v>15.8370043956667</v>
      </c>
      <c r="E95" s="9">
        <f t="shared" si="97"/>
        <v>13.677481896096801</v>
      </c>
      <c r="F95" s="7" t="s">
        <v>83</v>
      </c>
      <c r="G95" s="1">
        <v>7</v>
      </c>
      <c r="H95" s="8">
        <f t="shared" si="81"/>
        <v>15.8370043956667</v>
      </c>
      <c r="I95" s="8">
        <f t="shared" si="82"/>
        <v>288.9870043956667</v>
      </c>
      <c r="J95" s="8">
        <f t="shared" si="83"/>
        <v>0.12291170642022217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15.332494524529475</v>
      </c>
      <c r="P95" s="8">
        <f t="shared" si="86"/>
        <v>1.8845430656886306</v>
      </c>
      <c r="Q95" s="12">
        <f t="shared" si="87"/>
        <v>0.84804437955988377</v>
      </c>
      <c r="R95" s="8">
        <f t="shared" si="88"/>
        <v>2.3873737500000001</v>
      </c>
      <c r="S95" s="13">
        <f t="shared" si="89"/>
        <v>0.3552206182881435</v>
      </c>
      <c r="T95" s="2">
        <f t="shared" si="90"/>
        <v>0.51</v>
      </c>
      <c r="U95" s="14">
        <f t="shared" si="91"/>
        <v>0.18116251532695318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0.10107549837107638</v>
      </c>
      <c r="AK95" s="8">
        <f t="shared" si="93"/>
        <v>10.4025</v>
      </c>
      <c r="AL95" s="1">
        <f t="shared" si="94"/>
        <v>0.45</v>
      </c>
      <c r="AM95" s="17">
        <f t="shared" si="95"/>
        <v>1035761.6666666666</v>
      </c>
      <c r="AN95" s="1">
        <f t="shared" si="96"/>
        <v>10890390424.973261</v>
      </c>
    </row>
    <row r="96" spans="1:48" x14ac:dyDescent="0.15">
      <c r="C96" s="7">
        <v>7</v>
      </c>
      <c r="D96" s="7">
        <v>15.81736093</v>
      </c>
      <c r="E96" s="9">
        <f t="shared" si="97"/>
        <v>15.8370043956667</v>
      </c>
      <c r="F96" s="7" t="s">
        <v>83</v>
      </c>
      <c r="G96" s="1">
        <v>8</v>
      </c>
      <c r="H96" s="8">
        <f t="shared" si="81"/>
        <v>15.81736093</v>
      </c>
      <c r="I96" s="8">
        <f t="shared" si="82"/>
        <v>288.96736092999998</v>
      </c>
      <c r="J96" s="8">
        <f t="shared" si="83"/>
        <v>0.12263051454622657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18.753226458840842</v>
      </c>
      <c r="P96" s="8">
        <f t="shared" si="86"/>
        <v>2.2997178100495628</v>
      </c>
      <c r="Q96" s="12">
        <f t="shared" si="87"/>
        <v>1.0348730145223033</v>
      </c>
      <c r="R96" s="8">
        <f t="shared" si="88"/>
        <v>2.3873737500000001</v>
      </c>
      <c r="S96" s="13">
        <f t="shared" si="89"/>
        <v>0.43347758788178986</v>
      </c>
      <c r="T96" s="2">
        <f t="shared" si="90"/>
        <v>0.51</v>
      </c>
      <c r="U96" s="14">
        <f t="shared" si="91"/>
        <v>0.22107356981971282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0.11310868130064342</v>
      </c>
      <c r="AK96" s="8">
        <f t="shared" si="93"/>
        <v>10.4025</v>
      </c>
      <c r="AL96" s="1">
        <f t="shared" si="94"/>
        <v>0.45</v>
      </c>
      <c r="AM96" s="17">
        <f t="shared" si="95"/>
        <v>1035761.6666666666</v>
      </c>
      <c r="AN96" s="1">
        <f t="shared" si="96"/>
        <v>12186907011.782478</v>
      </c>
    </row>
    <row r="97" spans="1:50" x14ac:dyDescent="0.15">
      <c r="C97" s="7">
        <v>8</v>
      </c>
      <c r="D97" s="7">
        <v>16.855390038064499</v>
      </c>
      <c r="E97" s="9">
        <f t="shared" si="97"/>
        <v>15.81736093</v>
      </c>
      <c r="F97" s="7" t="s">
        <v>83</v>
      </c>
      <c r="G97" s="1">
        <v>9</v>
      </c>
      <c r="H97" s="8">
        <f t="shared" si="81"/>
        <v>16.855390038064499</v>
      </c>
      <c r="I97" s="8">
        <f t="shared" si="82"/>
        <v>290.00539003806449</v>
      </c>
      <c r="J97" s="8">
        <f t="shared" si="83"/>
        <v>0.1383493918009967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21.75878364879128</v>
      </c>
      <c r="P97" s="8">
        <f t="shared" si="86"/>
        <v>3.0103144841397453</v>
      </c>
      <c r="Q97" s="12">
        <f t="shared" si="87"/>
        <v>1.3546415178628854</v>
      </c>
      <c r="R97" s="8">
        <f t="shared" si="88"/>
        <v>2.3873737500000001</v>
      </c>
      <c r="S97" s="13">
        <f t="shared" si="89"/>
        <v>0.56741912231500635</v>
      </c>
      <c r="T97" s="2">
        <f t="shared" si="90"/>
        <v>0.51</v>
      </c>
      <c r="U97" s="14">
        <f t="shared" si="91"/>
        <v>0.28938375238065323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0.13370420134276695</v>
      </c>
      <c r="AK97" s="8">
        <f t="shared" si="93"/>
        <v>10.4025</v>
      </c>
      <c r="AL97" s="1">
        <f t="shared" si="94"/>
        <v>0.45</v>
      </c>
      <c r="AM97" s="17">
        <f t="shared" si="95"/>
        <v>1035761.6666666666</v>
      </c>
      <c r="AN97" s="1">
        <f t="shared" si="96"/>
        <v>14405973530.165043</v>
      </c>
    </row>
    <row r="98" spans="1:50" x14ac:dyDescent="0.15">
      <c r="C98" s="7">
        <v>9</v>
      </c>
      <c r="D98" s="7">
        <v>15.7462078336667</v>
      </c>
      <c r="E98" s="9">
        <f t="shared" si="97"/>
        <v>16.855390038064499</v>
      </c>
      <c r="F98" s="7" t="s">
        <v>83</v>
      </c>
      <c r="G98" s="1">
        <v>10</v>
      </c>
      <c r="H98" s="8">
        <f t="shared" si="81"/>
        <v>15.7462078336667</v>
      </c>
      <c r="I98" s="8">
        <f t="shared" si="82"/>
        <v>288.89620783366667</v>
      </c>
      <c r="J98" s="8">
        <f t="shared" si="83"/>
        <v>0.12161703110888288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24.053744164651537</v>
      </c>
      <c r="P98" s="8">
        <f t="shared" si="86"/>
        <v>2.9253449523575359</v>
      </c>
      <c r="Q98" s="12">
        <f t="shared" si="87"/>
        <v>1.3164052285608911</v>
      </c>
      <c r="R98" s="8">
        <f t="shared" si="88"/>
        <v>2.3873737500000001</v>
      </c>
      <c r="S98" s="13">
        <f t="shared" si="89"/>
        <v>0.55140307568552727</v>
      </c>
      <c r="T98" s="2">
        <f t="shared" si="90"/>
        <v>0.51</v>
      </c>
      <c r="U98" s="14">
        <f t="shared" si="91"/>
        <v>0.28121556859961894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0.12803549393278513</v>
      </c>
      <c r="AK98" s="8">
        <f t="shared" si="93"/>
        <v>10.4025</v>
      </c>
      <c r="AL98" s="1">
        <f t="shared" si="94"/>
        <v>0.45</v>
      </c>
      <c r="AM98" s="17">
        <f t="shared" si="95"/>
        <v>1035761.6666666666</v>
      </c>
      <c r="AN98" s="1">
        <f t="shared" si="96"/>
        <v>13795198041.599092</v>
      </c>
    </row>
    <row r="99" spans="1:50" x14ac:dyDescent="0.15">
      <c r="C99" s="7">
        <v>10</v>
      </c>
      <c r="D99" s="7">
        <v>11.7128397363548</v>
      </c>
      <c r="E99" s="9">
        <f t="shared" si="97"/>
        <v>15.7462078336667</v>
      </c>
      <c r="F99" s="7" t="s">
        <v>83</v>
      </c>
      <c r="G99" s="1">
        <v>11</v>
      </c>
      <c r="H99" s="8">
        <f t="shared" si="81"/>
        <v>11.7128397363548</v>
      </c>
      <c r="I99" s="8">
        <f t="shared" si="82"/>
        <v>284.86283973635477</v>
      </c>
      <c r="J99" s="8">
        <f t="shared" si="83"/>
        <v>7.5465147125000506E-2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20.071979251679299</v>
      </c>
      <c r="O99" s="8">
        <f t="shared" si="98"/>
        <v>6.3616949606147024</v>
      </c>
      <c r="P99" s="8">
        <f t="shared" si="86"/>
        <v>0.48008624616716283</v>
      </c>
      <c r="Q99" s="12">
        <f t="shared" si="87"/>
        <v>0.21603881077522327</v>
      </c>
      <c r="R99" s="8">
        <f t="shared" si="88"/>
        <v>2.3873737500000001</v>
      </c>
      <c r="S99" s="13">
        <f t="shared" si="89"/>
        <v>9.0492245202588514E-2</v>
      </c>
      <c r="T99" s="2">
        <f t="shared" si="90"/>
        <v>0.51</v>
      </c>
      <c r="U99" s="14">
        <f t="shared" si="91"/>
        <v>4.6151045053320142E-2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4.4251540083576027E-2</v>
      </c>
      <c r="AK99" s="8">
        <f t="shared" si="93"/>
        <v>10.4025</v>
      </c>
      <c r="AL99" s="1">
        <f t="shared" si="94"/>
        <v>0.45</v>
      </c>
      <c r="AM99" s="17">
        <f t="shared" si="95"/>
        <v>1035761.6666666666</v>
      </c>
      <c r="AN99" s="1">
        <f t="shared" si="96"/>
        <v>4767886937.8140144</v>
      </c>
    </row>
    <row r="100" spans="1:50" x14ac:dyDescent="0.15">
      <c r="C100" s="7">
        <v>11</v>
      </c>
      <c r="D100" s="7">
        <v>7.5475894744666698</v>
      </c>
      <c r="E100" s="9">
        <f t="shared" si="97"/>
        <v>11.7128397363548</v>
      </c>
      <c r="F100" s="7" t="s">
        <v>85</v>
      </c>
      <c r="G100" s="1">
        <v>12</v>
      </c>
      <c r="H100" s="8">
        <f t="shared" si="81"/>
        <v>7.5475894744666698</v>
      </c>
      <c r="I100" s="8">
        <f t="shared" si="82"/>
        <v>280.69758947446667</v>
      </c>
      <c r="J100" s="8">
        <f t="shared" si="83"/>
        <v>4.544338465500132E-2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11.186883714447539</v>
      </c>
      <c r="P100" s="8">
        <f t="shared" si="86"/>
        <v>0.50836985972640947</v>
      </c>
      <c r="Q100" s="12">
        <f t="shared" si="87"/>
        <v>0.22876643687688428</v>
      </c>
      <c r="R100" s="8">
        <f t="shared" si="88"/>
        <v>2.3873737500000001</v>
      </c>
      <c r="S100" s="13">
        <f t="shared" si="89"/>
        <v>9.5823469985327717E-2</v>
      </c>
      <c r="T100" s="2">
        <f t="shared" si="90"/>
        <v>0.51</v>
      </c>
      <c r="U100" s="14">
        <f t="shared" si="91"/>
        <v>4.8869969692517133E-2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4.5071295862293914E-2</v>
      </c>
      <c r="AK100" s="8">
        <f t="shared" si="93"/>
        <v>10.4025</v>
      </c>
      <c r="AL100" s="1">
        <f t="shared" si="94"/>
        <v>0.45</v>
      </c>
      <c r="AM100" s="17">
        <f t="shared" si="95"/>
        <v>1035761.6666666666</v>
      </c>
      <c r="AN100" s="1">
        <f t="shared" si="96"/>
        <v>4856211612.2132502</v>
      </c>
      <c r="AO100" s="1">
        <f>SUM(AN89:AN100)</f>
        <v>89323417609.667297</v>
      </c>
    </row>
    <row r="101" spans="1:50" x14ac:dyDescent="0.3">
      <c r="C101" s="7">
        <v>12</v>
      </c>
      <c r="D101" s="10">
        <v>6.3364331526774196</v>
      </c>
      <c r="E101" s="9">
        <f t="shared" si="97"/>
        <v>7.5475894744666698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5</v>
      </c>
      <c r="E105" s="7"/>
      <c r="F105" s="7"/>
      <c r="G105" s="1">
        <v>1</v>
      </c>
      <c r="H105" s="8">
        <f t="shared" ref="H105:H116" si="99">E106</f>
        <v>5</v>
      </c>
      <c r="I105" s="8">
        <f t="shared" ref="I105:I116" si="100">H105+273.15</f>
        <v>278.14999999999998</v>
      </c>
      <c r="J105" s="8">
        <f t="shared" ref="J105:J116" si="101">EXP(($C$15*(I105-$C$13))/($C$16*I105*$C$13))</f>
        <v>3.3074406338125473E-2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2.1428584012909438E-2</v>
      </c>
      <c r="Q105" s="12">
        <f t="shared" ref="Q105:Q116" si="105">P105*$B$107</f>
        <v>6.4285752038728316E-3</v>
      </c>
      <c r="R105" s="8">
        <f t="shared" ref="R105:R116" si="106">L105*$B$107</f>
        <v>0.19436706250000002</v>
      </c>
      <c r="S105" s="13">
        <f t="shared" ref="S105:S116" si="107">Q105/R105</f>
        <v>3.307440633812548E-2</v>
      </c>
      <c r="T105" s="2">
        <f t="shared" ref="T105:T116" si="108">$B$106/100</f>
        <v>0.01</v>
      </c>
      <c r="U105" s="14">
        <f t="shared" ref="U105:U116" si="109">S105*T105</f>
        <v>3.3074406338125478E-4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5.8207440633812552E-3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11333.333333333334</v>
      </c>
      <c r="AX105" s="1">
        <f t="shared" ref="AX105:AX116" si="116">AW105*10000*AV105*0.67*AU105*AT105</f>
        <v>8590800.6250765789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3.4494065589032301</v>
      </c>
      <c r="E106" s="9">
        <f t="shared" ref="E106:E117" si="117">D105</f>
        <v>5</v>
      </c>
      <c r="F106" s="7" t="s">
        <v>83</v>
      </c>
      <c r="G106" s="1">
        <v>2</v>
      </c>
      <c r="H106" s="8">
        <f t="shared" si="99"/>
        <v>3.4494065589032301</v>
      </c>
      <c r="I106" s="8">
        <f t="shared" si="100"/>
        <v>276.59940655890318</v>
      </c>
      <c r="J106" s="8">
        <f t="shared" si="101"/>
        <v>2.7181093233790688E-2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1.2743518326537575</v>
      </c>
      <c r="P106" s="8">
        <f t="shared" si="104"/>
        <v>3.4638275976013815E-2</v>
      </c>
      <c r="Q106" s="12">
        <f t="shared" si="105"/>
        <v>1.0391482792804144E-2</v>
      </c>
      <c r="R106" s="8">
        <f t="shared" si="106"/>
        <v>0.19436706250000002</v>
      </c>
      <c r="S106" s="13">
        <f t="shared" si="107"/>
        <v>5.3463187945252517E-2</v>
      </c>
      <c r="T106" s="2">
        <f t="shared" si="108"/>
        <v>0.01</v>
      </c>
      <c r="U106" s="14">
        <f t="shared" si="109"/>
        <v>5.3463187945252517E-4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6.0246318794525255E-3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11333.333333333334</v>
      </c>
      <c r="AX106" s="1">
        <f t="shared" si="116"/>
        <v>8891717.4079960957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4.2649948012142902</v>
      </c>
      <c r="E107" s="9">
        <f t="shared" si="117"/>
        <v>3.4494065589032301</v>
      </c>
      <c r="F107" s="7" t="s">
        <v>83</v>
      </c>
      <c r="G107" s="1">
        <v>3</v>
      </c>
      <c r="H107" s="8">
        <f t="shared" si="99"/>
        <v>4.2649948012142902</v>
      </c>
      <c r="I107" s="8">
        <f t="shared" si="100"/>
        <v>277.41499480121428</v>
      </c>
      <c r="J107" s="8">
        <f t="shared" si="101"/>
        <v>3.0144827080014137E-2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1.8876037650110771</v>
      </c>
      <c r="P107" s="8">
        <f t="shared" si="104"/>
        <v>5.6901489091842554E-2</v>
      </c>
      <c r="Q107" s="12">
        <f t="shared" si="105"/>
        <v>1.7070446727552764E-2</v>
      </c>
      <c r="R107" s="8">
        <f t="shared" si="106"/>
        <v>0.19436706250000002</v>
      </c>
      <c r="S107" s="13">
        <f t="shared" si="107"/>
        <v>8.7825820424449544E-2</v>
      </c>
      <c r="T107" s="2">
        <f t="shared" si="108"/>
        <v>0.01</v>
      </c>
      <c r="U107" s="14">
        <f t="shared" si="109"/>
        <v>8.7825820424449548E-4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6.3682582042444954E-3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11333.333333333334</v>
      </c>
      <c r="AX107" s="1">
        <f t="shared" si="116"/>
        <v>9398873.402774673</v>
      </c>
    </row>
    <row r="108" spans="1:50" x14ac:dyDescent="0.15">
      <c r="C108" s="7">
        <v>3</v>
      </c>
      <c r="D108" s="7">
        <v>5.7313312281612898</v>
      </c>
      <c r="E108" s="9">
        <f t="shared" si="117"/>
        <v>4.2649948012142902</v>
      </c>
      <c r="F108" s="7" t="s">
        <v>83</v>
      </c>
      <c r="G108" s="1">
        <v>4</v>
      </c>
      <c r="H108" s="8">
        <f t="shared" si="99"/>
        <v>5.7313312281612898</v>
      </c>
      <c r="I108" s="8">
        <f t="shared" si="100"/>
        <v>278.88133122816129</v>
      </c>
      <c r="J108" s="8">
        <f t="shared" si="101"/>
        <v>3.6254277386345887E-2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2.4785924842525682</v>
      </c>
      <c r="P108" s="8">
        <f t="shared" si="104"/>
        <v>8.9859579451804755E-2</v>
      </c>
      <c r="Q108" s="12">
        <f t="shared" si="105"/>
        <v>2.6957873835541424E-2</v>
      </c>
      <c r="R108" s="8">
        <f t="shared" si="106"/>
        <v>0.19436706250000002</v>
      </c>
      <c r="S108" s="13">
        <f t="shared" si="107"/>
        <v>0.1386956899425355</v>
      </c>
      <c r="T108" s="2">
        <f t="shared" si="108"/>
        <v>0.01</v>
      </c>
      <c r="U108" s="14">
        <f t="shared" si="109"/>
        <v>1.3869568994253551E-3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6.8769568994253554E-3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11333.333333333334</v>
      </c>
      <c r="AX108" s="1">
        <f t="shared" si="116"/>
        <v>10149658.701174613</v>
      </c>
    </row>
    <row r="109" spans="1:50" x14ac:dyDescent="0.15">
      <c r="C109" s="7">
        <v>4</v>
      </c>
      <c r="D109" s="7">
        <v>12.225470099800001</v>
      </c>
      <c r="E109" s="9">
        <f t="shared" si="117"/>
        <v>5.7313312281612898</v>
      </c>
      <c r="F109" s="7" t="s">
        <v>83</v>
      </c>
      <c r="G109" s="1">
        <v>5</v>
      </c>
      <c r="H109" s="8">
        <f t="shared" si="99"/>
        <v>12.225470099800001</v>
      </c>
      <c r="I109" s="8">
        <f t="shared" si="100"/>
        <v>285.3754700998</v>
      </c>
      <c r="J109" s="8">
        <f t="shared" si="101"/>
        <v>8.0243905920263273E-2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2.2692962595607251</v>
      </c>
      <c r="O109" s="8">
        <f t="shared" si="118"/>
        <v>0.76732685357337171</v>
      </c>
      <c r="P109" s="8">
        <f t="shared" si="104"/>
        <v>6.1573303848233271E-2</v>
      </c>
      <c r="Q109" s="12">
        <f t="shared" si="105"/>
        <v>1.8471991154469982E-2</v>
      </c>
      <c r="R109" s="8">
        <f t="shared" si="106"/>
        <v>0.19436706250000002</v>
      </c>
      <c r="S109" s="13">
        <f t="shared" si="107"/>
        <v>9.5036632837263671E-2</v>
      </c>
      <c r="T109" s="2">
        <f t="shared" si="108"/>
        <v>0.01</v>
      </c>
      <c r="U109" s="14">
        <f t="shared" si="109"/>
        <v>9.5036632837263671E-4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6.4403663283726367E-3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11333.333333333334</v>
      </c>
      <c r="AX109" s="1">
        <f t="shared" si="116"/>
        <v>9505297.3429252543</v>
      </c>
    </row>
    <row r="110" spans="1:50" x14ac:dyDescent="0.15">
      <c r="C110" s="7">
        <v>5</v>
      </c>
      <c r="D110" s="7">
        <v>13.677481896096801</v>
      </c>
      <c r="E110" s="9">
        <f t="shared" si="117"/>
        <v>12.225470099800001</v>
      </c>
      <c r="F110" s="7" t="s">
        <v>85</v>
      </c>
      <c r="G110" s="1">
        <v>6</v>
      </c>
      <c r="H110" s="8">
        <f t="shared" si="99"/>
        <v>13.677481896096801</v>
      </c>
      <c r="I110" s="8">
        <f t="shared" si="100"/>
        <v>286.8274818960968</v>
      </c>
      <c r="J110" s="8">
        <f t="shared" si="101"/>
        <v>9.5372774854814379E-2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1.3536437580584719</v>
      </c>
      <c r="P110" s="8">
        <f t="shared" si="104"/>
        <v>0.12910076137093546</v>
      </c>
      <c r="Q110" s="12">
        <f t="shared" si="105"/>
        <v>3.8730228411280633E-2</v>
      </c>
      <c r="R110" s="8">
        <f t="shared" si="106"/>
        <v>0.19436706250000002</v>
      </c>
      <c r="S110" s="13">
        <f t="shared" si="107"/>
        <v>0.19926333151884018</v>
      </c>
      <c r="T110" s="2">
        <f t="shared" si="108"/>
        <v>0.01</v>
      </c>
      <c r="U110" s="14">
        <f t="shared" si="109"/>
        <v>1.992633315188402E-3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7.4826333151884021E-3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11333.333333333334</v>
      </c>
      <c r="AX110" s="1">
        <f t="shared" si="116"/>
        <v>11043572.82529241</v>
      </c>
    </row>
    <row r="111" spans="1:50" x14ac:dyDescent="0.15">
      <c r="C111" s="7">
        <v>6</v>
      </c>
      <c r="D111" s="7">
        <v>15.8370043956667</v>
      </c>
      <c r="E111" s="9">
        <f t="shared" si="117"/>
        <v>13.677481896096801</v>
      </c>
      <c r="F111" s="7" t="s">
        <v>83</v>
      </c>
      <c r="G111" s="1">
        <v>7</v>
      </c>
      <c r="H111" s="8">
        <f t="shared" si="99"/>
        <v>15.8370043956667</v>
      </c>
      <c r="I111" s="8">
        <f t="shared" si="100"/>
        <v>288.9870043956667</v>
      </c>
      <c r="J111" s="8">
        <f t="shared" si="101"/>
        <v>0.12291170642022217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1.8724332050208701</v>
      </c>
      <c r="P111" s="8">
        <f t="shared" si="104"/>
        <v>0.23014396038700086</v>
      </c>
      <c r="Q111" s="12">
        <f t="shared" si="105"/>
        <v>6.904318811610026E-2</v>
      </c>
      <c r="R111" s="8">
        <f t="shared" si="106"/>
        <v>0.19436706250000002</v>
      </c>
      <c r="S111" s="13">
        <f t="shared" si="107"/>
        <v>0.35522061828814361</v>
      </c>
      <c r="T111" s="2">
        <f t="shared" si="108"/>
        <v>0.01</v>
      </c>
      <c r="U111" s="14">
        <f t="shared" si="109"/>
        <v>3.5522061828814362E-3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1.3502206182881435E-2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11333.333333333334</v>
      </c>
      <c r="AX111" s="1">
        <f t="shared" si="116"/>
        <v>19927823.668720048</v>
      </c>
    </row>
    <row r="112" spans="1:50" x14ac:dyDescent="0.15">
      <c r="C112" s="7">
        <v>7</v>
      </c>
      <c r="D112" s="7">
        <v>15.81736093</v>
      </c>
      <c r="E112" s="9">
        <f t="shared" si="117"/>
        <v>15.8370043956667</v>
      </c>
      <c r="F112" s="7" t="s">
        <v>83</v>
      </c>
      <c r="G112" s="1">
        <v>8</v>
      </c>
      <c r="H112" s="8">
        <f t="shared" si="99"/>
        <v>15.81736093</v>
      </c>
      <c r="I112" s="8">
        <f t="shared" si="100"/>
        <v>288.96736092999998</v>
      </c>
      <c r="J112" s="8">
        <f t="shared" si="101"/>
        <v>0.12263051454622657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2.2901794529672026</v>
      </c>
      <c r="P112" s="8">
        <f t="shared" si="104"/>
        <v>0.28084588472056377</v>
      </c>
      <c r="Q112" s="12">
        <f t="shared" si="105"/>
        <v>8.4253765416169121E-2</v>
      </c>
      <c r="R112" s="8">
        <f t="shared" si="106"/>
        <v>0.19436706250000002</v>
      </c>
      <c r="S112" s="13">
        <f t="shared" si="107"/>
        <v>0.43347758788178997</v>
      </c>
      <c r="T112" s="2">
        <f t="shared" si="108"/>
        <v>0.01</v>
      </c>
      <c r="U112" s="14">
        <f t="shared" si="109"/>
        <v>4.3347758788178994E-3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1.42847758788179E-2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11333.333333333334</v>
      </c>
      <c r="AX112" s="1">
        <f t="shared" si="116"/>
        <v>21082813.505038612</v>
      </c>
    </row>
    <row r="113" spans="1:53" x14ac:dyDescent="0.15">
      <c r="C113" s="7">
        <v>8</v>
      </c>
      <c r="D113" s="7">
        <v>16.855390038064499</v>
      </c>
      <c r="E113" s="9">
        <f t="shared" si="117"/>
        <v>15.81736093</v>
      </c>
      <c r="F113" s="7" t="s">
        <v>83</v>
      </c>
      <c r="G113" s="1">
        <v>9</v>
      </c>
      <c r="H113" s="8">
        <f t="shared" si="99"/>
        <v>16.855390038064499</v>
      </c>
      <c r="I113" s="8">
        <f t="shared" si="100"/>
        <v>290.00539003806449</v>
      </c>
      <c r="J113" s="8">
        <f t="shared" si="101"/>
        <v>0.1383493918009967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2.6572237765799724</v>
      </c>
      <c r="P113" s="8">
        <f t="shared" si="104"/>
        <v>0.36762529336898675</v>
      </c>
      <c r="Q113" s="12">
        <f t="shared" si="105"/>
        <v>0.11028758801069602</v>
      </c>
      <c r="R113" s="8">
        <f t="shared" si="106"/>
        <v>0.19436706250000002</v>
      </c>
      <c r="S113" s="13">
        <f t="shared" si="107"/>
        <v>0.56741912231500646</v>
      </c>
      <c r="T113" s="2">
        <f t="shared" si="108"/>
        <v>0.01</v>
      </c>
      <c r="U113" s="14">
        <f t="shared" si="109"/>
        <v>5.6741912231500647E-3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1.5624191223150063E-2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11333.333333333334</v>
      </c>
      <c r="AX113" s="1">
        <f t="shared" si="116"/>
        <v>23059648.434049685</v>
      </c>
    </row>
    <row r="114" spans="1:53" x14ac:dyDescent="0.15">
      <c r="C114" s="7">
        <v>9</v>
      </c>
      <c r="D114" s="7">
        <v>15.7462078336667</v>
      </c>
      <c r="E114" s="9">
        <f t="shared" si="117"/>
        <v>16.855390038064499</v>
      </c>
      <c r="F114" s="7" t="s">
        <v>83</v>
      </c>
      <c r="G114" s="1">
        <v>10</v>
      </c>
      <c r="H114" s="8">
        <f t="shared" si="99"/>
        <v>15.7462078336667</v>
      </c>
      <c r="I114" s="8">
        <f t="shared" si="100"/>
        <v>288.89620783366667</v>
      </c>
      <c r="J114" s="8">
        <f t="shared" si="101"/>
        <v>0.12161703110888288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2.9374886915443192</v>
      </c>
      <c r="P114" s="8">
        <f t="shared" si="104"/>
        <v>0.35724865358153712</v>
      </c>
      <c r="Q114" s="12">
        <f t="shared" si="105"/>
        <v>0.10717459607446113</v>
      </c>
      <c r="R114" s="8">
        <f t="shared" si="106"/>
        <v>0.19436706250000002</v>
      </c>
      <c r="S114" s="13">
        <f t="shared" si="107"/>
        <v>0.55140307568552727</v>
      </c>
      <c r="T114" s="2">
        <f t="shared" si="108"/>
        <v>0.01</v>
      </c>
      <c r="U114" s="14">
        <f t="shared" si="109"/>
        <v>5.5140307568552725E-3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1.5464030756855273E-2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11333.333333333334</v>
      </c>
      <c r="AX114" s="1">
        <f t="shared" si="116"/>
        <v>22823268.579691581</v>
      </c>
    </row>
    <row r="115" spans="1:53" x14ac:dyDescent="0.15">
      <c r="C115" s="7">
        <v>10</v>
      </c>
      <c r="D115" s="7">
        <v>11.7128397363548</v>
      </c>
      <c r="E115" s="9">
        <f t="shared" si="117"/>
        <v>15.7462078336667</v>
      </c>
      <c r="F115" s="7" t="s">
        <v>83</v>
      </c>
      <c r="G115" s="1">
        <v>11</v>
      </c>
      <c r="H115" s="8">
        <f t="shared" si="99"/>
        <v>11.7128397363548</v>
      </c>
      <c r="I115" s="8">
        <f t="shared" si="100"/>
        <v>284.86283973635477</v>
      </c>
      <c r="J115" s="8">
        <f t="shared" si="101"/>
        <v>7.5465147125000506E-2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2.4512280360646428</v>
      </c>
      <c r="O115" s="8">
        <f t="shared" si="118"/>
        <v>0.77690221023147288</v>
      </c>
      <c r="P115" s="8">
        <f t="shared" si="104"/>
        <v>5.8629039596856176E-2</v>
      </c>
      <c r="Q115" s="12">
        <f t="shared" si="105"/>
        <v>1.7588711879056852E-2</v>
      </c>
      <c r="R115" s="8">
        <f t="shared" si="106"/>
        <v>0.19436706250000002</v>
      </c>
      <c r="S115" s="13">
        <f t="shared" si="107"/>
        <v>9.0492245202588528E-2</v>
      </c>
      <c r="T115" s="2">
        <f t="shared" si="108"/>
        <v>0.01</v>
      </c>
      <c r="U115" s="14">
        <f t="shared" si="109"/>
        <v>9.0492245202588532E-4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6.3949224520258854E-3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11333.333333333334</v>
      </c>
      <c r="AX115" s="1">
        <f t="shared" si="116"/>
        <v>9438227.003278885</v>
      </c>
    </row>
    <row r="116" spans="1:53" x14ac:dyDescent="0.15">
      <c r="C116" s="7">
        <v>11</v>
      </c>
      <c r="D116" s="7">
        <v>7.5475894744666698</v>
      </c>
      <c r="E116" s="9">
        <f t="shared" si="117"/>
        <v>11.7128397363548</v>
      </c>
      <c r="F116" s="7" t="s">
        <v>85</v>
      </c>
      <c r="G116" s="1">
        <v>12</v>
      </c>
      <c r="H116" s="8">
        <f t="shared" si="99"/>
        <v>7.5475894744666698</v>
      </c>
      <c r="I116" s="8">
        <f t="shared" si="100"/>
        <v>280.69758947446667</v>
      </c>
      <c r="J116" s="8">
        <f t="shared" si="101"/>
        <v>4.544338465500132E-2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1.3661633789679501</v>
      </c>
      <c r="P116" s="8">
        <f t="shared" si="104"/>
        <v>6.2083087932016896E-2</v>
      </c>
      <c r="Q116" s="12">
        <f t="shared" si="105"/>
        <v>1.862492637960507E-2</v>
      </c>
      <c r="R116" s="8">
        <f t="shared" si="106"/>
        <v>0.19436706250000002</v>
      </c>
      <c r="S116" s="13">
        <f t="shared" si="107"/>
        <v>9.5823469985327717E-2</v>
      </c>
      <c r="T116" s="2">
        <f t="shared" si="108"/>
        <v>0.01</v>
      </c>
      <c r="U116" s="14">
        <f t="shared" si="109"/>
        <v>9.5823469985327719E-4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6.4482346998532775E-3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11333.333333333334</v>
      </c>
      <c r="AX116" s="1">
        <f t="shared" si="116"/>
        <v>9516910.2243538462</v>
      </c>
      <c r="AY116" s="1">
        <f>SUM(AX105:AX116)</f>
        <v>163428611.72037226</v>
      </c>
    </row>
    <row r="117" spans="1:53" x14ac:dyDescent="0.3">
      <c r="C117" s="7">
        <v>12</v>
      </c>
      <c r="D117" s="10">
        <v>6.3364331526774196</v>
      </c>
      <c r="E117" s="9">
        <f t="shared" si="117"/>
        <v>7.5475894744666698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5</v>
      </c>
      <c r="E121" s="7"/>
      <c r="F121" s="7"/>
      <c r="G121" s="1">
        <v>1</v>
      </c>
      <c r="H121" s="8">
        <f t="shared" ref="H121:H132" si="119">E122</f>
        <v>5</v>
      </c>
      <c r="I121" s="8">
        <f t="shared" ref="I121:I132" si="120">H121+273.15</f>
        <v>278.14999999999998</v>
      </c>
      <c r="J121" s="8">
        <f t="shared" ref="J121:J132" si="121">EXP(($C$15*(I121-$C$13))/($C$16*I121*$C$13))</f>
        <v>3.3074406338125473E-2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9.4162834844643221E-3</v>
      </c>
      <c r="Q121" s="12">
        <f t="shared" ref="Q121:Q132" si="125">P121*$B$123</f>
        <v>3.1073735498732265E-3</v>
      </c>
      <c r="R121" s="8">
        <f t="shared" ref="R121:R132" si="126">L121*$B$123</f>
        <v>9.3951000000000007E-2</v>
      </c>
      <c r="S121" s="13">
        <f t="shared" ref="S121:S132" si="127">Q121/R121</f>
        <v>3.3074406338125473E-2</v>
      </c>
      <c r="T121" s="2">
        <f t="shared" ref="T121:T132" si="128">$B$122/100</f>
        <v>0.01</v>
      </c>
      <c r="U121" s="14">
        <f t="shared" ref="U121:U132" si="129">S121*T121</f>
        <v>3.3074406338125473E-4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5.8207440633812552E-3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3.4494065589032301</v>
      </c>
      <c r="E122" s="9">
        <f t="shared" ref="E122:E133" si="139">D121</f>
        <v>5</v>
      </c>
      <c r="F122" s="7" t="s">
        <v>83</v>
      </c>
      <c r="G122" s="1">
        <v>2</v>
      </c>
      <c r="H122" s="8">
        <f t="shared" si="119"/>
        <v>3.4494065589032301</v>
      </c>
      <c r="I122" s="8">
        <f t="shared" si="120"/>
        <v>276.59940655890318</v>
      </c>
      <c r="J122" s="8">
        <f t="shared" si="121"/>
        <v>2.7181093233790688E-2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0.55998371651553569</v>
      </c>
      <c r="P122" s="8">
        <f t="shared" si="124"/>
        <v>1.522096960801339E-2</v>
      </c>
      <c r="Q122" s="12">
        <f t="shared" si="125"/>
        <v>5.0229199706444188E-3</v>
      </c>
      <c r="R122" s="8">
        <f t="shared" si="126"/>
        <v>9.3951000000000007E-2</v>
      </c>
      <c r="S122" s="13">
        <f t="shared" si="127"/>
        <v>5.3463187945252511E-2</v>
      </c>
      <c r="T122" s="2">
        <f t="shared" si="128"/>
        <v>0.01</v>
      </c>
      <c r="U122" s="14">
        <f t="shared" si="129"/>
        <v>5.3463187945252517E-4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6.0246318794525255E-3</v>
      </c>
      <c r="AU122" s="8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4.2649948012142902</v>
      </c>
      <c r="E123" s="9">
        <f t="shared" si="139"/>
        <v>3.4494065589032301</v>
      </c>
      <c r="F123" s="7" t="s">
        <v>83</v>
      </c>
      <c r="G123" s="1">
        <v>3</v>
      </c>
      <c r="H123" s="8">
        <f t="shared" si="119"/>
        <v>4.2649948012142902</v>
      </c>
      <c r="I123" s="8">
        <f t="shared" si="120"/>
        <v>277.41499480121428</v>
      </c>
      <c r="J123" s="8">
        <f t="shared" si="121"/>
        <v>3.0144827080014137E-2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0.8294627469075222</v>
      </c>
      <c r="P123" s="8">
        <f t="shared" si="124"/>
        <v>2.5004011074840786E-2</v>
      </c>
      <c r="Q123" s="12">
        <f t="shared" si="125"/>
        <v>8.2513236546974591E-3</v>
      </c>
      <c r="R123" s="8">
        <f t="shared" si="126"/>
        <v>9.3951000000000007E-2</v>
      </c>
      <c r="S123" s="13">
        <f t="shared" si="127"/>
        <v>8.7825820424449544E-2</v>
      </c>
      <c r="T123" s="2">
        <f t="shared" si="128"/>
        <v>0.01</v>
      </c>
      <c r="U123" s="14">
        <f t="shared" si="129"/>
        <v>8.7825820424449548E-4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6.3682582042444954E-3</v>
      </c>
      <c r="AU123" s="8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7">
        <v>5.7313312281612898</v>
      </c>
      <c r="E124" s="9">
        <f t="shared" si="139"/>
        <v>4.2649948012142902</v>
      </c>
      <c r="F124" s="7" t="s">
        <v>83</v>
      </c>
      <c r="G124" s="1">
        <v>4</v>
      </c>
      <c r="H124" s="8">
        <f t="shared" si="119"/>
        <v>5.7313312281612898</v>
      </c>
      <c r="I124" s="8">
        <f t="shared" si="120"/>
        <v>278.88133122816129</v>
      </c>
      <c r="J124" s="8">
        <f t="shared" si="121"/>
        <v>3.6254277386345887E-2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1.0891587358326813</v>
      </c>
      <c r="P124" s="8">
        <f t="shared" si="124"/>
        <v>3.9486662926639854E-2</v>
      </c>
      <c r="Q124" s="12">
        <f t="shared" si="125"/>
        <v>1.3030598765791152E-2</v>
      </c>
      <c r="R124" s="8">
        <f t="shared" si="126"/>
        <v>9.3951000000000007E-2</v>
      </c>
      <c r="S124" s="13">
        <f t="shared" si="127"/>
        <v>0.13869568994253548</v>
      </c>
      <c r="T124" s="2">
        <f t="shared" si="128"/>
        <v>0.01</v>
      </c>
      <c r="U124" s="14">
        <f t="shared" si="129"/>
        <v>1.3869568994253549E-3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6.8769568994253545E-3</v>
      </c>
      <c r="AU124" s="8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7">
        <v>12.225470099800001</v>
      </c>
      <c r="E125" s="9">
        <f t="shared" si="139"/>
        <v>5.7313312281612898</v>
      </c>
      <c r="F125" s="7" t="s">
        <v>83</v>
      </c>
      <c r="G125" s="1">
        <v>5</v>
      </c>
      <c r="H125" s="8">
        <f t="shared" si="119"/>
        <v>12.225470099800001</v>
      </c>
      <c r="I125" s="8">
        <f t="shared" si="120"/>
        <v>285.3754700998</v>
      </c>
      <c r="J125" s="8">
        <f t="shared" si="121"/>
        <v>8.0243905920263273E-2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0.99718846926073923</v>
      </c>
      <c r="O125" s="8">
        <f t="shared" si="140"/>
        <v>0.33718360364530209</v>
      </c>
      <c r="P125" s="8">
        <f t="shared" si="124"/>
        <v>2.705692936876896E-2</v>
      </c>
      <c r="Q125" s="12">
        <f t="shared" si="125"/>
        <v>8.9287866916937571E-3</v>
      </c>
      <c r="R125" s="8">
        <f t="shared" si="126"/>
        <v>9.3951000000000007E-2</v>
      </c>
      <c r="S125" s="13">
        <f t="shared" si="127"/>
        <v>9.5036632837263643E-2</v>
      </c>
      <c r="T125" s="2">
        <f t="shared" si="128"/>
        <v>0.01</v>
      </c>
      <c r="U125" s="14">
        <f t="shared" si="129"/>
        <v>9.503663283726365E-4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6.4403663283726367E-3</v>
      </c>
      <c r="AU125" s="8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7">
        <v>13.677481896096801</v>
      </c>
      <c r="E126" s="9">
        <f t="shared" si="139"/>
        <v>12.225470099800001</v>
      </c>
      <c r="F126" s="7" t="s">
        <v>85</v>
      </c>
      <c r="G126" s="1">
        <v>6</v>
      </c>
      <c r="H126" s="8">
        <f t="shared" si="119"/>
        <v>13.677481896096801</v>
      </c>
      <c r="I126" s="8">
        <f t="shared" si="120"/>
        <v>286.8274818960968</v>
      </c>
      <c r="J126" s="8">
        <f t="shared" si="121"/>
        <v>9.5372774854814379E-2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0.59482667427653324</v>
      </c>
      <c r="P126" s="8">
        <f t="shared" si="124"/>
        <v>5.6730270483413815E-2</v>
      </c>
      <c r="Q126" s="12">
        <f t="shared" si="125"/>
        <v>1.872098925952656E-2</v>
      </c>
      <c r="R126" s="8">
        <f t="shared" si="126"/>
        <v>9.3951000000000007E-2</v>
      </c>
      <c r="S126" s="13">
        <f t="shared" si="127"/>
        <v>0.19926333151884024</v>
      </c>
      <c r="T126" s="2">
        <f t="shared" si="128"/>
        <v>0.01</v>
      </c>
      <c r="U126" s="14">
        <f t="shared" si="129"/>
        <v>1.9926333151884025E-3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7.482633315188403E-3</v>
      </c>
      <c r="AU126" s="8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7">
        <v>15.8370043956667</v>
      </c>
      <c r="E127" s="9">
        <f t="shared" si="139"/>
        <v>13.677481896096801</v>
      </c>
      <c r="F127" s="7" t="s">
        <v>83</v>
      </c>
      <c r="G127" s="1">
        <v>7</v>
      </c>
      <c r="H127" s="8">
        <f t="shared" si="119"/>
        <v>15.8370043956667</v>
      </c>
      <c r="I127" s="8">
        <f t="shared" si="120"/>
        <v>288.9870043956667</v>
      </c>
      <c r="J127" s="8">
        <f t="shared" si="121"/>
        <v>0.12291170642022217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0.82279640379311947</v>
      </c>
      <c r="P127" s="8">
        <f t="shared" si="124"/>
        <v>0.10113131002663447</v>
      </c>
      <c r="Q127" s="12">
        <f t="shared" si="125"/>
        <v>3.3373332308789382E-2</v>
      </c>
      <c r="R127" s="8">
        <f t="shared" si="126"/>
        <v>9.3951000000000007E-2</v>
      </c>
      <c r="S127" s="13">
        <f t="shared" si="127"/>
        <v>0.35522061828814361</v>
      </c>
      <c r="T127" s="2">
        <f t="shared" si="128"/>
        <v>0.01</v>
      </c>
      <c r="U127" s="14">
        <f t="shared" si="129"/>
        <v>3.5522061828814362E-3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1.3502206182881435E-2</v>
      </c>
      <c r="AU127" s="8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7">
        <v>15.81736093</v>
      </c>
      <c r="E128" s="9">
        <f t="shared" si="139"/>
        <v>15.8370043956667</v>
      </c>
      <c r="F128" s="7" t="s">
        <v>83</v>
      </c>
      <c r="G128" s="1">
        <v>8</v>
      </c>
      <c r="H128" s="8">
        <f t="shared" si="119"/>
        <v>15.81736093</v>
      </c>
      <c r="I128" s="8">
        <f t="shared" si="120"/>
        <v>288.96736092999998</v>
      </c>
      <c r="J128" s="8">
        <f t="shared" si="121"/>
        <v>0.12263051454622657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1.006365093766485</v>
      </c>
      <c r="P128" s="8">
        <f t="shared" si="124"/>
        <v>0.12341106926994561</v>
      </c>
      <c r="Q128" s="12">
        <f t="shared" si="125"/>
        <v>4.072565285908205E-2</v>
      </c>
      <c r="R128" s="8">
        <f t="shared" si="126"/>
        <v>9.3951000000000007E-2</v>
      </c>
      <c r="S128" s="13">
        <f t="shared" si="127"/>
        <v>0.43347758788178992</v>
      </c>
      <c r="T128" s="2">
        <f t="shared" si="128"/>
        <v>0.01</v>
      </c>
      <c r="U128" s="14">
        <f t="shared" si="129"/>
        <v>4.3347758788178994E-3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1.42847758788179E-2</v>
      </c>
      <c r="AU128" s="8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7">
        <v>16.855390038064499</v>
      </c>
      <c r="E129" s="9">
        <f t="shared" si="139"/>
        <v>15.81736093</v>
      </c>
      <c r="F129" s="7" t="s">
        <v>83</v>
      </c>
      <c r="G129" s="1">
        <v>9</v>
      </c>
      <c r="H129" s="8">
        <f t="shared" si="119"/>
        <v>16.855390038064499</v>
      </c>
      <c r="I129" s="8">
        <f t="shared" si="120"/>
        <v>290.00539003806449</v>
      </c>
      <c r="J129" s="8">
        <f t="shared" si="121"/>
        <v>0.1383493918009967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1.1676540244965392</v>
      </c>
      <c r="P129" s="8">
        <f t="shared" si="124"/>
        <v>0.16154422412308231</v>
      </c>
      <c r="Q129" s="12">
        <f t="shared" si="125"/>
        <v>5.3309593960617165E-2</v>
      </c>
      <c r="R129" s="8">
        <f t="shared" si="126"/>
        <v>9.3951000000000007E-2</v>
      </c>
      <c r="S129" s="13">
        <f t="shared" si="127"/>
        <v>0.56741912231500635</v>
      </c>
      <c r="T129" s="2">
        <f t="shared" si="128"/>
        <v>0.01</v>
      </c>
      <c r="U129" s="14">
        <f t="shared" si="129"/>
        <v>5.6741912231500638E-3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1.5624191223150063E-2</v>
      </c>
      <c r="AU129" s="8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7">
        <v>15.7462078336667</v>
      </c>
      <c r="E130" s="9">
        <f t="shared" si="139"/>
        <v>16.855390038064499</v>
      </c>
      <c r="F130" s="7" t="s">
        <v>83</v>
      </c>
      <c r="G130" s="1">
        <v>10</v>
      </c>
      <c r="H130" s="8">
        <f t="shared" si="119"/>
        <v>15.7462078336667</v>
      </c>
      <c r="I130" s="8">
        <f t="shared" si="120"/>
        <v>288.89620783366667</v>
      </c>
      <c r="J130" s="8">
        <f t="shared" si="121"/>
        <v>0.12161703110888288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1.2908098003734569</v>
      </c>
      <c r="P130" s="8">
        <f t="shared" si="124"/>
        <v>0.15698445564766961</v>
      </c>
      <c r="Q130" s="12">
        <f t="shared" si="125"/>
        <v>5.1804870363730972E-2</v>
      </c>
      <c r="R130" s="8">
        <f t="shared" si="126"/>
        <v>9.3951000000000007E-2</v>
      </c>
      <c r="S130" s="13">
        <f t="shared" si="127"/>
        <v>0.55140307568552727</v>
      </c>
      <c r="T130" s="2">
        <f t="shared" si="128"/>
        <v>0.01</v>
      </c>
      <c r="U130" s="14">
        <f t="shared" si="129"/>
        <v>5.5140307568552725E-3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1.5464030756855273E-2</v>
      </c>
      <c r="AU130" s="8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7">
        <v>11.7128397363548</v>
      </c>
      <c r="E131" s="9">
        <f t="shared" si="139"/>
        <v>15.7462078336667</v>
      </c>
      <c r="F131" s="7" t="s">
        <v>83</v>
      </c>
      <c r="G131" s="1">
        <v>11</v>
      </c>
      <c r="H131" s="8">
        <f t="shared" si="119"/>
        <v>11.7128397363548</v>
      </c>
      <c r="I131" s="8">
        <f t="shared" si="120"/>
        <v>284.86283973635477</v>
      </c>
      <c r="J131" s="8">
        <f t="shared" si="121"/>
        <v>7.5465147125000506E-2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1.077134077489498</v>
      </c>
      <c r="O131" s="8">
        <f t="shared" si="140"/>
        <v>0.34139126723628932</v>
      </c>
      <c r="P131" s="8">
        <f t="shared" si="124"/>
        <v>2.5763142209176939E-2</v>
      </c>
      <c r="Q131" s="12">
        <f t="shared" si="125"/>
        <v>8.5018369290283894E-3</v>
      </c>
      <c r="R131" s="8">
        <f t="shared" si="126"/>
        <v>9.3951000000000007E-2</v>
      </c>
      <c r="S131" s="13">
        <f t="shared" si="127"/>
        <v>9.0492245202588459E-2</v>
      </c>
      <c r="T131" s="2">
        <f t="shared" si="128"/>
        <v>0.01</v>
      </c>
      <c r="U131" s="14">
        <f t="shared" si="129"/>
        <v>9.0492245202588456E-4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6.3949224520258845E-3</v>
      </c>
      <c r="AU131" s="8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7">
        <v>7.5475894744666698</v>
      </c>
      <c r="E132" s="9">
        <f t="shared" si="139"/>
        <v>11.7128397363548</v>
      </c>
      <c r="F132" s="7" t="s">
        <v>85</v>
      </c>
      <c r="G132" s="1">
        <v>12</v>
      </c>
      <c r="H132" s="8">
        <f t="shared" si="119"/>
        <v>7.5475894744666698</v>
      </c>
      <c r="I132" s="8">
        <f t="shared" si="120"/>
        <v>280.69758947446667</v>
      </c>
      <c r="J132" s="8">
        <f t="shared" si="121"/>
        <v>4.544338465500132E-2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0.6003281250271123</v>
      </c>
      <c r="P132" s="8">
        <f t="shared" si="124"/>
        <v>2.7280941904822789E-2</v>
      </c>
      <c r="Q132" s="12">
        <f t="shared" si="125"/>
        <v>9.0027108285915206E-3</v>
      </c>
      <c r="R132" s="8">
        <f t="shared" si="126"/>
        <v>9.3951000000000007E-2</v>
      </c>
      <c r="S132" s="13">
        <f t="shared" si="127"/>
        <v>9.5823469985327675E-2</v>
      </c>
      <c r="T132" s="2">
        <f t="shared" si="128"/>
        <v>0.01</v>
      </c>
      <c r="U132" s="14">
        <f t="shared" si="129"/>
        <v>9.5823469985327676E-4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6.4482346998532766E-3</v>
      </c>
      <c r="AU132" s="8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3">
      <c r="C133" s="7">
        <v>12</v>
      </c>
      <c r="D133" s="10">
        <v>6.3364331526774196</v>
      </c>
      <c r="E133" s="9">
        <f t="shared" si="139"/>
        <v>7.5475894744666698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5</v>
      </c>
      <c r="E136" s="7"/>
      <c r="F136" s="7"/>
      <c r="G136" s="1">
        <v>1</v>
      </c>
      <c r="H136" s="8">
        <f t="shared" ref="H136:H147" si="141">E137</f>
        <v>5</v>
      </c>
      <c r="I136" s="8">
        <f t="shared" ref="I136:I147" si="142">H136+273.15</f>
        <v>278.14999999999998</v>
      </c>
      <c r="J136" s="8">
        <f t="shared" ref="J136:J147" si="143">EXP(($C$15*(I136-$C$13))/($C$16*I136*$C$13))</f>
        <v>3.3074406338125473E-2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2.5105059225940939E-2</v>
      </c>
      <c r="Q136" s="12">
        <f t="shared" ref="Q136:Q147" si="147">P136*$B$138</f>
        <v>6.5273153987446446E-3</v>
      </c>
      <c r="R136" s="8">
        <f t="shared" ref="R136:R147" si="148">L136*$B$138</f>
        <v>0.19735245833333334</v>
      </c>
      <c r="S136" s="13">
        <f t="shared" ref="S136:S147" si="149">Q136/R136</f>
        <v>3.307440633812548E-2</v>
      </c>
      <c r="T136" s="2">
        <f t="shared" ref="T136:T147" si="150">$B$137/100</f>
        <v>0.01</v>
      </c>
      <c r="U136" s="14">
        <f t="shared" ref="U136:U147" si="151">S136*T136</f>
        <v>3.3074406338125478E-4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5.8207440633812552E-3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3.4494065589032301</v>
      </c>
      <c r="E137" s="9">
        <f t="shared" ref="E137:E148" si="159">D136</f>
        <v>5</v>
      </c>
      <c r="F137" s="7" t="s">
        <v>83</v>
      </c>
      <c r="G137" s="1">
        <v>2</v>
      </c>
      <c r="H137" s="8">
        <f t="shared" si="141"/>
        <v>3.4494065589032301</v>
      </c>
      <c r="I137" s="8">
        <f t="shared" si="142"/>
        <v>276.59940655890318</v>
      </c>
      <c r="J137" s="8">
        <f t="shared" si="143"/>
        <v>2.7181093233790688E-2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1.4929907741073924</v>
      </c>
      <c r="P137" s="8">
        <f t="shared" si="146"/>
        <v>4.0581121428202367E-2</v>
      </c>
      <c r="Q137" s="12">
        <f t="shared" si="147"/>
        <v>1.0551091571332615E-2</v>
      </c>
      <c r="R137" s="8">
        <f t="shared" si="148"/>
        <v>0.19735245833333334</v>
      </c>
      <c r="S137" s="13">
        <f t="shared" si="149"/>
        <v>5.3463187945252511E-2</v>
      </c>
      <c r="T137" s="2">
        <f t="shared" si="150"/>
        <v>0.01</v>
      </c>
      <c r="U137" s="14">
        <f t="shared" si="151"/>
        <v>5.3463187945252517E-4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6.0246318794525255E-3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4.2649948012142902</v>
      </c>
      <c r="E138" s="9">
        <f t="shared" si="159"/>
        <v>3.4494065589032301</v>
      </c>
      <c r="F138" s="7" t="s">
        <v>83</v>
      </c>
      <c r="G138" s="1">
        <v>3</v>
      </c>
      <c r="H138" s="8">
        <f t="shared" si="141"/>
        <v>4.2649948012142902</v>
      </c>
      <c r="I138" s="8">
        <f t="shared" si="142"/>
        <v>277.41499480121428</v>
      </c>
      <c r="J138" s="8">
        <f t="shared" si="143"/>
        <v>3.0144827080014137E-2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2.2114575693458565</v>
      </c>
      <c r="P138" s="8">
        <f t="shared" si="146"/>
        <v>6.6664006022719213E-2</v>
      </c>
      <c r="Q138" s="12">
        <f t="shared" si="147"/>
        <v>1.7332641565906998E-2</v>
      </c>
      <c r="R138" s="8">
        <f t="shared" si="148"/>
        <v>0.19735245833333334</v>
      </c>
      <c r="S138" s="13">
        <f t="shared" si="149"/>
        <v>8.7825820424449558E-2</v>
      </c>
      <c r="T138" s="2">
        <f t="shared" si="150"/>
        <v>0.01</v>
      </c>
      <c r="U138" s="14">
        <f t="shared" si="151"/>
        <v>8.7825820424449559E-4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6.3682582042444954E-3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5.7313312281612898</v>
      </c>
      <c r="E139" s="9">
        <f t="shared" si="159"/>
        <v>4.2649948012142902</v>
      </c>
      <c r="F139" s="7" t="s">
        <v>83</v>
      </c>
      <c r="G139" s="1">
        <v>4</v>
      </c>
      <c r="H139" s="8">
        <f t="shared" si="141"/>
        <v>5.7313312281612898</v>
      </c>
      <c r="I139" s="8">
        <f t="shared" si="142"/>
        <v>278.88133122816129</v>
      </c>
      <c r="J139" s="8">
        <f t="shared" si="143"/>
        <v>3.6254277386345887E-2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2.9038414799898042</v>
      </c>
      <c r="P139" s="8">
        <f t="shared" si="146"/>
        <v>0.10527667450152753</v>
      </c>
      <c r="Q139" s="12">
        <f t="shared" si="147"/>
        <v>2.7371935370397157E-2</v>
      </c>
      <c r="R139" s="8">
        <f t="shared" si="148"/>
        <v>0.19735245833333334</v>
      </c>
      <c r="S139" s="13">
        <f t="shared" si="149"/>
        <v>0.1386956899425355</v>
      </c>
      <c r="T139" s="2">
        <f t="shared" si="150"/>
        <v>0.01</v>
      </c>
      <c r="U139" s="14">
        <f t="shared" si="151"/>
        <v>1.3869568994253551E-3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6.8769568994253554E-3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12.225470099800001</v>
      </c>
      <c r="E140" s="9">
        <f t="shared" si="159"/>
        <v>5.7313312281612898</v>
      </c>
      <c r="F140" s="7" t="s">
        <v>83</v>
      </c>
      <c r="G140" s="1">
        <v>5</v>
      </c>
      <c r="H140" s="8">
        <f t="shared" si="141"/>
        <v>12.225470099800001</v>
      </c>
      <c r="I140" s="8">
        <f t="shared" si="142"/>
        <v>285.3754700998</v>
      </c>
      <c r="J140" s="8">
        <f t="shared" si="143"/>
        <v>8.0243905920263273E-2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3.5576127221549436</v>
      </c>
      <c r="P140" s="8">
        <f t="shared" si="146"/>
        <v>0.28547674057733302</v>
      </c>
      <c r="Q140" s="12">
        <f t="shared" si="147"/>
        <v>7.4223952550106595E-2</v>
      </c>
      <c r="R140" s="8">
        <f t="shared" si="148"/>
        <v>0.19735245833333334</v>
      </c>
      <c r="S140" s="13">
        <f t="shared" si="149"/>
        <v>0.37609844426027084</v>
      </c>
      <c r="T140" s="2">
        <f t="shared" si="150"/>
        <v>0.01</v>
      </c>
      <c r="U140" s="14">
        <f t="shared" si="151"/>
        <v>3.7609844426027086E-3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9.2509844426027082E-3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13.677481896096801</v>
      </c>
      <c r="E141" s="9">
        <f t="shared" si="159"/>
        <v>12.225470099800001</v>
      </c>
      <c r="F141" s="7" t="s">
        <v>85</v>
      </c>
      <c r="G141" s="1">
        <v>6</v>
      </c>
      <c r="H141" s="8">
        <f t="shared" si="141"/>
        <v>13.677481896096801</v>
      </c>
      <c r="I141" s="8">
        <f t="shared" si="142"/>
        <v>286.8274818960968</v>
      </c>
      <c r="J141" s="8">
        <f t="shared" si="143"/>
        <v>9.5372774854814379E-2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4.0311838982442776</v>
      </c>
      <c r="P141" s="8">
        <f t="shared" si="146"/>
        <v>0.38446519432560444</v>
      </c>
      <c r="Q141" s="12">
        <f t="shared" si="147"/>
        <v>9.9960950524657158E-2</v>
      </c>
      <c r="R141" s="8">
        <f t="shared" si="148"/>
        <v>0.19735245833333334</v>
      </c>
      <c r="S141" s="13">
        <f t="shared" si="149"/>
        <v>0.50650978137713676</v>
      </c>
      <c r="T141" s="2">
        <f t="shared" si="150"/>
        <v>0.01</v>
      </c>
      <c r="U141" s="14">
        <f t="shared" si="151"/>
        <v>5.0650978137713673E-3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1.0555097813771369E-2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15.8370043956667</v>
      </c>
      <c r="E142" s="9">
        <f t="shared" si="159"/>
        <v>13.677481896096801</v>
      </c>
      <c r="F142" s="7" t="s">
        <v>83</v>
      </c>
      <c r="G142" s="1">
        <v>7</v>
      </c>
      <c r="H142" s="8">
        <f t="shared" si="141"/>
        <v>15.8370043956667</v>
      </c>
      <c r="I142" s="8">
        <f t="shared" si="142"/>
        <v>288.9870043956667</v>
      </c>
      <c r="J142" s="8">
        <f t="shared" si="143"/>
        <v>0.12291170642022217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4.4057666205853403</v>
      </c>
      <c r="P142" s="8">
        <f t="shared" si="146"/>
        <v>0.54152029342539976</v>
      </c>
      <c r="Q142" s="12">
        <f t="shared" si="147"/>
        <v>0.14079527629060395</v>
      </c>
      <c r="R142" s="8">
        <f t="shared" si="148"/>
        <v>0.19735245833333334</v>
      </c>
      <c r="S142" s="13">
        <f t="shared" si="149"/>
        <v>0.71342043306497427</v>
      </c>
      <c r="T142" s="2">
        <f t="shared" si="150"/>
        <v>0.01</v>
      </c>
      <c r="U142" s="14">
        <f t="shared" si="151"/>
        <v>7.1342043306497427E-3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1.7084204330649742E-2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15.81736093</v>
      </c>
      <c r="E143" s="9">
        <f t="shared" si="159"/>
        <v>15.8370043956667</v>
      </c>
      <c r="F143" s="7" t="s">
        <v>83</v>
      </c>
      <c r="G143" s="1">
        <v>8</v>
      </c>
      <c r="H143" s="8">
        <f t="shared" si="141"/>
        <v>15.81736093</v>
      </c>
      <c r="I143" s="8">
        <f t="shared" si="142"/>
        <v>288.96736092999998</v>
      </c>
      <c r="J143" s="8">
        <f t="shared" si="143"/>
        <v>0.12263051454622657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4.6232942438266074</v>
      </c>
      <c r="P143" s="8">
        <f t="shared" si="146"/>
        <v>0.56695695201906438</v>
      </c>
      <c r="Q143" s="12">
        <f t="shared" si="147"/>
        <v>0.14740880752495675</v>
      </c>
      <c r="R143" s="8">
        <f t="shared" si="148"/>
        <v>0.19735245833333334</v>
      </c>
      <c r="S143" s="13">
        <f t="shared" si="149"/>
        <v>0.7469317016359609</v>
      </c>
      <c r="T143" s="2">
        <f t="shared" si="150"/>
        <v>0.01</v>
      </c>
      <c r="U143" s="14">
        <f t="shared" si="151"/>
        <v>7.4693170163596095E-3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1.7419317016359608E-2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16.855390038064499</v>
      </c>
      <c r="E144" s="9">
        <f t="shared" si="159"/>
        <v>15.81736093</v>
      </c>
      <c r="F144" s="7" t="s">
        <v>83</v>
      </c>
      <c r="G144" s="1">
        <v>9</v>
      </c>
      <c r="H144" s="8">
        <f t="shared" si="141"/>
        <v>16.855390038064499</v>
      </c>
      <c r="I144" s="8">
        <f t="shared" si="142"/>
        <v>290.00539003806449</v>
      </c>
      <c r="J144" s="8">
        <f t="shared" si="143"/>
        <v>0.1383493918009967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4.8153852084742095</v>
      </c>
      <c r="P144" s="8">
        <f t="shared" si="146"/>
        <v>0.66620561487992258</v>
      </c>
      <c r="Q144" s="12">
        <f t="shared" si="147"/>
        <v>0.17321345986877987</v>
      </c>
      <c r="R144" s="8">
        <f t="shared" si="148"/>
        <v>0.19735245833333334</v>
      </c>
      <c r="S144" s="13">
        <f t="shared" si="149"/>
        <v>0.87768584861617438</v>
      </c>
      <c r="T144" s="2">
        <f t="shared" si="150"/>
        <v>0.01</v>
      </c>
      <c r="U144" s="14">
        <f t="shared" si="151"/>
        <v>8.7768584861617448E-3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1.8726858486161745E-2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15.7462078336667</v>
      </c>
      <c r="E145" s="9">
        <f t="shared" si="159"/>
        <v>16.855390038064499</v>
      </c>
      <c r="F145" s="7" t="s">
        <v>83</v>
      </c>
      <c r="G145" s="1">
        <v>10</v>
      </c>
      <c r="H145" s="8">
        <f t="shared" si="141"/>
        <v>15.7462078336667</v>
      </c>
      <c r="I145" s="8">
        <f t="shared" si="142"/>
        <v>288.89620783366667</v>
      </c>
      <c r="J145" s="8">
        <f t="shared" si="143"/>
        <v>0.12161703110888288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4.9082275102609536</v>
      </c>
      <c r="P145" s="8">
        <f t="shared" si="146"/>
        <v>0.59692405780488111</v>
      </c>
      <c r="Q145" s="12">
        <f t="shared" si="147"/>
        <v>0.1552002550292691</v>
      </c>
      <c r="R145" s="8">
        <f t="shared" si="148"/>
        <v>0.19735245833333334</v>
      </c>
      <c r="S145" s="13">
        <f t="shared" si="149"/>
        <v>0.78641156203451945</v>
      </c>
      <c r="T145" s="2">
        <f t="shared" si="150"/>
        <v>0.01</v>
      </c>
      <c r="U145" s="14">
        <f t="shared" si="151"/>
        <v>7.864115620345195E-3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1.7814115620345194E-2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11.7128397363548</v>
      </c>
      <c r="E146" s="9">
        <f t="shared" si="159"/>
        <v>15.7462078336667</v>
      </c>
      <c r="F146" s="7" t="s">
        <v>83</v>
      </c>
      <c r="G146" s="1">
        <v>11</v>
      </c>
      <c r="H146" s="8">
        <f t="shared" si="141"/>
        <v>11.7128397363548</v>
      </c>
      <c r="I146" s="8">
        <f t="shared" si="142"/>
        <v>284.86283973635477</v>
      </c>
      <c r="J146" s="8">
        <f t="shared" si="143"/>
        <v>7.5465147125000506E-2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5.0703513691227391</v>
      </c>
      <c r="P146" s="8">
        <f t="shared" si="146"/>
        <v>0.38263481204629524</v>
      </c>
      <c r="Q146" s="12">
        <f t="shared" si="147"/>
        <v>9.9485051132036761E-2</v>
      </c>
      <c r="R146" s="8">
        <f t="shared" si="148"/>
        <v>0.19735245833333334</v>
      </c>
      <c r="S146" s="13">
        <f t="shared" si="149"/>
        <v>0.50409836275768083</v>
      </c>
      <c r="T146" s="2">
        <f t="shared" si="150"/>
        <v>0.01</v>
      </c>
      <c r="U146" s="14">
        <f t="shared" si="151"/>
        <v>5.040983627576808E-3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1.0530983627576807E-2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7.5475894744666698</v>
      </c>
      <c r="E147" s="9">
        <f t="shared" si="159"/>
        <v>11.7128397363548</v>
      </c>
      <c r="F147" s="7" t="s">
        <v>85</v>
      </c>
      <c r="G147" s="1">
        <v>12</v>
      </c>
      <c r="H147" s="8">
        <f t="shared" si="141"/>
        <v>7.5475894744666698</v>
      </c>
      <c r="I147" s="8">
        <f t="shared" si="142"/>
        <v>280.69758947446667</v>
      </c>
      <c r="J147" s="8">
        <f t="shared" si="143"/>
        <v>4.544338465500132E-2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5.4467644737431105</v>
      </c>
      <c r="P147" s="8">
        <f t="shared" si="146"/>
        <v>0.24751941310550402</v>
      </c>
      <c r="Q147" s="12">
        <f t="shared" si="147"/>
        <v>6.4355047407431046E-2</v>
      </c>
      <c r="R147" s="8">
        <f t="shared" si="148"/>
        <v>0.19735245833333334</v>
      </c>
      <c r="S147" s="13">
        <f t="shared" si="149"/>
        <v>0.32609194712301848</v>
      </c>
      <c r="T147" s="2">
        <f t="shared" si="150"/>
        <v>0.01</v>
      </c>
      <c r="U147" s="14">
        <f t="shared" si="151"/>
        <v>3.2609194712301848E-3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8.7509194712301862E-3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6.3364331526774196</v>
      </c>
      <c r="E148" s="9">
        <f t="shared" si="159"/>
        <v>7.5475894744666698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5761878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111824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250966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13508654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254439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23412787.858926203</v>
      </c>
      <c r="J13" s="6" t="s">
        <v>37</v>
      </c>
      <c r="K13" s="6">
        <f>I13/(10000*1000)</f>
        <v>2.3412787858926203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2</v>
      </c>
      <c r="E26" s="7"/>
      <c r="F26" s="7"/>
      <c r="G26" s="1">
        <v>1</v>
      </c>
      <c r="H26" s="8">
        <f t="shared" ref="H26:H37" si="0">E27</f>
        <v>2</v>
      </c>
      <c r="I26" s="8">
        <f t="shared" ref="I26:I37" si="1">H26+273.15</f>
        <v>275.14999999999998</v>
      </c>
      <c r="J26" s="8">
        <f t="shared" ref="J26:J37" si="2">EXP(($C$15*(I26-$C$13))/($C$16*I26*$C$13))</f>
        <v>2.2580560877366793E-2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0.91523741981758011</v>
      </c>
      <c r="Q26" s="12">
        <f t="shared" ref="Q26:Q37" si="6">P26*$B$28</f>
        <v>9.1523741981758014E-2</v>
      </c>
      <c r="R26" s="8">
        <f t="shared" ref="R26:R37" si="7">L26*$B$28</f>
        <v>4.0532094166666672</v>
      </c>
      <c r="S26" s="13">
        <f t="shared" ref="S26:S37" si="8">Q26/R26</f>
        <v>2.258056087736679E-2</v>
      </c>
      <c r="T26" s="2">
        <f t="shared" ref="T26:T37" si="9">$B$27/100</f>
        <v>0.34</v>
      </c>
      <c r="U26" s="14">
        <f t="shared" ref="U26:U37" si="10">S26*T26</f>
        <v>7.6773906983047093E-3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2.057739069830471E-2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-0.53109969032258098</v>
      </c>
      <c r="E27" s="9">
        <f t="shared" ref="E27:E38" si="18">D26</f>
        <v>2</v>
      </c>
      <c r="F27" s="7" t="s">
        <v>83</v>
      </c>
      <c r="G27" s="1">
        <v>2</v>
      </c>
      <c r="H27" s="8">
        <f t="shared" si="0"/>
        <v>-0.53109969032258098</v>
      </c>
      <c r="I27" s="8">
        <f t="shared" si="1"/>
        <v>272.61890030967737</v>
      </c>
      <c r="J27" s="8">
        <f t="shared" si="2"/>
        <v>1.6257280868268942E-2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80.148950913515748</v>
      </c>
      <c r="P27" s="8">
        <f t="shared" si="5"/>
        <v>1.3030040062981261</v>
      </c>
      <c r="Q27" s="12">
        <f t="shared" si="6"/>
        <v>0.1303004006298126</v>
      </c>
      <c r="R27" s="8">
        <f t="shared" si="7"/>
        <v>4.0532094166666672</v>
      </c>
      <c r="S27" s="13">
        <f t="shared" si="8"/>
        <v>3.2147463216191476E-2</v>
      </c>
      <c r="T27" s="2">
        <f t="shared" si="9"/>
        <v>0.34</v>
      </c>
      <c r="U27" s="14">
        <f t="shared" si="10"/>
        <v>1.0930137493505103E-2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2.3830137493505103E-2</v>
      </c>
      <c r="AR27" s="8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-3.5784453417500002</v>
      </c>
      <c r="E28" s="9">
        <f t="shared" si="18"/>
        <v>-0.53109969032258098</v>
      </c>
      <c r="F28" s="7" t="s">
        <v>83</v>
      </c>
      <c r="G28" s="1">
        <v>3</v>
      </c>
      <c r="H28" s="8">
        <f t="shared" si="0"/>
        <v>-3.5784453417500002</v>
      </c>
      <c r="I28" s="8">
        <f t="shared" si="1"/>
        <v>269.57155465824997</v>
      </c>
      <c r="J28" s="8">
        <f t="shared" si="2"/>
        <v>1.0856843110664321E-2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119.37804107388429</v>
      </c>
      <c r="P28" s="8">
        <f t="shared" si="5"/>
        <v>1.296068662797603</v>
      </c>
      <c r="Q28" s="12">
        <f t="shared" si="6"/>
        <v>0.12960686627976031</v>
      </c>
      <c r="R28" s="8">
        <f t="shared" si="7"/>
        <v>4.0532094166666672</v>
      </c>
      <c r="S28" s="13">
        <f t="shared" si="8"/>
        <v>3.1976355760652539E-2</v>
      </c>
      <c r="T28" s="2">
        <f t="shared" si="9"/>
        <v>0.34</v>
      </c>
      <c r="U28" s="14">
        <f t="shared" si="10"/>
        <v>1.0871960958621864E-2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2.3771960958621864E-2</v>
      </c>
      <c r="AR28" s="8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7">
        <v>3.1077887402903199</v>
      </c>
      <c r="E29" s="9">
        <f t="shared" si="18"/>
        <v>-3.5784453417500002</v>
      </c>
      <c r="F29" s="7" t="s">
        <v>83</v>
      </c>
      <c r="G29" s="1">
        <v>4</v>
      </c>
      <c r="H29" s="8">
        <f t="shared" si="0"/>
        <v>3.1077887402903199</v>
      </c>
      <c r="I29" s="8">
        <f t="shared" si="1"/>
        <v>276.25778874029032</v>
      </c>
      <c r="J29" s="8">
        <f t="shared" si="2"/>
        <v>2.6023278015210836E-2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158.61406657775336</v>
      </c>
      <c r="P29" s="8">
        <f t="shared" si="5"/>
        <v>4.1276579516760368</v>
      </c>
      <c r="Q29" s="12">
        <f t="shared" si="6"/>
        <v>0.4127657951676037</v>
      </c>
      <c r="R29" s="8">
        <f t="shared" si="7"/>
        <v>4.0532094166666672</v>
      </c>
      <c r="S29" s="13">
        <f t="shared" si="8"/>
        <v>0.10183677987876076</v>
      </c>
      <c r="T29" s="2">
        <f t="shared" si="9"/>
        <v>0.34</v>
      </c>
      <c r="U29" s="14">
        <f t="shared" si="10"/>
        <v>3.4624505158778664E-2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4.7524505158778665E-2</v>
      </c>
      <c r="AR29" s="8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7">
        <v>10.471110037566699</v>
      </c>
      <c r="E30" s="9">
        <f t="shared" si="18"/>
        <v>3.1077887402903199</v>
      </c>
      <c r="F30" s="7" t="s">
        <v>83</v>
      </c>
      <c r="G30" s="1">
        <v>5</v>
      </c>
      <c r="H30" s="8">
        <f t="shared" si="0"/>
        <v>10.471110037566699</v>
      </c>
      <c r="I30" s="8">
        <f t="shared" si="1"/>
        <v>283.62111003756667</v>
      </c>
      <c r="J30" s="8">
        <f t="shared" si="2"/>
        <v>6.4976376250229506E-2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146.76208819477347</v>
      </c>
      <c r="O30" s="8">
        <f t="shared" si="19"/>
        <v>48.256414597970519</v>
      </c>
      <c r="P30" s="8">
        <f t="shared" si="5"/>
        <v>3.1355269514047999</v>
      </c>
      <c r="Q30" s="12">
        <f t="shared" si="6"/>
        <v>0.31355269514048001</v>
      </c>
      <c r="R30" s="8">
        <f t="shared" si="7"/>
        <v>4.0532094166666672</v>
      </c>
      <c r="S30" s="13">
        <f t="shared" si="8"/>
        <v>7.735911543360216E-2</v>
      </c>
      <c r="T30" s="2">
        <f t="shared" si="9"/>
        <v>0.34</v>
      </c>
      <c r="U30" s="14">
        <f t="shared" si="10"/>
        <v>2.6302099247424736E-2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3.9202099247424738E-2</v>
      </c>
      <c r="AR30" s="8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7">
        <v>13.728261923290299</v>
      </c>
      <c r="E31" s="9">
        <f t="shared" si="18"/>
        <v>10.471110037566699</v>
      </c>
      <c r="F31" s="7" t="s">
        <v>85</v>
      </c>
      <c r="G31" s="1">
        <v>6</v>
      </c>
      <c r="H31" s="8">
        <f t="shared" si="0"/>
        <v>13.728261923290299</v>
      </c>
      <c r="I31" s="8">
        <f t="shared" si="1"/>
        <v>286.87826192329027</v>
      </c>
      <c r="J31" s="8">
        <f t="shared" si="2"/>
        <v>9.5947579363921218E-2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85.652981813232387</v>
      </c>
      <c r="P31" s="8">
        <f t="shared" si="5"/>
        <v>8.2181962702816147</v>
      </c>
      <c r="Q31" s="12">
        <f t="shared" si="6"/>
        <v>0.82181962702816147</v>
      </c>
      <c r="R31" s="8">
        <f t="shared" si="7"/>
        <v>4.0532094166666672</v>
      </c>
      <c r="S31" s="13">
        <f t="shared" si="8"/>
        <v>0.20275775133869609</v>
      </c>
      <c r="T31" s="2">
        <f t="shared" si="9"/>
        <v>0.34</v>
      </c>
      <c r="U31" s="14">
        <f t="shared" si="10"/>
        <v>6.8937635455156673E-2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8.1837635455156668E-2</v>
      </c>
      <c r="AR31" s="8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7">
        <v>17.990172893</v>
      </c>
      <c r="E32" s="9">
        <f t="shared" si="18"/>
        <v>13.728261923290299</v>
      </c>
      <c r="F32" s="7" t="s">
        <v>83</v>
      </c>
      <c r="G32" s="1">
        <v>7</v>
      </c>
      <c r="H32" s="8">
        <f t="shared" si="0"/>
        <v>17.990172893</v>
      </c>
      <c r="I32" s="8">
        <f t="shared" si="1"/>
        <v>291.140172893</v>
      </c>
      <c r="J32" s="8">
        <f t="shared" si="2"/>
        <v>0.15769240795562472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117.96687970961744</v>
      </c>
      <c r="P32" s="8">
        <f t="shared" si="5"/>
        <v>18.602481320421102</v>
      </c>
      <c r="Q32" s="12">
        <f t="shared" si="6"/>
        <v>1.8602481320421103</v>
      </c>
      <c r="R32" s="8">
        <f t="shared" si="7"/>
        <v>4.0532094166666672</v>
      </c>
      <c r="S32" s="13">
        <f t="shared" si="8"/>
        <v>0.45895682675383848</v>
      </c>
      <c r="T32" s="2">
        <f t="shared" si="9"/>
        <v>0.34</v>
      </c>
      <c r="U32" s="14">
        <f t="shared" si="10"/>
        <v>0.15604532109630509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0.1816953210963051</v>
      </c>
      <c r="AR32" s="8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7">
        <v>17.8706414432258</v>
      </c>
      <c r="E33" s="9">
        <f t="shared" si="18"/>
        <v>17.990172893</v>
      </c>
      <c r="F33" s="7" t="s">
        <v>83</v>
      </c>
      <c r="G33" s="1">
        <v>8</v>
      </c>
      <c r="H33" s="8">
        <f t="shared" si="0"/>
        <v>17.8706414432258</v>
      </c>
      <c r="I33" s="8">
        <f t="shared" si="1"/>
        <v>291.02064144322577</v>
      </c>
      <c r="J33" s="8">
        <f t="shared" si="2"/>
        <v>0.15554109592187193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139.89649255586301</v>
      </c>
      <c r="P33" s="8">
        <f t="shared" si="5"/>
        <v>21.759653767764931</v>
      </c>
      <c r="Q33" s="12">
        <f t="shared" si="6"/>
        <v>2.1759653767764933</v>
      </c>
      <c r="R33" s="8">
        <f t="shared" si="7"/>
        <v>4.0532094166666672</v>
      </c>
      <c r="S33" s="13">
        <f t="shared" si="8"/>
        <v>0.53684997568321868</v>
      </c>
      <c r="T33" s="2">
        <f t="shared" si="9"/>
        <v>0.34</v>
      </c>
      <c r="U33" s="14">
        <f t="shared" si="10"/>
        <v>0.18252899173229437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0.20817899173229437</v>
      </c>
      <c r="AR33" s="8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7">
        <v>18.396694781935501</v>
      </c>
      <c r="E34" s="9">
        <f t="shared" si="18"/>
        <v>17.8706414432258</v>
      </c>
      <c r="F34" s="7" t="s">
        <v>83</v>
      </c>
      <c r="G34" s="1">
        <v>9</v>
      </c>
      <c r="H34" s="8">
        <f t="shared" si="0"/>
        <v>18.396694781935501</v>
      </c>
      <c r="I34" s="8">
        <f t="shared" si="1"/>
        <v>291.54669478193546</v>
      </c>
      <c r="J34" s="8">
        <f t="shared" si="2"/>
        <v>0.1652201670542352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158.66893295476473</v>
      </c>
      <c r="P34" s="8">
        <f t="shared" si="5"/>
        <v>26.215307609103473</v>
      </c>
      <c r="Q34" s="12">
        <f t="shared" si="6"/>
        <v>2.6215307609103475</v>
      </c>
      <c r="R34" s="8">
        <f t="shared" si="7"/>
        <v>4.0532094166666672</v>
      </c>
      <c r="S34" s="13">
        <f t="shared" si="8"/>
        <v>0.64677900681141642</v>
      </c>
      <c r="T34" s="2">
        <f t="shared" si="9"/>
        <v>0.34</v>
      </c>
      <c r="U34" s="14">
        <f t="shared" si="10"/>
        <v>0.21990486231588161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0.24555486231588161</v>
      </c>
      <c r="AR34" s="8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7">
        <v>14.967910294999999</v>
      </c>
      <c r="E35" s="9">
        <f t="shared" si="18"/>
        <v>18.396694781935501</v>
      </c>
      <c r="F35" s="7" t="s">
        <v>83</v>
      </c>
      <c r="G35" s="1">
        <v>10</v>
      </c>
      <c r="H35" s="8">
        <f t="shared" si="0"/>
        <v>14.967910294999999</v>
      </c>
      <c r="I35" s="8">
        <f t="shared" si="1"/>
        <v>288.117910295</v>
      </c>
      <c r="J35" s="8">
        <f t="shared" si="2"/>
        <v>0.11103366445363608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172.98571951232793</v>
      </c>
      <c r="P35" s="8">
        <f t="shared" si="5"/>
        <v>19.207238335602625</v>
      </c>
      <c r="Q35" s="12">
        <f t="shared" si="6"/>
        <v>1.9207238335602626</v>
      </c>
      <c r="R35" s="8">
        <f t="shared" si="7"/>
        <v>4.0532094166666672</v>
      </c>
      <c r="S35" s="13">
        <f t="shared" si="8"/>
        <v>0.47387727504587052</v>
      </c>
      <c r="T35" s="2">
        <f t="shared" si="9"/>
        <v>0.34</v>
      </c>
      <c r="U35" s="14">
        <f t="shared" si="10"/>
        <v>0.16111827351559599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0.18676827351559599</v>
      </c>
      <c r="AR35" s="8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7">
        <v>8.7244634944838708</v>
      </c>
      <c r="E36" s="9">
        <f t="shared" si="18"/>
        <v>14.967910294999999</v>
      </c>
      <c r="F36" s="7" t="s">
        <v>83</v>
      </c>
      <c r="G36" s="1">
        <v>11</v>
      </c>
      <c r="H36" s="8">
        <f t="shared" si="0"/>
        <v>8.7244634944838708</v>
      </c>
      <c r="I36" s="8">
        <f t="shared" si="1"/>
        <v>281.87446349448385</v>
      </c>
      <c r="J36" s="8">
        <f t="shared" si="2"/>
        <v>5.2525294563932519E-2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146.08955711788903</v>
      </c>
      <c r="O36" s="8">
        <f t="shared" si="19"/>
        <v>48.221018225502945</v>
      </c>
      <c r="P36" s="8">
        <f t="shared" si="5"/>
        <v>2.5328231864673008</v>
      </c>
      <c r="Q36" s="12">
        <f t="shared" si="6"/>
        <v>0.25328231864673006</v>
      </c>
      <c r="R36" s="8">
        <f t="shared" si="7"/>
        <v>4.0532094166666672</v>
      </c>
      <c r="S36" s="13">
        <f t="shared" si="8"/>
        <v>6.2489324535081082E-2</v>
      </c>
      <c r="T36" s="2">
        <f t="shared" si="9"/>
        <v>0.34</v>
      </c>
      <c r="U36" s="14">
        <f t="shared" si="10"/>
        <v>2.124637034192757E-2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3.4146370341927572E-2</v>
      </c>
      <c r="AR36" s="8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7">
        <v>3.2971683241999998</v>
      </c>
      <c r="E37" s="9">
        <f t="shared" si="18"/>
        <v>8.7244634944838708</v>
      </c>
      <c r="F37" s="7" t="s">
        <v>85</v>
      </c>
      <c r="G37" s="1">
        <v>12</v>
      </c>
      <c r="H37" s="8">
        <f t="shared" si="0"/>
        <v>3.2971683241999998</v>
      </c>
      <c r="I37" s="8">
        <f t="shared" si="1"/>
        <v>276.44716832419999</v>
      </c>
      <c r="J37" s="8">
        <f t="shared" si="2"/>
        <v>2.6659249665159947E-2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86.220289205702315</v>
      </c>
      <c r="P37" s="8">
        <f t="shared" si="5"/>
        <v>2.2985682161371135</v>
      </c>
      <c r="Q37" s="12">
        <f t="shared" si="6"/>
        <v>0.22985682161371135</v>
      </c>
      <c r="R37" s="8">
        <f t="shared" si="7"/>
        <v>4.0532094166666672</v>
      </c>
      <c r="S37" s="13">
        <f t="shared" si="8"/>
        <v>5.6709831144807731E-2</v>
      </c>
      <c r="T37" s="2">
        <f t="shared" si="9"/>
        <v>0.34</v>
      </c>
      <c r="U37" s="14">
        <f t="shared" si="10"/>
        <v>1.928134258923463E-2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3.2181342589234628E-2</v>
      </c>
      <c r="AR37" s="8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3">
      <c r="C38" s="7">
        <v>12</v>
      </c>
      <c r="D38" s="10">
        <v>2.7813910501935499</v>
      </c>
      <c r="E38" s="9">
        <f t="shared" si="18"/>
        <v>3.2971683241999998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2</v>
      </c>
      <c r="E42" s="7"/>
      <c r="F42" s="7"/>
      <c r="G42" s="1">
        <v>1</v>
      </c>
      <c r="H42" s="8">
        <f t="shared" ref="H42:H53" si="20">E43</f>
        <v>2</v>
      </c>
      <c r="I42" s="8">
        <f t="shared" ref="I42:I53" si="21">H42+273.15</f>
        <v>275.14999999999998</v>
      </c>
      <c r="J42" s="8">
        <f t="shared" ref="J42:J53" si="22">EXP(($C$15*(I42-$C$13))/($C$16*I42*$C$13))</f>
        <v>2.2580560877366793E-2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1.3290071361385194</v>
      </c>
      <c r="Q42" s="12">
        <f t="shared" ref="Q42:Q53" si="26">P42*$B$44</f>
        <v>0.31896171267324464</v>
      </c>
      <c r="R42" s="8">
        <f t="shared" ref="R42:R53" si="27">L42*$B$44</f>
        <v>14.125500000000001</v>
      </c>
      <c r="S42" s="13">
        <f t="shared" ref="S42:S53" si="28">Q42/R42</f>
        <v>2.2580560877366793E-2</v>
      </c>
      <c r="T42" s="2">
        <f t="shared" ref="T42:T53" si="29">$B$43/100</f>
        <v>0.43</v>
      </c>
      <c r="U42" s="14">
        <f t="shared" ref="U42:U53" si="30">S42*T42</f>
        <v>9.7096411772677211E-3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1.812964117726772E-2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480156.5</v>
      </c>
      <c r="AU42" s="1">
        <f t="shared" ref="AU42:AU53" si="38">AT42*10000*AS42*0.67*AR42*AQ42</f>
        <v>1915941293.0453281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-0.53109969032258098</v>
      </c>
      <c r="E43" s="9">
        <f t="shared" ref="E43:E54" si="39">D42</f>
        <v>2</v>
      </c>
      <c r="F43" s="7" t="s">
        <v>83</v>
      </c>
      <c r="G43" s="1">
        <v>2</v>
      </c>
      <c r="H43" s="8">
        <f t="shared" si="20"/>
        <v>-0.53109969032258098</v>
      </c>
      <c r="I43" s="8">
        <f t="shared" si="21"/>
        <v>272.61890030967737</v>
      </c>
      <c r="J43" s="8">
        <f t="shared" si="22"/>
        <v>1.6257280868268942E-2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116.38349286386149</v>
      </c>
      <c r="P43" s="8">
        <f t="shared" si="25"/>
        <v>1.8920791319179704</v>
      </c>
      <c r="Q43" s="12">
        <f t="shared" si="26"/>
        <v>0.45409899166031287</v>
      </c>
      <c r="R43" s="8">
        <f t="shared" si="27"/>
        <v>14.125500000000001</v>
      </c>
      <c r="S43" s="13">
        <f t="shared" si="28"/>
        <v>3.2147463216191489E-2</v>
      </c>
      <c r="T43" s="2">
        <f t="shared" si="29"/>
        <v>0.43</v>
      </c>
      <c r="U43" s="14">
        <f t="shared" si="30"/>
        <v>1.382340918296234E-2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2.2243409182962338E-2</v>
      </c>
      <c r="AR43" s="8">
        <f t="shared" si="35"/>
        <v>136.875</v>
      </c>
      <c r="AS43" s="1">
        <f t="shared" si="36"/>
        <v>0.24</v>
      </c>
      <c r="AT43" s="1">
        <f t="shared" si="37"/>
        <v>480156.5</v>
      </c>
      <c r="AU43" s="1">
        <f t="shared" si="38"/>
        <v>2350684480.4616213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-3.5784453417500002</v>
      </c>
      <c r="E44" s="9">
        <f t="shared" si="39"/>
        <v>-0.53109969032258098</v>
      </c>
      <c r="F44" s="7" t="s">
        <v>83</v>
      </c>
      <c r="G44" s="1">
        <v>3</v>
      </c>
      <c r="H44" s="8">
        <f t="shared" si="20"/>
        <v>-3.5784453417500002</v>
      </c>
      <c r="I44" s="8">
        <f t="shared" si="21"/>
        <v>269.57155465824997</v>
      </c>
      <c r="J44" s="8">
        <f t="shared" si="22"/>
        <v>1.0856843110664321E-2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173.34766373194353</v>
      </c>
      <c r="P44" s="8">
        <f t="shared" si="25"/>
        <v>1.8820083887379064</v>
      </c>
      <c r="Q44" s="12">
        <f t="shared" si="26"/>
        <v>0.45168201329709751</v>
      </c>
      <c r="R44" s="8">
        <f t="shared" si="27"/>
        <v>14.125500000000001</v>
      </c>
      <c r="S44" s="13">
        <f t="shared" si="28"/>
        <v>3.1976355760652539E-2</v>
      </c>
      <c r="T44" s="2">
        <f t="shared" si="29"/>
        <v>0.43</v>
      </c>
      <c r="U44" s="14">
        <f t="shared" si="30"/>
        <v>1.3749832977080592E-2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2.216983297708059E-2</v>
      </c>
      <c r="AR44" s="8">
        <f t="shared" si="35"/>
        <v>136.875</v>
      </c>
      <c r="AS44" s="1">
        <f t="shared" si="36"/>
        <v>0.24</v>
      </c>
      <c r="AT44" s="1">
        <f t="shared" si="37"/>
        <v>480156.5</v>
      </c>
      <c r="AU44" s="1">
        <f t="shared" si="38"/>
        <v>2342908943.722858</v>
      </c>
    </row>
    <row r="45" spans="1:48" x14ac:dyDescent="0.15">
      <c r="C45" s="7">
        <v>3</v>
      </c>
      <c r="D45" s="7">
        <v>3.1077887402903199</v>
      </c>
      <c r="E45" s="9">
        <f t="shared" si="39"/>
        <v>-3.5784453417500002</v>
      </c>
      <c r="F45" s="7" t="s">
        <v>83</v>
      </c>
      <c r="G45" s="1">
        <v>4</v>
      </c>
      <c r="H45" s="8">
        <f t="shared" si="20"/>
        <v>3.1077887402903199</v>
      </c>
      <c r="I45" s="8">
        <f t="shared" si="21"/>
        <v>276.25778874029032</v>
      </c>
      <c r="J45" s="8">
        <f t="shared" si="22"/>
        <v>2.6023278015210836E-2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230.32190534320563</v>
      </c>
      <c r="P45" s="8">
        <f t="shared" si="25"/>
        <v>5.9937309757393145</v>
      </c>
      <c r="Q45" s="12">
        <f t="shared" si="26"/>
        <v>1.4384954341774354</v>
      </c>
      <c r="R45" s="8">
        <f t="shared" si="27"/>
        <v>14.125500000000001</v>
      </c>
      <c r="S45" s="13">
        <f t="shared" si="28"/>
        <v>0.10183677987876077</v>
      </c>
      <c r="T45" s="2">
        <f t="shared" si="29"/>
        <v>0.43</v>
      </c>
      <c r="U45" s="14">
        <f t="shared" si="30"/>
        <v>4.3789815347867134E-2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5.2209815347867131E-2</v>
      </c>
      <c r="AR45" s="8">
        <f t="shared" si="35"/>
        <v>136.875</v>
      </c>
      <c r="AS45" s="1">
        <f t="shared" si="36"/>
        <v>0.24</v>
      </c>
      <c r="AT45" s="1">
        <f t="shared" si="37"/>
        <v>480156.5</v>
      </c>
      <c r="AU45" s="1">
        <f t="shared" si="38"/>
        <v>5517535628.4864883</v>
      </c>
    </row>
    <row r="46" spans="1:48" x14ac:dyDescent="0.15">
      <c r="C46" s="7">
        <v>4</v>
      </c>
      <c r="D46" s="7">
        <v>10.471110037566699</v>
      </c>
      <c r="E46" s="9">
        <f t="shared" si="39"/>
        <v>3.1077887402903199</v>
      </c>
      <c r="F46" s="7" t="s">
        <v>83</v>
      </c>
      <c r="G46" s="1">
        <v>5</v>
      </c>
      <c r="H46" s="8">
        <f t="shared" si="20"/>
        <v>10.471110037566699</v>
      </c>
      <c r="I46" s="8">
        <f t="shared" si="21"/>
        <v>283.62111003756667</v>
      </c>
      <c r="J46" s="8">
        <f t="shared" si="22"/>
        <v>6.4976376250229506E-2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213.111765649093</v>
      </c>
      <c r="O46" s="8">
        <f t="shared" si="40"/>
        <v>70.072658718373305</v>
      </c>
      <c r="P46" s="8">
        <f t="shared" si="25"/>
        <v>4.5530674377389486</v>
      </c>
      <c r="Q46" s="12">
        <f t="shared" si="26"/>
        <v>1.0927361850573476</v>
      </c>
      <c r="R46" s="8">
        <f t="shared" si="27"/>
        <v>14.125500000000001</v>
      </c>
      <c r="S46" s="13">
        <f t="shared" si="28"/>
        <v>7.7359115433602174E-2</v>
      </c>
      <c r="T46" s="2">
        <f t="shared" si="29"/>
        <v>0.43</v>
      </c>
      <c r="U46" s="14">
        <f t="shared" si="30"/>
        <v>3.3264419636448932E-2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4.1684419636448929E-2</v>
      </c>
      <c r="AR46" s="8">
        <f t="shared" si="35"/>
        <v>136.875</v>
      </c>
      <c r="AS46" s="1">
        <f t="shared" si="36"/>
        <v>0.24</v>
      </c>
      <c r="AT46" s="1">
        <f t="shared" si="37"/>
        <v>480156.5</v>
      </c>
      <c r="AU46" s="1">
        <f t="shared" si="38"/>
        <v>4405211337.4556208</v>
      </c>
    </row>
    <row r="47" spans="1:48" x14ac:dyDescent="0.15">
      <c r="C47" s="7">
        <v>5</v>
      </c>
      <c r="D47" s="7">
        <v>13.728261923290299</v>
      </c>
      <c r="E47" s="9">
        <f t="shared" si="39"/>
        <v>10.471110037566699</v>
      </c>
      <c r="F47" s="7" t="s">
        <v>85</v>
      </c>
      <c r="G47" s="1">
        <v>6</v>
      </c>
      <c r="H47" s="8">
        <f t="shared" si="20"/>
        <v>13.728261923290299</v>
      </c>
      <c r="I47" s="8">
        <f t="shared" si="21"/>
        <v>286.87826192329027</v>
      </c>
      <c r="J47" s="8">
        <f t="shared" si="22"/>
        <v>9.5947579363921218E-2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124.37584128063435</v>
      </c>
      <c r="P47" s="8">
        <f t="shared" si="25"/>
        <v>11.933560902228132</v>
      </c>
      <c r="Q47" s="12">
        <f t="shared" si="26"/>
        <v>2.8640546165347516</v>
      </c>
      <c r="R47" s="8">
        <f t="shared" si="27"/>
        <v>14.125500000000001</v>
      </c>
      <c r="S47" s="13">
        <f t="shared" si="28"/>
        <v>0.20275775133869609</v>
      </c>
      <c r="T47" s="2">
        <f t="shared" si="29"/>
        <v>0.43</v>
      </c>
      <c r="U47" s="14">
        <f t="shared" si="30"/>
        <v>8.7185833075639319E-2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9.5605833075639329E-2</v>
      </c>
      <c r="AR47" s="8">
        <f t="shared" si="35"/>
        <v>136.875</v>
      </c>
      <c r="AS47" s="1">
        <f t="shared" si="36"/>
        <v>0.24</v>
      </c>
      <c r="AT47" s="1">
        <f t="shared" si="37"/>
        <v>480156.5</v>
      </c>
      <c r="AU47" s="1">
        <f t="shared" si="38"/>
        <v>10103628729.02828</v>
      </c>
    </row>
    <row r="48" spans="1:48" x14ac:dyDescent="0.15">
      <c r="C48" s="7">
        <v>6</v>
      </c>
      <c r="D48" s="7">
        <v>17.990172893</v>
      </c>
      <c r="E48" s="9">
        <f t="shared" si="39"/>
        <v>13.728261923290299</v>
      </c>
      <c r="F48" s="7" t="s">
        <v>83</v>
      </c>
      <c r="G48" s="1">
        <v>7</v>
      </c>
      <c r="H48" s="8">
        <f t="shared" si="20"/>
        <v>17.990172893</v>
      </c>
      <c r="I48" s="8">
        <f t="shared" si="21"/>
        <v>291.140172893</v>
      </c>
      <c r="J48" s="8">
        <f t="shared" si="22"/>
        <v>0.15769240795562472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171.29853037840621</v>
      </c>
      <c r="P48" s="8">
        <f t="shared" si="25"/>
        <v>27.012477734630608</v>
      </c>
      <c r="Q48" s="12">
        <f t="shared" si="26"/>
        <v>6.4829946563113454</v>
      </c>
      <c r="R48" s="8">
        <f t="shared" si="27"/>
        <v>14.125500000000001</v>
      </c>
      <c r="S48" s="13">
        <f t="shared" si="28"/>
        <v>0.45895682675383848</v>
      </c>
      <c r="T48" s="2">
        <f t="shared" si="29"/>
        <v>0.43</v>
      </c>
      <c r="U48" s="14">
        <f t="shared" si="30"/>
        <v>0.19735143550415055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0.21295143550415052</v>
      </c>
      <c r="AR48" s="8">
        <f t="shared" si="35"/>
        <v>136.875</v>
      </c>
      <c r="AS48" s="1">
        <f t="shared" si="36"/>
        <v>0.24</v>
      </c>
      <c r="AT48" s="1">
        <f t="shared" si="37"/>
        <v>480156.5</v>
      </c>
      <c r="AU48" s="1">
        <f t="shared" si="38"/>
        <v>22504717258.677158</v>
      </c>
    </row>
    <row r="49" spans="1:48" x14ac:dyDescent="0.15">
      <c r="C49" s="7">
        <v>7</v>
      </c>
      <c r="D49" s="7">
        <v>17.8706414432258</v>
      </c>
      <c r="E49" s="9">
        <f t="shared" si="39"/>
        <v>17.990172893</v>
      </c>
      <c r="F49" s="7" t="s">
        <v>83</v>
      </c>
      <c r="G49" s="1">
        <v>8</v>
      </c>
      <c r="H49" s="8">
        <f t="shared" si="20"/>
        <v>17.8706414432258</v>
      </c>
      <c r="I49" s="8">
        <f t="shared" si="21"/>
        <v>291.02064144322577</v>
      </c>
      <c r="J49" s="8">
        <f t="shared" si="22"/>
        <v>0.15554109592187193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203.14230264377559</v>
      </c>
      <c r="P49" s="8">
        <f t="shared" si="25"/>
        <v>31.596976381305439</v>
      </c>
      <c r="Q49" s="12">
        <f t="shared" si="26"/>
        <v>7.5832743315133051</v>
      </c>
      <c r="R49" s="8">
        <f t="shared" si="27"/>
        <v>14.125500000000001</v>
      </c>
      <c r="S49" s="13">
        <f t="shared" si="28"/>
        <v>0.53684997568321868</v>
      </c>
      <c r="T49" s="2">
        <f t="shared" si="29"/>
        <v>0.43</v>
      </c>
      <c r="U49" s="14">
        <f t="shared" si="30"/>
        <v>0.23084548954378403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0.24644548954378404</v>
      </c>
      <c r="AR49" s="8">
        <f t="shared" si="35"/>
        <v>136.875</v>
      </c>
      <c r="AS49" s="1">
        <f t="shared" si="36"/>
        <v>0.24</v>
      </c>
      <c r="AT49" s="1">
        <f t="shared" si="37"/>
        <v>480156.5</v>
      </c>
      <c r="AU49" s="1">
        <f t="shared" si="38"/>
        <v>26044370392.3801</v>
      </c>
    </row>
    <row r="50" spans="1:48" x14ac:dyDescent="0.15">
      <c r="C50" s="7">
        <v>8</v>
      </c>
      <c r="D50" s="7">
        <v>18.396694781935501</v>
      </c>
      <c r="E50" s="9">
        <f t="shared" si="39"/>
        <v>17.8706414432258</v>
      </c>
      <c r="F50" s="7" t="s">
        <v>83</v>
      </c>
      <c r="G50" s="1">
        <v>9</v>
      </c>
      <c r="H50" s="8">
        <f t="shared" si="20"/>
        <v>18.396694781935501</v>
      </c>
      <c r="I50" s="8">
        <f t="shared" si="21"/>
        <v>291.54669478193546</v>
      </c>
      <c r="J50" s="8">
        <f t="shared" si="22"/>
        <v>0.1652201670542352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230.40157626247017</v>
      </c>
      <c r="P50" s="8">
        <f t="shared" si="25"/>
        <v>38.066986919644435</v>
      </c>
      <c r="Q50" s="12">
        <f t="shared" si="26"/>
        <v>9.136076860714665</v>
      </c>
      <c r="R50" s="8">
        <f t="shared" si="27"/>
        <v>14.125500000000001</v>
      </c>
      <c r="S50" s="13">
        <f t="shared" si="28"/>
        <v>0.64677900681141653</v>
      </c>
      <c r="T50" s="2">
        <f t="shared" si="29"/>
        <v>0.43</v>
      </c>
      <c r="U50" s="14">
        <f t="shared" si="30"/>
        <v>0.27811497292890913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0.29371497292890913</v>
      </c>
      <c r="AR50" s="8">
        <f t="shared" si="35"/>
        <v>136.875</v>
      </c>
      <c r="AS50" s="1">
        <f t="shared" si="36"/>
        <v>0.24</v>
      </c>
      <c r="AT50" s="1">
        <f t="shared" si="37"/>
        <v>480156.5</v>
      </c>
      <c r="AU50" s="1">
        <f t="shared" si="38"/>
        <v>31039811517.383667</v>
      </c>
    </row>
    <row r="51" spans="1:48" x14ac:dyDescent="0.15">
      <c r="C51" s="7">
        <v>9</v>
      </c>
      <c r="D51" s="7">
        <v>14.967910294999999</v>
      </c>
      <c r="E51" s="9">
        <f t="shared" si="39"/>
        <v>18.396694781935501</v>
      </c>
      <c r="F51" s="7" t="s">
        <v>83</v>
      </c>
      <c r="G51" s="1">
        <v>10</v>
      </c>
      <c r="H51" s="8">
        <f t="shared" si="20"/>
        <v>14.967910294999999</v>
      </c>
      <c r="I51" s="8">
        <f t="shared" si="21"/>
        <v>288.117910295</v>
      </c>
      <c r="J51" s="8">
        <f t="shared" si="22"/>
        <v>0.11103366445363608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251.19083934282577</v>
      </c>
      <c r="P51" s="8">
        <f t="shared" si="25"/>
        <v>27.890639369418523</v>
      </c>
      <c r="Q51" s="12">
        <f t="shared" si="26"/>
        <v>6.6937534486604449</v>
      </c>
      <c r="R51" s="8">
        <f t="shared" si="27"/>
        <v>14.125500000000001</v>
      </c>
      <c r="S51" s="13">
        <f t="shared" si="28"/>
        <v>0.47387727504587057</v>
      </c>
      <c r="T51" s="2">
        <f t="shared" si="29"/>
        <v>0.43</v>
      </c>
      <c r="U51" s="14">
        <f t="shared" si="30"/>
        <v>0.20376722826972435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0.21936722826972432</v>
      </c>
      <c r="AR51" s="8">
        <f t="shared" si="35"/>
        <v>136.875</v>
      </c>
      <c r="AS51" s="1">
        <f t="shared" si="36"/>
        <v>0.24</v>
      </c>
      <c r="AT51" s="1">
        <f t="shared" si="37"/>
        <v>480156.5</v>
      </c>
      <c r="AU51" s="1">
        <f t="shared" si="38"/>
        <v>23182738526.003582</v>
      </c>
    </row>
    <row r="52" spans="1:48" x14ac:dyDescent="0.15">
      <c r="C52" s="7">
        <v>10</v>
      </c>
      <c r="D52" s="7">
        <v>8.7244634944838708</v>
      </c>
      <c r="E52" s="9">
        <f t="shared" si="39"/>
        <v>14.967910294999999</v>
      </c>
      <c r="F52" s="7" t="s">
        <v>83</v>
      </c>
      <c r="G52" s="1">
        <v>11</v>
      </c>
      <c r="H52" s="8">
        <f t="shared" si="20"/>
        <v>8.7244634944838708</v>
      </c>
      <c r="I52" s="8">
        <f t="shared" si="21"/>
        <v>281.87446349448385</v>
      </c>
      <c r="J52" s="8">
        <f t="shared" si="22"/>
        <v>5.2525294563932519E-2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212.1351899747369</v>
      </c>
      <c r="O52" s="8">
        <f t="shared" si="40"/>
        <v>70.021259998670331</v>
      </c>
      <c r="P52" s="8">
        <f t="shared" si="25"/>
        <v>3.6778873071678642</v>
      </c>
      <c r="Q52" s="12">
        <f t="shared" si="26"/>
        <v>0.88269295372028733</v>
      </c>
      <c r="R52" s="8">
        <f t="shared" si="27"/>
        <v>14.125500000000001</v>
      </c>
      <c r="S52" s="13">
        <f t="shared" si="28"/>
        <v>6.2489324535081048E-2</v>
      </c>
      <c r="T52" s="2">
        <f t="shared" si="29"/>
        <v>0.43</v>
      </c>
      <c r="U52" s="14">
        <f t="shared" si="30"/>
        <v>2.6870409550084851E-2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3.5290409550084847E-2</v>
      </c>
      <c r="AR52" s="8">
        <f t="shared" si="35"/>
        <v>136.875</v>
      </c>
      <c r="AS52" s="1">
        <f t="shared" si="36"/>
        <v>0.24</v>
      </c>
      <c r="AT52" s="1">
        <f t="shared" si="37"/>
        <v>480156.5</v>
      </c>
      <c r="AU52" s="1">
        <f t="shared" si="38"/>
        <v>3729492064.6454172</v>
      </c>
    </row>
    <row r="53" spans="1:48" x14ac:dyDescent="0.15">
      <c r="C53" s="7">
        <v>11</v>
      </c>
      <c r="D53" s="7">
        <v>3.2971683241999998</v>
      </c>
      <c r="E53" s="9">
        <f t="shared" si="39"/>
        <v>8.7244634944838708</v>
      </c>
      <c r="F53" s="7" t="s">
        <v>85</v>
      </c>
      <c r="G53" s="1">
        <v>12</v>
      </c>
      <c r="H53" s="8">
        <f t="shared" si="20"/>
        <v>3.2971683241999998</v>
      </c>
      <c r="I53" s="8">
        <f t="shared" si="21"/>
        <v>276.44716832419999</v>
      </c>
      <c r="J53" s="8">
        <f t="shared" si="22"/>
        <v>2.6659249665159947E-2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125.19962269150248</v>
      </c>
      <c r="P53" s="8">
        <f t="shared" si="25"/>
        <v>3.3377279993165891</v>
      </c>
      <c r="Q53" s="12">
        <f t="shared" si="26"/>
        <v>0.80105471983598131</v>
      </c>
      <c r="R53" s="8">
        <f t="shared" si="27"/>
        <v>14.125500000000001</v>
      </c>
      <c r="S53" s="13">
        <f t="shared" si="28"/>
        <v>5.670983114480771E-2</v>
      </c>
      <c r="T53" s="2">
        <f t="shared" si="29"/>
        <v>0.43</v>
      </c>
      <c r="U53" s="14">
        <f t="shared" si="30"/>
        <v>2.4385227392267315E-2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3.2805227392267315E-2</v>
      </c>
      <c r="AR53" s="8">
        <f t="shared" si="35"/>
        <v>136.875</v>
      </c>
      <c r="AS53" s="1">
        <f t="shared" si="36"/>
        <v>0.24</v>
      </c>
      <c r="AT53" s="1">
        <f t="shared" si="37"/>
        <v>480156.5</v>
      </c>
      <c r="AU53" s="1">
        <f t="shared" si="38"/>
        <v>3466857902.7033501</v>
      </c>
      <c r="AV53" s="1">
        <f>SUM(AU42:AU53)</f>
        <v>136603898073.99347</v>
      </c>
    </row>
    <row r="54" spans="1:48" x14ac:dyDescent="0.3">
      <c r="C54" s="7">
        <v>12</v>
      </c>
      <c r="D54" s="10">
        <v>2.7813910501935499</v>
      </c>
      <c r="E54" s="9">
        <f t="shared" si="39"/>
        <v>3.2971683241999998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2</v>
      </c>
      <c r="E58" s="7"/>
      <c r="F58" s="7"/>
      <c r="G58" s="1">
        <v>1</v>
      </c>
      <c r="H58" s="8">
        <f t="shared" ref="H58:H69" si="41">E59</f>
        <v>2</v>
      </c>
      <c r="I58" s="8">
        <f t="shared" ref="I58:I69" si="42">H58+273.15</f>
        <v>275.14999999999998</v>
      </c>
      <c r="J58" s="8">
        <f t="shared" ref="J58:J69" si="43">EXP(($C$15*(I58-$C$13))/($C$16*I58*$C$13))</f>
        <v>2.2580560877366793E-2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2.2527872901986273E-3</v>
      </c>
      <c r="Q58" s="12">
        <f t="shared" ref="Q58:Q69" si="47">P58*$B$60</f>
        <v>4.2802958513773917E-4</v>
      </c>
      <c r="R58" s="8">
        <f t="shared" ref="R58:R69" si="48">L58*$B$60</f>
        <v>1.8955666666666669E-2</v>
      </c>
      <c r="S58" s="13">
        <f t="shared" ref="S58:S69" si="49">Q58/R58</f>
        <v>2.258056087736679E-2</v>
      </c>
      <c r="T58" s="2">
        <f t="shared" ref="T58:T69" si="50">$B$59/100</f>
        <v>0.01</v>
      </c>
      <c r="U58" s="14">
        <f t="shared" ref="U58:U69" si="51">S58*T58</f>
        <v>2.2580560877366791E-4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1.2225805608773668E-2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20913.833333333332</v>
      </c>
      <c r="AU58" s="1">
        <f t="shared" ref="AU58:AU69" si="58">AT58*10000*AS58*0.67*AR58*AQ58</f>
        <v>3247319.30726222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-0.53109969032258098</v>
      </c>
      <c r="E59" s="9">
        <f t="shared" ref="E59:E70" si="59">D58</f>
        <v>2</v>
      </c>
      <c r="F59" s="7" t="s">
        <v>83</v>
      </c>
      <c r="G59" s="1">
        <v>2</v>
      </c>
      <c r="H59" s="8">
        <f t="shared" si="41"/>
        <v>-0.53109969032258098</v>
      </c>
      <c r="I59" s="8">
        <f t="shared" si="42"/>
        <v>272.61890030967737</v>
      </c>
      <c r="J59" s="8">
        <f t="shared" si="43"/>
        <v>1.6257280868268942E-2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0.19728054604313472</v>
      </c>
      <c r="P59" s="8">
        <f t="shared" si="46"/>
        <v>3.2072452468687044E-3</v>
      </c>
      <c r="Q59" s="12">
        <f t="shared" si="47"/>
        <v>6.0937659690505383E-4</v>
      </c>
      <c r="R59" s="8">
        <f t="shared" si="48"/>
        <v>1.8955666666666669E-2</v>
      </c>
      <c r="S59" s="13">
        <f t="shared" si="49"/>
        <v>3.2147463216191489E-2</v>
      </c>
      <c r="T59" s="2">
        <f t="shared" si="50"/>
        <v>0.01</v>
      </c>
      <c r="U59" s="14">
        <f t="shared" si="51"/>
        <v>3.2147463216191492E-4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1.2321474632161915E-2</v>
      </c>
      <c r="AR59" s="8">
        <f t="shared" si="55"/>
        <v>9.9766666666666666</v>
      </c>
      <c r="AS59" s="1">
        <f t="shared" si="56"/>
        <v>0.19</v>
      </c>
      <c r="AT59" s="1">
        <f t="shared" si="57"/>
        <v>20913.833333333332</v>
      </c>
      <c r="AU59" s="1">
        <f t="shared" si="58"/>
        <v>3272730.1371655376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-3.5784453417500002</v>
      </c>
      <c r="E60" s="9">
        <f t="shared" si="59"/>
        <v>-0.53109969032258098</v>
      </c>
      <c r="F60" s="7" t="s">
        <v>83</v>
      </c>
      <c r="G60" s="1">
        <v>3</v>
      </c>
      <c r="H60" s="8">
        <f t="shared" si="41"/>
        <v>-3.5784453417500002</v>
      </c>
      <c r="I60" s="8">
        <f t="shared" si="42"/>
        <v>269.57155465824997</v>
      </c>
      <c r="J60" s="8">
        <f t="shared" si="43"/>
        <v>1.0856843110664321E-2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0.29383996746293267</v>
      </c>
      <c r="P60" s="8">
        <f t="shared" si="46"/>
        <v>3.1901744263877689E-3</v>
      </c>
      <c r="Q60" s="12">
        <f t="shared" si="47"/>
        <v>6.0613314101367612E-4</v>
      </c>
      <c r="R60" s="8">
        <f t="shared" si="48"/>
        <v>1.8955666666666669E-2</v>
      </c>
      <c r="S60" s="13">
        <f t="shared" si="49"/>
        <v>3.1976355760652539E-2</v>
      </c>
      <c r="T60" s="2">
        <f t="shared" si="50"/>
        <v>0.01</v>
      </c>
      <c r="U60" s="14">
        <f t="shared" si="51"/>
        <v>3.1976355760652539E-4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1.2319763557606526E-2</v>
      </c>
      <c r="AR60" s="8">
        <f t="shared" si="55"/>
        <v>9.9766666666666666</v>
      </c>
      <c r="AS60" s="1">
        <f t="shared" si="56"/>
        <v>0.19</v>
      </c>
      <c r="AT60" s="1">
        <f t="shared" si="57"/>
        <v>20913.833333333332</v>
      </c>
      <c r="AU60" s="1">
        <f t="shared" si="58"/>
        <v>3272275.6554227644</v>
      </c>
    </row>
    <row r="61" spans="1:48" x14ac:dyDescent="0.15">
      <c r="C61" s="7">
        <v>3</v>
      </c>
      <c r="D61" s="7">
        <v>3.1077887402903199</v>
      </c>
      <c r="E61" s="9">
        <f t="shared" si="59"/>
        <v>-3.5784453417500002</v>
      </c>
      <c r="F61" s="7" t="s">
        <v>83</v>
      </c>
      <c r="G61" s="1">
        <v>4</v>
      </c>
      <c r="H61" s="8">
        <f t="shared" si="41"/>
        <v>3.1077887402903199</v>
      </c>
      <c r="I61" s="8">
        <f t="shared" si="42"/>
        <v>276.25778874029032</v>
      </c>
      <c r="J61" s="8">
        <f t="shared" si="43"/>
        <v>2.6023278015210836E-2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0.39041645970321159</v>
      </c>
      <c r="P61" s="8">
        <f t="shared" si="46"/>
        <v>1.0159916072571034E-2</v>
      </c>
      <c r="Q61" s="12">
        <f t="shared" si="47"/>
        <v>1.9303840537884965E-3</v>
      </c>
      <c r="R61" s="8">
        <f t="shared" si="48"/>
        <v>1.8955666666666669E-2</v>
      </c>
      <c r="S61" s="13">
        <f t="shared" si="49"/>
        <v>0.10183677987876077</v>
      </c>
      <c r="T61" s="2">
        <f t="shared" si="50"/>
        <v>0.01</v>
      </c>
      <c r="U61" s="14">
        <f t="shared" si="51"/>
        <v>1.0183677987876077E-3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1.3018367798787608E-2</v>
      </c>
      <c r="AR61" s="8">
        <f t="shared" si="55"/>
        <v>9.9766666666666666</v>
      </c>
      <c r="AS61" s="1">
        <f t="shared" si="56"/>
        <v>0.19</v>
      </c>
      <c r="AT61" s="1">
        <f t="shared" si="57"/>
        <v>20913.833333333332</v>
      </c>
      <c r="AU61" s="1">
        <f t="shared" si="58"/>
        <v>3457833.2467273884</v>
      </c>
    </row>
    <row r="62" spans="1:48" x14ac:dyDescent="0.15">
      <c r="C62" s="7">
        <v>4</v>
      </c>
      <c r="D62" s="7">
        <v>10.471110037566699</v>
      </c>
      <c r="E62" s="9">
        <f t="shared" si="59"/>
        <v>3.1077887402903199</v>
      </c>
      <c r="F62" s="7" t="s">
        <v>83</v>
      </c>
      <c r="G62" s="1">
        <v>5</v>
      </c>
      <c r="H62" s="8">
        <f t="shared" si="41"/>
        <v>10.471110037566699</v>
      </c>
      <c r="I62" s="8">
        <f t="shared" si="42"/>
        <v>283.62111003756667</v>
      </c>
      <c r="J62" s="8">
        <f t="shared" si="43"/>
        <v>6.4976376250229506E-2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0.36124371644910852</v>
      </c>
      <c r="O62" s="8">
        <f t="shared" si="60"/>
        <v>0.11877949384819869</v>
      </c>
      <c r="P62" s="8">
        <f t="shared" si="46"/>
        <v>7.7178610830923788E-3</v>
      </c>
      <c r="Q62" s="12">
        <f t="shared" si="47"/>
        <v>1.4663936057875519E-3</v>
      </c>
      <c r="R62" s="8">
        <f t="shared" si="48"/>
        <v>1.8955666666666669E-2</v>
      </c>
      <c r="S62" s="13">
        <f t="shared" si="49"/>
        <v>7.7359115433602174E-2</v>
      </c>
      <c r="T62" s="2">
        <f t="shared" si="50"/>
        <v>0.01</v>
      </c>
      <c r="U62" s="14">
        <f t="shared" si="51"/>
        <v>7.7359115433602173E-4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1.2773591154336022E-2</v>
      </c>
      <c r="AR62" s="8">
        <f t="shared" si="55"/>
        <v>9.9766666666666666</v>
      </c>
      <c r="AS62" s="1">
        <f t="shared" si="56"/>
        <v>0.19</v>
      </c>
      <c r="AT62" s="1">
        <f t="shared" si="57"/>
        <v>20913.833333333332</v>
      </c>
      <c r="AU62" s="1">
        <f t="shared" si="58"/>
        <v>3392817.6601124601</v>
      </c>
    </row>
    <row r="63" spans="1:48" x14ac:dyDescent="0.15">
      <c r="C63" s="7">
        <v>5</v>
      </c>
      <c r="D63" s="7">
        <v>13.728261923290299</v>
      </c>
      <c r="E63" s="9">
        <f t="shared" si="59"/>
        <v>10.471110037566699</v>
      </c>
      <c r="F63" s="7" t="s">
        <v>85</v>
      </c>
      <c r="G63" s="1">
        <v>6</v>
      </c>
      <c r="H63" s="8">
        <f t="shared" si="41"/>
        <v>13.728261923290299</v>
      </c>
      <c r="I63" s="8">
        <f t="shared" si="42"/>
        <v>286.87826192329027</v>
      </c>
      <c r="J63" s="8">
        <f t="shared" si="43"/>
        <v>9.5947579363921218E-2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0.21082829943177298</v>
      </c>
      <c r="P63" s="8">
        <f t="shared" si="46"/>
        <v>2.0228464991890585E-2</v>
      </c>
      <c r="Q63" s="12">
        <f t="shared" si="47"/>
        <v>3.8434083484592111E-3</v>
      </c>
      <c r="R63" s="8">
        <f t="shared" si="48"/>
        <v>1.8955666666666669E-2</v>
      </c>
      <c r="S63" s="13">
        <f t="shared" si="49"/>
        <v>0.20275775133869611</v>
      </c>
      <c r="T63" s="2">
        <f t="shared" si="50"/>
        <v>0.01</v>
      </c>
      <c r="U63" s="14">
        <f t="shared" si="51"/>
        <v>2.027577513386961E-3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1.4027577513386961E-2</v>
      </c>
      <c r="AR63" s="8">
        <f t="shared" si="55"/>
        <v>9.9766666666666666</v>
      </c>
      <c r="AS63" s="1">
        <f t="shared" si="56"/>
        <v>0.19</v>
      </c>
      <c r="AT63" s="1">
        <f t="shared" si="57"/>
        <v>20913.833333333332</v>
      </c>
      <c r="AU63" s="1">
        <f t="shared" si="58"/>
        <v>3725891.3441785057</v>
      </c>
    </row>
    <row r="64" spans="1:48" x14ac:dyDescent="0.15">
      <c r="C64" s="7">
        <v>6</v>
      </c>
      <c r="D64" s="7">
        <v>17.990172893</v>
      </c>
      <c r="E64" s="9">
        <f t="shared" si="59"/>
        <v>13.728261923290299</v>
      </c>
      <c r="F64" s="7" t="s">
        <v>83</v>
      </c>
      <c r="G64" s="1">
        <v>7</v>
      </c>
      <c r="H64" s="8">
        <f t="shared" si="41"/>
        <v>17.990172893</v>
      </c>
      <c r="I64" s="8">
        <f t="shared" si="42"/>
        <v>291.140172893</v>
      </c>
      <c r="J64" s="8">
        <f t="shared" si="43"/>
        <v>0.15769240795562472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0.29036650110654905</v>
      </c>
      <c r="P64" s="8">
        <f t="shared" si="46"/>
        <v>4.5788592749141294E-2</v>
      </c>
      <c r="Q64" s="12">
        <f t="shared" si="47"/>
        <v>8.6998326223368463E-3</v>
      </c>
      <c r="R64" s="8">
        <f t="shared" si="48"/>
        <v>1.8955666666666669E-2</v>
      </c>
      <c r="S64" s="13">
        <f t="shared" si="49"/>
        <v>0.45895682675383853</v>
      </c>
      <c r="T64" s="2">
        <f t="shared" si="50"/>
        <v>0.01</v>
      </c>
      <c r="U64" s="14">
        <f t="shared" si="51"/>
        <v>4.5895682675383851E-3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2.4689568267538386E-2</v>
      </c>
      <c r="AR64" s="8">
        <f t="shared" si="55"/>
        <v>9.9766666666666666</v>
      </c>
      <c r="AS64" s="1">
        <f t="shared" si="56"/>
        <v>0.19</v>
      </c>
      <c r="AT64" s="1">
        <f t="shared" si="57"/>
        <v>20913.833333333332</v>
      </c>
      <c r="AU64" s="1">
        <f t="shared" si="58"/>
        <v>6557842.8357808748</v>
      </c>
    </row>
    <row r="65" spans="1:48" x14ac:dyDescent="0.15">
      <c r="C65" s="7">
        <v>7</v>
      </c>
      <c r="D65" s="7">
        <v>17.8706414432258</v>
      </c>
      <c r="E65" s="9">
        <f t="shared" si="59"/>
        <v>17.990172893</v>
      </c>
      <c r="F65" s="7" t="s">
        <v>83</v>
      </c>
      <c r="G65" s="1">
        <v>8</v>
      </c>
      <c r="H65" s="8">
        <f t="shared" si="41"/>
        <v>17.8706414432258</v>
      </c>
      <c r="I65" s="8">
        <f t="shared" si="42"/>
        <v>291.02064144322577</v>
      </c>
      <c r="J65" s="8">
        <f t="shared" si="43"/>
        <v>0.15554109592187193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0.34434457502407445</v>
      </c>
      <c r="P65" s="8">
        <f t="shared" si="46"/>
        <v>5.3559732573995787E-2</v>
      </c>
      <c r="Q65" s="12">
        <f t="shared" si="47"/>
        <v>1.01763491890592E-2</v>
      </c>
      <c r="R65" s="8">
        <f t="shared" si="48"/>
        <v>1.8955666666666669E-2</v>
      </c>
      <c r="S65" s="13">
        <f t="shared" si="49"/>
        <v>0.53684997568321868</v>
      </c>
      <c r="T65" s="2">
        <f t="shared" si="50"/>
        <v>0.01</v>
      </c>
      <c r="U65" s="14">
        <f t="shared" si="51"/>
        <v>5.3684997568321869E-3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2.5468499756832186E-2</v>
      </c>
      <c r="AR65" s="8">
        <f t="shared" si="55"/>
        <v>9.9766666666666666</v>
      </c>
      <c r="AS65" s="1">
        <f t="shared" si="56"/>
        <v>0.19</v>
      </c>
      <c r="AT65" s="1">
        <f t="shared" si="57"/>
        <v>20913.833333333332</v>
      </c>
      <c r="AU65" s="1">
        <f t="shared" si="58"/>
        <v>6764736.2990961317</v>
      </c>
    </row>
    <row r="66" spans="1:48" x14ac:dyDescent="0.15">
      <c r="C66" s="7">
        <v>8</v>
      </c>
      <c r="D66" s="7">
        <v>18.396694781935501</v>
      </c>
      <c r="E66" s="9">
        <f t="shared" si="59"/>
        <v>17.8706414432258</v>
      </c>
      <c r="F66" s="7" t="s">
        <v>83</v>
      </c>
      <c r="G66" s="1">
        <v>9</v>
      </c>
      <c r="H66" s="8">
        <f t="shared" si="41"/>
        <v>18.396694781935501</v>
      </c>
      <c r="I66" s="8">
        <f t="shared" si="42"/>
        <v>291.54669478193546</v>
      </c>
      <c r="J66" s="8">
        <f t="shared" si="43"/>
        <v>0.1652201670542352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0.39055150911674535</v>
      </c>
      <c r="P66" s="8">
        <f t="shared" si="46"/>
        <v>6.4526985579552332E-2</v>
      </c>
      <c r="Q66" s="12">
        <f t="shared" si="47"/>
        <v>1.2260127260114943E-2</v>
      </c>
      <c r="R66" s="8">
        <f t="shared" si="48"/>
        <v>1.8955666666666669E-2</v>
      </c>
      <c r="S66" s="13">
        <f t="shared" si="49"/>
        <v>0.64677900681141653</v>
      </c>
      <c r="T66" s="2">
        <f t="shared" si="50"/>
        <v>0.01</v>
      </c>
      <c r="U66" s="14">
        <f t="shared" si="51"/>
        <v>6.4677900681141655E-3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2.6567790068114164E-2</v>
      </c>
      <c r="AR66" s="8">
        <f t="shared" si="55"/>
        <v>9.9766666666666666</v>
      </c>
      <c r="AS66" s="1">
        <f t="shared" si="56"/>
        <v>0.19</v>
      </c>
      <c r="AT66" s="1">
        <f t="shared" si="57"/>
        <v>20913.833333333332</v>
      </c>
      <c r="AU66" s="1">
        <f t="shared" si="58"/>
        <v>7056720.873883619</v>
      </c>
    </row>
    <row r="67" spans="1:48" x14ac:dyDescent="0.15">
      <c r="C67" s="7">
        <v>9</v>
      </c>
      <c r="D67" s="7">
        <v>14.967910294999999</v>
      </c>
      <c r="E67" s="9">
        <f t="shared" si="59"/>
        <v>18.396694781935501</v>
      </c>
      <c r="F67" s="7" t="s">
        <v>83</v>
      </c>
      <c r="G67" s="1">
        <v>10</v>
      </c>
      <c r="H67" s="8">
        <f t="shared" si="41"/>
        <v>14.967910294999999</v>
      </c>
      <c r="I67" s="8">
        <f t="shared" si="42"/>
        <v>288.117910295</v>
      </c>
      <c r="J67" s="8">
        <f t="shared" si="43"/>
        <v>0.11103366445363608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0.42579119020385969</v>
      </c>
      <c r="P67" s="8">
        <f t="shared" si="46"/>
        <v>4.7277156140409692E-2</v>
      </c>
      <c r="Q67" s="12">
        <f t="shared" si="47"/>
        <v>8.9826596666778419E-3</v>
      </c>
      <c r="R67" s="8">
        <f t="shared" si="48"/>
        <v>1.8955666666666669E-2</v>
      </c>
      <c r="S67" s="13">
        <f t="shared" si="49"/>
        <v>0.47387727504587057</v>
      </c>
      <c r="T67" s="2">
        <f t="shared" si="50"/>
        <v>0.01</v>
      </c>
      <c r="U67" s="14">
        <f t="shared" si="51"/>
        <v>4.7387727504587061E-3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2.4838772750458704E-2</v>
      </c>
      <c r="AR67" s="8">
        <f t="shared" si="55"/>
        <v>9.9766666666666666</v>
      </c>
      <c r="AS67" s="1">
        <f t="shared" si="56"/>
        <v>0.19</v>
      </c>
      <c r="AT67" s="1">
        <f t="shared" si="57"/>
        <v>20913.833333333332</v>
      </c>
      <c r="AU67" s="1">
        <f t="shared" si="58"/>
        <v>6597473.3201531703</v>
      </c>
    </row>
    <row r="68" spans="1:48" x14ac:dyDescent="0.15">
      <c r="C68" s="7">
        <v>10</v>
      </c>
      <c r="D68" s="7">
        <v>8.7244634944838708</v>
      </c>
      <c r="E68" s="9">
        <f t="shared" si="59"/>
        <v>14.967910294999999</v>
      </c>
      <c r="F68" s="7" t="s">
        <v>83</v>
      </c>
      <c r="G68" s="1">
        <v>11</v>
      </c>
      <c r="H68" s="8">
        <f t="shared" si="41"/>
        <v>8.7244634944838708</v>
      </c>
      <c r="I68" s="8">
        <f t="shared" si="42"/>
        <v>281.87446349448385</v>
      </c>
      <c r="J68" s="8">
        <f t="shared" si="43"/>
        <v>5.2525294563932519E-2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0.35958833236027749</v>
      </c>
      <c r="O68" s="8">
        <f t="shared" si="60"/>
        <v>0.11869236836983921</v>
      </c>
      <c r="P68" s="8">
        <f t="shared" si="46"/>
        <v>6.2343516111165913E-3</v>
      </c>
      <c r="Q68" s="12">
        <f t="shared" si="47"/>
        <v>1.1845268061121523E-3</v>
      </c>
      <c r="R68" s="8">
        <f t="shared" si="48"/>
        <v>1.8955666666666669E-2</v>
      </c>
      <c r="S68" s="13">
        <f t="shared" si="49"/>
        <v>6.2489324535081089E-2</v>
      </c>
      <c r="T68" s="2">
        <f t="shared" si="50"/>
        <v>0.01</v>
      </c>
      <c r="U68" s="14">
        <f t="shared" si="51"/>
        <v>6.2489324535081091E-4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1.2624893245350811E-2</v>
      </c>
      <c r="AR68" s="8">
        <f t="shared" si="55"/>
        <v>9.9766666666666666</v>
      </c>
      <c r="AS68" s="1">
        <f t="shared" si="56"/>
        <v>0.19</v>
      </c>
      <c r="AT68" s="1">
        <f t="shared" si="57"/>
        <v>20913.833333333332</v>
      </c>
      <c r="AU68" s="1">
        <f t="shared" si="58"/>
        <v>3353321.7277993639</v>
      </c>
    </row>
    <row r="69" spans="1:48" x14ac:dyDescent="0.15">
      <c r="C69" s="7">
        <v>11</v>
      </c>
      <c r="D69" s="7">
        <v>3.2971683241999998</v>
      </c>
      <c r="E69" s="9">
        <f t="shared" si="59"/>
        <v>8.7244634944838708</v>
      </c>
      <c r="F69" s="7" t="s">
        <v>85</v>
      </c>
      <c r="G69" s="1">
        <v>12</v>
      </c>
      <c r="H69" s="8">
        <f t="shared" si="41"/>
        <v>3.2971683241999998</v>
      </c>
      <c r="I69" s="8">
        <f t="shared" si="42"/>
        <v>276.44716832419999</v>
      </c>
      <c r="J69" s="8">
        <f t="shared" si="43"/>
        <v>2.6659249665159947E-2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0.21222468342538928</v>
      </c>
      <c r="P69" s="8">
        <f t="shared" si="46"/>
        <v>5.657750820546985E-3</v>
      </c>
      <c r="Q69" s="12">
        <f t="shared" si="47"/>
        <v>1.0749726559039271E-3</v>
      </c>
      <c r="R69" s="8">
        <f t="shared" si="48"/>
        <v>1.8955666666666669E-2</v>
      </c>
      <c r="S69" s="13">
        <f t="shared" si="49"/>
        <v>5.6709831144807724E-2</v>
      </c>
      <c r="T69" s="2">
        <f t="shared" si="50"/>
        <v>0.01</v>
      </c>
      <c r="U69" s="14">
        <f t="shared" si="51"/>
        <v>5.6709831144807722E-4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1.2567098311448078E-2</v>
      </c>
      <c r="AR69" s="8">
        <f t="shared" si="55"/>
        <v>9.9766666666666666</v>
      </c>
      <c r="AS69" s="1">
        <f t="shared" si="56"/>
        <v>0.19</v>
      </c>
      <c r="AT69" s="1">
        <f t="shared" si="57"/>
        <v>20913.833333333332</v>
      </c>
      <c r="AU69" s="1">
        <f t="shared" si="58"/>
        <v>3337970.7063018847</v>
      </c>
      <c r="AV69" s="1">
        <f>SUM(AU58:AU69)</f>
        <v>54036933.11388392</v>
      </c>
    </row>
    <row r="70" spans="1:48" x14ac:dyDescent="0.3">
      <c r="C70" s="7">
        <v>12</v>
      </c>
      <c r="D70" s="10">
        <v>2.7813910501935499</v>
      </c>
      <c r="E70" s="9">
        <f t="shared" si="59"/>
        <v>3.2971683241999998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2</v>
      </c>
      <c r="E73" s="7"/>
      <c r="F73" s="7"/>
      <c r="G73" s="1">
        <v>1</v>
      </c>
      <c r="H73" s="8">
        <f t="shared" ref="H73:H84" si="61">E74</f>
        <v>2</v>
      </c>
      <c r="I73" s="8">
        <f t="shared" ref="I73:I84" si="62">H73+273.15</f>
        <v>275.14999999999998</v>
      </c>
      <c r="J73" s="8">
        <f t="shared" ref="J73:J84" si="63">EXP(($C$15*(I73-$C$13))/($C$16*I73*$C$13))</f>
        <v>2.2580560877366793E-2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2.4725714160716643E-3</v>
      </c>
      <c r="Q73" s="12">
        <f t="shared" ref="Q73:Q84" si="67">P73*$B$75</f>
        <v>4.4506285489289956E-4</v>
      </c>
      <c r="R73" s="8">
        <f t="shared" ref="R73:R84" si="68">L73*$B$75</f>
        <v>1.9710000000000002E-2</v>
      </c>
      <c r="S73" s="13">
        <f t="shared" ref="S73:S84" si="69">Q73/R73</f>
        <v>2.2580560877366793E-2</v>
      </c>
      <c r="T73" s="2">
        <f t="shared" ref="T73:T84" si="70">$B$74/100</f>
        <v>0.01</v>
      </c>
      <c r="U73" s="14">
        <f t="shared" ref="U73:U84" si="71">S73*T73</f>
        <v>2.2580560877366793E-4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1.2825805608773668E-2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9318.6666666666661</v>
      </c>
      <c r="AU73" s="1">
        <f t="shared" ref="AU73:AU84" si="78">AT73*10000*AS73*0.67*AR73*AQ73</f>
        <v>1578337.4356560952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-0.53109969032258098</v>
      </c>
      <c r="E74" s="9">
        <f t="shared" ref="E74:E85" si="79">D73</f>
        <v>2</v>
      </c>
      <c r="F74" s="7" t="s">
        <v>83</v>
      </c>
      <c r="G74" s="1">
        <v>2</v>
      </c>
      <c r="H74" s="8">
        <f t="shared" si="61"/>
        <v>-0.53109969032258098</v>
      </c>
      <c r="I74" s="8">
        <f t="shared" si="62"/>
        <v>272.61890030967737</v>
      </c>
      <c r="J74" s="8">
        <f t="shared" si="63"/>
        <v>1.6257280868268942E-2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0.21652742858392837</v>
      </c>
      <c r="P74" s="8">
        <f t="shared" si="66"/>
        <v>3.5201472221729683E-3</v>
      </c>
      <c r="Q74" s="12">
        <f t="shared" si="67"/>
        <v>6.336264999911343E-4</v>
      </c>
      <c r="R74" s="8">
        <f t="shared" si="68"/>
        <v>1.9710000000000002E-2</v>
      </c>
      <c r="S74" s="13">
        <f t="shared" si="69"/>
        <v>3.2147463216191489E-2</v>
      </c>
      <c r="T74" s="2">
        <f t="shared" si="70"/>
        <v>0.01</v>
      </c>
      <c r="U74" s="14">
        <f t="shared" si="71"/>
        <v>3.2147463216191492E-4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1.2921474632161915E-2</v>
      </c>
      <c r="AR74" s="8">
        <f t="shared" si="75"/>
        <v>10.950000000000001</v>
      </c>
      <c r="AS74" s="1">
        <f t="shared" si="76"/>
        <v>0.18</v>
      </c>
      <c r="AT74" s="1">
        <f t="shared" si="77"/>
        <v>9318.6666666666661</v>
      </c>
      <c r="AU74" s="1">
        <f t="shared" si="78"/>
        <v>1590110.4194087132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-3.5784453417500002</v>
      </c>
      <c r="E75" s="9">
        <f t="shared" si="79"/>
        <v>-0.53109969032258098</v>
      </c>
      <c r="F75" s="7" t="s">
        <v>83</v>
      </c>
      <c r="G75" s="1">
        <v>3</v>
      </c>
      <c r="H75" s="8">
        <f t="shared" si="61"/>
        <v>-3.5784453417500002</v>
      </c>
      <c r="I75" s="8">
        <f t="shared" si="62"/>
        <v>269.57155465824997</v>
      </c>
      <c r="J75" s="8">
        <f t="shared" si="63"/>
        <v>1.0856843110664321E-2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0.32250728136175544</v>
      </c>
      <c r="P75" s="8">
        <f t="shared" si="66"/>
        <v>3.5014109557914542E-3</v>
      </c>
      <c r="Q75" s="12">
        <f t="shared" si="67"/>
        <v>6.3025397204246171E-4</v>
      </c>
      <c r="R75" s="8">
        <f t="shared" si="68"/>
        <v>1.9710000000000002E-2</v>
      </c>
      <c r="S75" s="13">
        <f t="shared" si="69"/>
        <v>3.1976355760652546E-2</v>
      </c>
      <c r="T75" s="2">
        <f t="shared" si="70"/>
        <v>0.01</v>
      </c>
      <c r="U75" s="14">
        <f t="shared" si="71"/>
        <v>3.1976355760652544E-4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1.2919763557606526E-2</v>
      </c>
      <c r="AR75" s="8">
        <f t="shared" si="75"/>
        <v>10.950000000000001</v>
      </c>
      <c r="AS75" s="1">
        <f t="shared" si="76"/>
        <v>0.18</v>
      </c>
      <c r="AT75" s="1">
        <f t="shared" si="77"/>
        <v>9318.6666666666661</v>
      </c>
      <c r="AU75" s="1">
        <f t="shared" si="78"/>
        <v>1589899.8554014028</v>
      </c>
    </row>
    <row r="76" spans="1:48" x14ac:dyDescent="0.15">
      <c r="C76" s="7">
        <v>3</v>
      </c>
      <c r="D76" s="7">
        <v>3.1077887402903199</v>
      </c>
      <c r="E76" s="9">
        <f t="shared" si="79"/>
        <v>-3.5784453417500002</v>
      </c>
      <c r="F76" s="7" t="s">
        <v>83</v>
      </c>
      <c r="G76" s="1">
        <v>4</v>
      </c>
      <c r="H76" s="8">
        <f t="shared" si="61"/>
        <v>3.1077887402903199</v>
      </c>
      <c r="I76" s="8">
        <f t="shared" si="62"/>
        <v>276.25778874029032</v>
      </c>
      <c r="J76" s="8">
        <f t="shared" si="63"/>
        <v>2.6023278015210836E-2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0.42850587040596405</v>
      </c>
      <c r="P76" s="8">
        <f t="shared" si="66"/>
        <v>1.1151127396724308E-2</v>
      </c>
      <c r="Q76" s="12">
        <f t="shared" si="67"/>
        <v>2.0072029314103755E-3</v>
      </c>
      <c r="R76" s="8">
        <f t="shared" si="68"/>
        <v>1.9710000000000002E-2</v>
      </c>
      <c r="S76" s="13">
        <f t="shared" si="69"/>
        <v>0.1018367798787608</v>
      </c>
      <c r="T76" s="2">
        <f t="shared" si="70"/>
        <v>0.01</v>
      </c>
      <c r="U76" s="14">
        <f t="shared" si="71"/>
        <v>1.0183677987876079E-3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1.3618367798787608E-2</v>
      </c>
      <c r="AR76" s="8">
        <f t="shared" si="75"/>
        <v>10.950000000000001</v>
      </c>
      <c r="AS76" s="1">
        <f t="shared" si="76"/>
        <v>0.18</v>
      </c>
      <c r="AT76" s="1">
        <f t="shared" si="77"/>
        <v>9318.6666666666661</v>
      </c>
      <c r="AU76" s="1">
        <f t="shared" si="78"/>
        <v>1675869.7554761358</v>
      </c>
    </row>
    <row r="77" spans="1:48" x14ac:dyDescent="0.15">
      <c r="C77" s="7">
        <v>4</v>
      </c>
      <c r="D77" s="7">
        <v>10.471110037566699</v>
      </c>
      <c r="E77" s="9">
        <f t="shared" si="79"/>
        <v>3.1077887402903199</v>
      </c>
      <c r="F77" s="7" t="s">
        <v>83</v>
      </c>
      <c r="G77" s="1">
        <v>5</v>
      </c>
      <c r="H77" s="8">
        <f t="shared" si="61"/>
        <v>10.471110037566699</v>
      </c>
      <c r="I77" s="8">
        <f t="shared" si="62"/>
        <v>283.62111003756667</v>
      </c>
      <c r="J77" s="8">
        <f t="shared" si="63"/>
        <v>6.4976376250229506E-2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0.39648700585877777</v>
      </c>
      <c r="O77" s="8">
        <f t="shared" si="80"/>
        <v>0.13036773715046196</v>
      </c>
      <c r="P77" s="8">
        <f t="shared" si="66"/>
        <v>8.4708231399794401E-3</v>
      </c>
      <c r="Q77" s="12">
        <f t="shared" si="67"/>
        <v>1.5247481651962992E-3</v>
      </c>
      <c r="R77" s="8">
        <f t="shared" si="68"/>
        <v>1.9710000000000002E-2</v>
      </c>
      <c r="S77" s="13">
        <f t="shared" si="69"/>
        <v>7.7359115433602188E-2</v>
      </c>
      <c r="T77" s="2">
        <f t="shared" si="70"/>
        <v>0.01</v>
      </c>
      <c r="U77" s="14">
        <f t="shared" si="71"/>
        <v>7.7359115433602195E-4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1.3373591154336022E-2</v>
      </c>
      <c r="AR77" s="8">
        <f t="shared" si="75"/>
        <v>10.950000000000001</v>
      </c>
      <c r="AS77" s="1">
        <f t="shared" si="76"/>
        <v>0.18</v>
      </c>
      <c r="AT77" s="1">
        <f t="shared" si="77"/>
        <v>9318.6666666666661</v>
      </c>
      <c r="AU77" s="1">
        <f t="shared" si="78"/>
        <v>1645747.6599839088</v>
      </c>
    </row>
    <row r="78" spans="1:48" x14ac:dyDescent="0.15">
      <c r="C78" s="7">
        <v>5</v>
      </c>
      <c r="D78" s="7">
        <v>13.728261923290299</v>
      </c>
      <c r="E78" s="9">
        <f t="shared" si="79"/>
        <v>10.471110037566699</v>
      </c>
      <c r="F78" s="7" t="s">
        <v>85</v>
      </c>
      <c r="G78" s="1">
        <v>6</v>
      </c>
      <c r="H78" s="8">
        <f t="shared" si="61"/>
        <v>13.728261923290299</v>
      </c>
      <c r="I78" s="8">
        <f t="shared" si="62"/>
        <v>286.87826192329027</v>
      </c>
      <c r="J78" s="8">
        <f t="shared" si="63"/>
        <v>9.5947579363921218E-2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0.23139691401048254</v>
      </c>
      <c r="P78" s="8">
        <f t="shared" si="66"/>
        <v>2.2201973771587228E-2</v>
      </c>
      <c r="Q78" s="12">
        <f t="shared" si="67"/>
        <v>3.996355278885701E-3</v>
      </c>
      <c r="R78" s="8">
        <f t="shared" si="68"/>
        <v>1.9710000000000002E-2</v>
      </c>
      <c r="S78" s="13">
        <f t="shared" si="69"/>
        <v>0.20275775133869614</v>
      </c>
      <c r="T78" s="2">
        <f t="shared" si="70"/>
        <v>0.01</v>
      </c>
      <c r="U78" s="14">
        <f t="shared" si="71"/>
        <v>2.0275775133869614E-3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1.4627577513386961E-2</v>
      </c>
      <c r="AR78" s="8">
        <f t="shared" si="75"/>
        <v>10.950000000000001</v>
      </c>
      <c r="AS78" s="1">
        <f t="shared" si="76"/>
        <v>0.18</v>
      </c>
      <c r="AT78" s="1">
        <f t="shared" si="77"/>
        <v>9318.6666666666661</v>
      </c>
      <c r="AU78" s="1">
        <f t="shared" si="78"/>
        <v>1800062.614900914</v>
      </c>
    </row>
    <row r="79" spans="1:48" x14ac:dyDescent="0.15">
      <c r="C79" s="7">
        <v>6</v>
      </c>
      <c r="D79" s="7">
        <v>17.990172893</v>
      </c>
      <c r="E79" s="9">
        <f t="shared" si="79"/>
        <v>13.728261923290299</v>
      </c>
      <c r="F79" s="7" t="s">
        <v>83</v>
      </c>
      <c r="G79" s="1">
        <v>7</v>
      </c>
      <c r="H79" s="8">
        <f t="shared" si="61"/>
        <v>17.990172893</v>
      </c>
      <c r="I79" s="8">
        <f t="shared" si="62"/>
        <v>291.140172893</v>
      </c>
      <c r="J79" s="8">
        <f t="shared" si="63"/>
        <v>0.15769240795562472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0.31869494023889533</v>
      </c>
      <c r="P79" s="8">
        <f t="shared" si="66"/>
        <v>5.0255772529545321E-2</v>
      </c>
      <c r="Q79" s="12">
        <f t="shared" si="67"/>
        <v>9.0460390553181568E-3</v>
      </c>
      <c r="R79" s="8">
        <f t="shared" si="68"/>
        <v>1.9710000000000002E-2</v>
      </c>
      <c r="S79" s="13">
        <f t="shared" si="69"/>
        <v>0.45895682675383848</v>
      </c>
      <c r="T79" s="2">
        <f t="shared" si="70"/>
        <v>0.01</v>
      </c>
      <c r="U79" s="14">
        <f t="shared" si="71"/>
        <v>4.5895682675383851E-3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2.6189568267538387E-2</v>
      </c>
      <c r="AR79" s="8">
        <f t="shared" si="75"/>
        <v>10.950000000000001</v>
      </c>
      <c r="AS79" s="1">
        <f t="shared" si="76"/>
        <v>0.18</v>
      </c>
      <c r="AT79" s="1">
        <f t="shared" si="77"/>
        <v>9318.6666666666661</v>
      </c>
      <c r="AU79" s="1">
        <f t="shared" si="78"/>
        <v>3222875.60572806</v>
      </c>
    </row>
    <row r="80" spans="1:48" x14ac:dyDescent="0.15">
      <c r="C80" s="7">
        <v>7</v>
      </c>
      <c r="D80" s="7">
        <v>17.8706414432258</v>
      </c>
      <c r="E80" s="9">
        <f t="shared" si="79"/>
        <v>17.990172893</v>
      </c>
      <c r="F80" s="7" t="s">
        <v>83</v>
      </c>
      <c r="G80" s="1">
        <v>8</v>
      </c>
      <c r="H80" s="8">
        <f t="shared" si="61"/>
        <v>17.8706414432258</v>
      </c>
      <c r="I80" s="8">
        <f t="shared" si="62"/>
        <v>291.02064144322577</v>
      </c>
      <c r="J80" s="8">
        <f t="shared" si="63"/>
        <v>0.15554109592187193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0.37793916770935004</v>
      </c>
      <c r="P80" s="8">
        <f t="shared" si="66"/>
        <v>5.8785072337312456E-2</v>
      </c>
      <c r="Q80" s="12">
        <f t="shared" si="67"/>
        <v>1.0581313020716241E-2</v>
      </c>
      <c r="R80" s="8">
        <f t="shared" si="68"/>
        <v>1.9710000000000002E-2</v>
      </c>
      <c r="S80" s="13">
        <f t="shared" si="69"/>
        <v>0.53684997568321868</v>
      </c>
      <c r="T80" s="2">
        <f t="shared" si="70"/>
        <v>0.01</v>
      </c>
      <c r="U80" s="14">
        <f t="shared" si="71"/>
        <v>5.3684997568321869E-3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2.6968499756832187E-2</v>
      </c>
      <c r="AR80" s="8">
        <f t="shared" si="75"/>
        <v>10.950000000000001</v>
      </c>
      <c r="AS80" s="1">
        <f t="shared" si="76"/>
        <v>0.18</v>
      </c>
      <c r="AT80" s="1">
        <f t="shared" si="77"/>
        <v>9318.6666666666661</v>
      </c>
      <c r="AU80" s="1">
        <f t="shared" si="78"/>
        <v>3318730.5381092867</v>
      </c>
    </row>
    <row r="81" spans="1:48" x14ac:dyDescent="0.15">
      <c r="C81" s="7">
        <v>8</v>
      </c>
      <c r="D81" s="7">
        <v>18.396694781935501</v>
      </c>
      <c r="E81" s="9">
        <f t="shared" si="79"/>
        <v>17.8706414432258</v>
      </c>
      <c r="F81" s="7" t="s">
        <v>83</v>
      </c>
      <c r="G81" s="1">
        <v>9</v>
      </c>
      <c r="H81" s="8">
        <f t="shared" si="61"/>
        <v>18.396694781935501</v>
      </c>
      <c r="I81" s="8">
        <f t="shared" si="62"/>
        <v>291.54669478193546</v>
      </c>
      <c r="J81" s="8">
        <f t="shared" si="63"/>
        <v>0.1652201670542352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0.42865409537203758</v>
      </c>
      <c r="P81" s="8">
        <f t="shared" si="66"/>
        <v>7.0822301245850122E-2</v>
      </c>
      <c r="Q81" s="12">
        <f t="shared" si="67"/>
        <v>1.2748014224253021E-2</v>
      </c>
      <c r="R81" s="8">
        <f t="shared" si="68"/>
        <v>1.9710000000000002E-2</v>
      </c>
      <c r="S81" s="13">
        <f t="shared" si="69"/>
        <v>0.64677900681141653</v>
      </c>
      <c r="T81" s="2">
        <f t="shared" si="70"/>
        <v>0.01</v>
      </c>
      <c r="U81" s="14">
        <f t="shared" si="71"/>
        <v>6.4677900681141655E-3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2.8067790068114166E-2</v>
      </c>
      <c r="AR81" s="8">
        <f t="shared" si="75"/>
        <v>10.950000000000001</v>
      </c>
      <c r="AS81" s="1">
        <f t="shared" si="76"/>
        <v>0.18</v>
      </c>
      <c r="AT81" s="1">
        <f t="shared" si="77"/>
        <v>9318.6666666666661</v>
      </c>
      <c r="AU81" s="1">
        <f t="shared" si="78"/>
        <v>3454008.6721988525</v>
      </c>
    </row>
    <row r="82" spans="1:48" x14ac:dyDescent="0.15">
      <c r="C82" s="7">
        <v>9</v>
      </c>
      <c r="D82" s="7">
        <v>14.967910294999999</v>
      </c>
      <c r="E82" s="9">
        <f t="shared" si="79"/>
        <v>18.396694781935501</v>
      </c>
      <c r="F82" s="7" t="s">
        <v>83</v>
      </c>
      <c r="G82" s="1">
        <v>10</v>
      </c>
      <c r="H82" s="8">
        <f t="shared" si="61"/>
        <v>14.967910294999999</v>
      </c>
      <c r="I82" s="8">
        <f t="shared" si="62"/>
        <v>288.117910295</v>
      </c>
      <c r="J82" s="8">
        <f t="shared" si="63"/>
        <v>0.11103366445363608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0.46733179412618753</v>
      </c>
      <c r="P82" s="8">
        <f t="shared" si="66"/>
        <v>5.1889561617522839E-2</v>
      </c>
      <c r="Q82" s="12">
        <f t="shared" si="67"/>
        <v>9.3401210911541101E-3</v>
      </c>
      <c r="R82" s="8">
        <f t="shared" si="68"/>
        <v>1.9710000000000002E-2</v>
      </c>
      <c r="S82" s="13">
        <f t="shared" si="69"/>
        <v>0.47387727504587057</v>
      </c>
      <c r="T82" s="2">
        <f t="shared" si="70"/>
        <v>0.01</v>
      </c>
      <c r="U82" s="14">
        <f t="shared" si="71"/>
        <v>4.7387727504587061E-3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2.6338772750458705E-2</v>
      </c>
      <c r="AR82" s="8">
        <f t="shared" si="75"/>
        <v>10.950000000000001</v>
      </c>
      <c r="AS82" s="1">
        <f t="shared" si="76"/>
        <v>0.18</v>
      </c>
      <c r="AT82" s="1">
        <f t="shared" si="77"/>
        <v>9318.6666666666661</v>
      </c>
      <c r="AU82" s="1">
        <f t="shared" si="78"/>
        <v>3241236.6372409463</v>
      </c>
    </row>
    <row r="83" spans="1:48" x14ac:dyDescent="0.15">
      <c r="C83" s="7">
        <v>10</v>
      </c>
      <c r="D83" s="7">
        <v>8.7244634944838708</v>
      </c>
      <c r="E83" s="9">
        <f t="shared" si="79"/>
        <v>14.967910294999999</v>
      </c>
      <c r="F83" s="7" t="s">
        <v>83</v>
      </c>
      <c r="G83" s="1">
        <v>11</v>
      </c>
      <c r="H83" s="8">
        <f t="shared" si="61"/>
        <v>8.7244634944838708</v>
      </c>
      <c r="I83" s="8">
        <f t="shared" si="62"/>
        <v>281.87446349448385</v>
      </c>
      <c r="J83" s="8">
        <f t="shared" si="63"/>
        <v>5.2525294563932519E-2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0.39467012088323145</v>
      </c>
      <c r="O83" s="8">
        <f t="shared" si="80"/>
        <v>0.13027211162543334</v>
      </c>
      <c r="P83" s="8">
        <f t="shared" si="66"/>
        <v>6.8425810365913839E-3</v>
      </c>
      <c r="Q83" s="12">
        <f t="shared" si="67"/>
        <v>1.2316645865864491E-3</v>
      </c>
      <c r="R83" s="8">
        <f t="shared" si="68"/>
        <v>1.9710000000000002E-2</v>
      </c>
      <c r="S83" s="13">
        <f t="shared" si="69"/>
        <v>6.2489324535081124E-2</v>
      </c>
      <c r="T83" s="2">
        <f t="shared" si="70"/>
        <v>0.01</v>
      </c>
      <c r="U83" s="14">
        <f t="shared" si="71"/>
        <v>6.2489324535081124E-4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1.3224893245350811E-2</v>
      </c>
      <c r="AR83" s="8">
        <f t="shared" si="75"/>
        <v>10.950000000000001</v>
      </c>
      <c r="AS83" s="1">
        <f t="shared" si="76"/>
        <v>0.18</v>
      </c>
      <c r="AT83" s="1">
        <f t="shared" si="77"/>
        <v>9318.6666666666661</v>
      </c>
      <c r="AU83" s="1">
        <f t="shared" si="78"/>
        <v>1627448.9672144973</v>
      </c>
    </row>
    <row r="84" spans="1:48" x14ac:dyDescent="0.15">
      <c r="C84" s="7">
        <v>11</v>
      </c>
      <c r="D84" s="7">
        <v>3.2971683241999998</v>
      </c>
      <c r="E84" s="9">
        <f t="shared" si="79"/>
        <v>8.7244634944838708</v>
      </c>
      <c r="F84" s="7" t="s">
        <v>85</v>
      </c>
      <c r="G84" s="1">
        <v>12</v>
      </c>
      <c r="H84" s="8">
        <f t="shared" si="61"/>
        <v>3.2971683241999998</v>
      </c>
      <c r="I84" s="8">
        <f t="shared" si="62"/>
        <v>276.44716832419999</v>
      </c>
      <c r="J84" s="8">
        <f t="shared" si="63"/>
        <v>2.6659249665159947E-2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0.23292953058884197</v>
      </c>
      <c r="P84" s="8">
        <f t="shared" si="66"/>
        <v>6.2097265103564494E-3</v>
      </c>
      <c r="Q84" s="12">
        <f t="shared" si="67"/>
        <v>1.1177507718641609E-3</v>
      </c>
      <c r="R84" s="8">
        <f t="shared" si="68"/>
        <v>1.9710000000000002E-2</v>
      </c>
      <c r="S84" s="13">
        <f t="shared" si="69"/>
        <v>5.6709831144807751E-2</v>
      </c>
      <c r="T84" s="2">
        <f t="shared" si="70"/>
        <v>0.01</v>
      </c>
      <c r="U84" s="14">
        <f t="shared" si="71"/>
        <v>5.6709831144807754E-4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1.3167098311448078E-2</v>
      </c>
      <c r="AR84" s="8">
        <f t="shared" si="75"/>
        <v>10.950000000000001</v>
      </c>
      <c r="AS84" s="1">
        <f t="shared" si="76"/>
        <v>0.18</v>
      </c>
      <c r="AT84" s="1">
        <f t="shared" si="77"/>
        <v>9318.6666666666661</v>
      </c>
      <c r="AU84" s="1">
        <f t="shared" si="78"/>
        <v>1620336.7505980572</v>
      </c>
      <c r="AV84" s="1">
        <f>SUM(AU73:AU84)</f>
        <v>26364664.911916871</v>
      </c>
    </row>
    <row r="85" spans="1:48" x14ac:dyDescent="0.3">
      <c r="C85" s="7">
        <v>12</v>
      </c>
      <c r="D85" s="10">
        <v>2.7813910501935499</v>
      </c>
      <c r="E85" s="9">
        <f t="shared" si="79"/>
        <v>3.2971683241999998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2</v>
      </c>
      <c r="E89" s="7"/>
      <c r="F89" s="7"/>
      <c r="G89" s="1">
        <v>1</v>
      </c>
      <c r="H89" s="8">
        <f t="shared" ref="H89:H100" si="81">E90</f>
        <v>2</v>
      </c>
      <c r="I89" s="8">
        <f t="shared" ref="I89:I100" si="82">H89+273.15</f>
        <v>275.14999999999998</v>
      </c>
      <c r="J89" s="8">
        <f t="shared" ref="J89:J100" si="83">EXP(($C$15*(I89-$C$13))/($C$16*I89*$C$13))</f>
        <v>2.2580560877366793E-2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0.11979608510867211</v>
      </c>
      <c r="Q89" s="12">
        <f t="shared" ref="Q89:Q100" si="87">P89*$B$91</f>
        <v>5.3908238298902449E-2</v>
      </c>
      <c r="R89" s="8">
        <f t="shared" ref="R89:R100" si="88">L89*$B$91</f>
        <v>2.3873737500000001</v>
      </c>
      <c r="S89" s="13">
        <f t="shared" ref="S89:S100" si="89">Q89/R89</f>
        <v>2.258056087736679E-2</v>
      </c>
      <c r="T89" s="2">
        <f t="shared" ref="T89:T100" si="90">$B$90/100</f>
        <v>0.51</v>
      </c>
      <c r="U89" s="14">
        <f t="shared" ref="U89:U100" si="91">S89*T89</f>
        <v>1.1516086047457063E-2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3.3809099943308302E-2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1125721.1666666667</v>
      </c>
      <c r="AN89" s="1">
        <f t="shared" ref="AN89:AN100" si="96">AM89*10000*AK89*AJ89</f>
        <v>3959151911.427423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-0.53109969032258098</v>
      </c>
      <c r="E90" s="9">
        <f t="shared" ref="E90:E101" si="97">D89</f>
        <v>2</v>
      </c>
      <c r="F90" s="7" t="s">
        <v>83</v>
      </c>
      <c r="G90" s="1">
        <v>2</v>
      </c>
      <c r="H90" s="8">
        <f t="shared" si="81"/>
        <v>-0.53109969032258098</v>
      </c>
      <c r="I90" s="8">
        <f t="shared" si="82"/>
        <v>272.61890030967737</v>
      </c>
      <c r="J90" s="8">
        <f t="shared" si="83"/>
        <v>1.6257280868268942E-2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10.490753914891329</v>
      </c>
      <c r="P90" s="8">
        <f t="shared" si="86"/>
        <v>0.17055113291428031</v>
      </c>
      <c r="Q90" s="12">
        <f t="shared" si="87"/>
        <v>7.6748009811426141E-2</v>
      </c>
      <c r="R90" s="8">
        <f t="shared" si="88"/>
        <v>2.3873737500000001</v>
      </c>
      <c r="S90" s="13">
        <f t="shared" si="89"/>
        <v>3.2147463216191489E-2</v>
      </c>
      <c r="T90" s="2">
        <f t="shared" si="90"/>
        <v>0.51</v>
      </c>
      <c r="U90" s="14">
        <f t="shared" si="91"/>
        <v>1.639520624025766E-2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3.5280154681437685E-2</v>
      </c>
      <c r="AK90" s="8">
        <f t="shared" si="93"/>
        <v>10.4025</v>
      </c>
      <c r="AL90" s="1">
        <f t="shared" si="94"/>
        <v>0.45</v>
      </c>
      <c r="AM90" s="17">
        <f t="shared" si="95"/>
        <v>1125721.1666666667</v>
      </c>
      <c r="AN90" s="1">
        <f t="shared" si="96"/>
        <v>4131417046.791728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-3.5784453417500002</v>
      </c>
      <c r="E91" s="9">
        <f t="shared" si="97"/>
        <v>-0.53109969032258098</v>
      </c>
      <c r="F91" s="7" t="s">
        <v>83</v>
      </c>
      <c r="G91" s="1">
        <v>3</v>
      </c>
      <c r="H91" s="8">
        <f t="shared" si="81"/>
        <v>-3.5784453417500002</v>
      </c>
      <c r="I91" s="8">
        <f t="shared" si="82"/>
        <v>269.57155465824997</v>
      </c>
      <c r="J91" s="8">
        <f t="shared" si="83"/>
        <v>1.0856843110664321E-2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15.625477781977049</v>
      </c>
      <c r="P91" s="8">
        <f t="shared" si="86"/>
        <v>0.16964336080809594</v>
      </c>
      <c r="Q91" s="12">
        <f t="shared" si="87"/>
        <v>7.6339512363643183E-2</v>
      </c>
      <c r="R91" s="8">
        <f t="shared" si="88"/>
        <v>2.3873737500000001</v>
      </c>
      <c r="S91" s="13">
        <f t="shared" si="89"/>
        <v>3.1976355760652553E-2</v>
      </c>
      <c r="T91" s="2">
        <f t="shared" si="90"/>
        <v>0.51</v>
      </c>
      <c r="U91" s="14">
        <f t="shared" si="91"/>
        <v>1.6307941437932801E-2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3.525384434353674E-2</v>
      </c>
      <c r="AK91" s="8">
        <f t="shared" si="93"/>
        <v>10.4025</v>
      </c>
      <c r="AL91" s="1">
        <f t="shared" si="94"/>
        <v>0.45</v>
      </c>
      <c r="AM91" s="17">
        <f t="shared" si="95"/>
        <v>1125721.1666666667</v>
      </c>
      <c r="AN91" s="1">
        <f t="shared" si="96"/>
        <v>4128336023.4942875</v>
      </c>
    </row>
    <row r="92" spans="1:48" x14ac:dyDescent="0.15">
      <c r="C92" s="7">
        <v>3</v>
      </c>
      <c r="D92" s="7">
        <v>3.1077887402903199</v>
      </c>
      <c r="E92" s="9">
        <f t="shared" si="97"/>
        <v>-3.5784453417500002</v>
      </c>
      <c r="F92" s="7" t="s">
        <v>83</v>
      </c>
      <c r="G92" s="1">
        <v>4</v>
      </c>
      <c r="H92" s="8">
        <f t="shared" si="81"/>
        <v>3.1077887402903199</v>
      </c>
      <c r="I92" s="8">
        <f t="shared" si="82"/>
        <v>276.25778874029032</v>
      </c>
      <c r="J92" s="8">
        <f t="shared" si="83"/>
        <v>2.6023278015210836E-2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20.761109421168953</v>
      </c>
      <c r="P92" s="8">
        <f t="shared" si="86"/>
        <v>0.54027212237129263</v>
      </c>
      <c r="Q92" s="12">
        <f t="shared" si="87"/>
        <v>0.24312245506708169</v>
      </c>
      <c r="R92" s="8">
        <f t="shared" si="88"/>
        <v>2.3873737500000001</v>
      </c>
      <c r="S92" s="13">
        <f t="shared" si="89"/>
        <v>0.10183677987876079</v>
      </c>
      <c r="T92" s="2">
        <f t="shared" si="90"/>
        <v>0.51</v>
      </c>
      <c r="U92" s="14">
        <f t="shared" si="91"/>
        <v>5.1936757738168006E-2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4.5995932458057651E-2</v>
      </c>
      <c r="AK92" s="8">
        <f t="shared" si="93"/>
        <v>10.4025</v>
      </c>
      <c r="AL92" s="1">
        <f t="shared" si="94"/>
        <v>0.45</v>
      </c>
      <c r="AM92" s="17">
        <f t="shared" si="95"/>
        <v>1125721.1666666667</v>
      </c>
      <c r="AN92" s="1">
        <f t="shared" si="96"/>
        <v>5386268318.7237253</v>
      </c>
    </row>
    <row r="93" spans="1:48" x14ac:dyDescent="0.15">
      <c r="C93" s="7">
        <v>4</v>
      </c>
      <c r="D93" s="7">
        <v>10.471110037566699</v>
      </c>
      <c r="E93" s="9">
        <f t="shared" si="97"/>
        <v>3.1077887402903199</v>
      </c>
      <c r="F93" s="7" t="s">
        <v>83</v>
      </c>
      <c r="G93" s="1">
        <v>5</v>
      </c>
      <c r="H93" s="8">
        <f t="shared" si="81"/>
        <v>10.471110037566699</v>
      </c>
      <c r="I93" s="8">
        <f t="shared" si="82"/>
        <v>283.62111003756667</v>
      </c>
      <c r="J93" s="8">
        <f t="shared" si="83"/>
        <v>6.4976376250229506E-2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19.209795433857778</v>
      </c>
      <c r="O93" s="8">
        <f t="shared" si="98"/>
        <v>6.3163168649398855</v>
      </c>
      <c r="P93" s="8">
        <f t="shared" si="86"/>
        <v>0.41041138113200409</v>
      </c>
      <c r="Q93" s="12">
        <f t="shared" si="87"/>
        <v>0.18468512150940183</v>
      </c>
      <c r="R93" s="8">
        <f t="shared" si="88"/>
        <v>2.3873737500000001</v>
      </c>
      <c r="S93" s="13">
        <f t="shared" si="89"/>
        <v>7.735911543360223E-2</v>
      </c>
      <c r="T93" s="2">
        <f t="shared" si="90"/>
        <v>0.51</v>
      </c>
      <c r="U93" s="14">
        <f t="shared" si="91"/>
        <v>3.9453148871137135E-2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3.4806124384647849E-2</v>
      </c>
      <c r="AK93" s="8">
        <f t="shared" si="93"/>
        <v>10.4025</v>
      </c>
      <c r="AL93" s="1">
        <f t="shared" si="94"/>
        <v>0.45</v>
      </c>
      <c r="AM93" s="17">
        <f t="shared" si="95"/>
        <v>1125721.1666666667</v>
      </c>
      <c r="AN93" s="1">
        <f t="shared" si="96"/>
        <v>4075906608.5145493</v>
      </c>
    </row>
    <row r="94" spans="1:48" x14ac:dyDescent="0.15">
      <c r="C94" s="7">
        <v>5</v>
      </c>
      <c r="D94" s="7">
        <v>13.728261923290299</v>
      </c>
      <c r="E94" s="9">
        <f t="shared" si="97"/>
        <v>10.471110037566699</v>
      </c>
      <c r="F94" s="7" t="s">
        <v>85</v>
      </c>
      <c r="G94" s="1">
        <v>6</v>
      </c>
      <c r="H94" s="8">
        <f t="shared" si="81"/>
        <v>13.728261923290299</v>
      </c>
      <c r="I94" s="8">
        <f t="shared" si="82"/>
        <v>286.87826192329027</v>
      </c>
      <c r="J94" s="8">
        <f t="shared" si="83"/>
        <v>9.5947579363921218E-2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11.211180483807881</v>
      </c>
      <c r="P94" s="8">
        <f t="shared" si="86"/>
        <v>1.0756856292334014</v>
      </c>
      <c r="Q94" s="12">
        <f t="shared" si="87"/>
        <v>0.48405853315503061</v>
      </c>
      <c r="R94" s="8">
        <f t="shared" si="88"/>
        <v>2.3873737500000001</v>
      </c>
      <c r="S94" s="13">
        <f t="shared" si="89"/>
        <v>0.20275775133869617</v>
      </c>
      <c r="T94" s="2">
        <f t="shared" si="90"/>
        <v>0.51</v>
      </c>
      <c r="U94" s="14">
        <f t="shared" si="91"/>
        <v>0.10340645318273504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5.7306045634594627E-2</v>
      </c>
      <c r="AK94" s="8">
        <f t="shared" si="93"/>
        <v>10.4025</v>
      </c>
      <c r="AL94" s="1">
        <f t="shared" si="94"/>
        <v>0.45</v>
      </c>
      <c r="AM94" s="17">
        <f t="shared" si="95"/>
        <v>1125721.1666666667</v>
      </c>
      <c r="AN94" s="1">
        <f t="shared" si="96"/>
        <v>6710718134.7919483</v>
      </c>
    </row>
    <row r="95" spans="1:48" x14ac:dyDescent="0.15">
      <c r="C95" s="7">
        <v>6</v>
      </c>
      <c r="D95" s="7">
        <v>17.990172893</v>
      </c>
      <c r="E95" s="9">
        <f t="shared" si="97"/>
        <v>13.728261923290299</v>
      </c>
      <c r="F95" s="7" t="s">
        <v>83</v>
      </c>
      <c r="G95" s="1">
        <v>7</v>
      </c>
      <c r="H95" s="8">
        <f t="shared" si="81"/>
        <v>17.990172893</v>
      </c>
      <c r="I95" s="8">
        <f t="shared" si="82"/>
        <v>291.140172893</v>
      </c>
      <c r="J95" s="8">
        <f t="shared" si="83"/>
        <v>0.15769240795562472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15.44076985457448</v>
      </c>
      <c r="P95" s="8">
        <f t="shared" si="86"/>
        <v>2.434892179056471</v>
      </c>
      <c r="Q95" s="12">
        <f t="shared" si="87"/>
        <v>1.0957014805754119</v>
      </c>
      <c r="R95" s="8">
        <f t="shared" si="88"/>
        <v>2.3873737500000001</v>
      </c>
      <c r="S95" s="13">
        <f t="shared" si="89"/>
        <v>0.45895682675383859</v>
      </c>
      <c r="T95" s="2">
        <f t="shared" si="90"/>
        <v>0.51</v>
      </c>
      <c r="U95" s="14">
        <f t="shared" si="91"/>
        <v>0.23406798164445769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0.117026496465804</v>
      </c>
      <c r="AK95" s="8">
        <f t="shared" si="93"/>
        <v>10.4025</v>
      </c>
      <c r="AL95" s="1">
        <f t="shared" si="94"/>
        <v>0.45</v>
      </c>
      <c r="AM95" s="17">
        <f t="shared" si="95"/>
        <v>1125721.1666666667</v>
      </c>
      <c r="AN95" s="1">
        <f t="shared" si="96"/>
        <v>13704170709.872644</v>
      </c>
    </row>
    <row r="96" spans="1:48" x14ac:dyDescent="0.15">
      <c r="C96" s="7">
        <v>7</v>
      </c>
      <c r="D96" s="7">
        <v>17.8706414432258</v>
      </c>
      <c r="E96" s="9">
        <f t="shared" si="97"/>
        <v>17.990172893</v>
      </c>
      <c r="F96" s="7" t="s">
        <v>83</v>
      </c>
      <c r="G96" s="1">
        <v>8</v>
      </c>
      <c r="H96" s="8">
        <f t="shared" si="81"/>
        <v>17.8706414432258</v>
      </c>
      <c r="I96" s="8">
        <f t="shared" si="82"/>
        <v>291.02064144322577</v>
      </c>
      <c r="J96" s="8">
        <f t="shared" si="83"/>
        <v>0.15554109592187193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18.311152675518006</v>
      </c>
      <c r="P96" s="8">
        <f t="shared" si="86"/>
        <v>2.848136754742788</v>
      </c>
      <c r="Q96" s="12">
        <f t="shared" si="87"/>
        <v>1.2816615396342546</v>
      </c>
      <c r="R96" s="8">
        <f t="shared" si="88"/>
        <v>2.3873737500000001</v>
      </c>
      <c r="S96" s="13">
        <f t="shared" si="89"/>
        <v>0.53684997568321868</v>
      </c>
      <c r="T96" s="2">
        <f t="shared" si="90"/>
        <v>0.51</v>
      </c>
      <c r="U96" s="14">
        <f t="shared" si="91"/>
        <v>0.27379348759844152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0.12900373651093011</v>
      </c>
      <c r="AK96" s="8">
        <f t="shared" si="93"/>
        <v>10.4025</v>
      </c>
      <c r="AL96" s="1">
        <f t="shared" si="94"/>
        <v>0.45</v>
      </c>
      <c r="AM96" s="17">
        <f t="shared" si="95"/>
        <v>1125721.1666666667</v>
      </c>
      <c r="AN96" s="1">
        <f t="shared" si="96"/>
        <v>15106743179.941362</v>
      </c>
    </row>
    <row r="97" spans="1:50" x14ac:dyDescent="0.15">
      <c r="C97" s="7">
        <v>8</v>
      </c>
      <c r="D97" s="7">
        <v>18.396694781935501</v>
      </c>
      <c r="E97" s="9">
        <f t="shared" si="97"/>
        <v>17.8706414432258</v>
      </c>
      <c r="F97" s="7" t="s">
        <v>83</v>
      </c>
      <c r="G97" s="1">
        <v>9</v>
      </c>
      <c r="H97" s="8">
        <f t="shared" si="81"/>
        <v>18.396694781935501</v>
      </c>
      <c r="I97" s="8">
        <f t="shared" si="82"/>
        <v>291.54669478193546</v>
      </c>
      <c r="J97" s="8">
        <f t="shared" si="83"/>
        <v>0.1652201670542352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20.768290920775215</v>
      </c>
      <c r="P97" s="8">
        <f t="shared" si="86"/>
        <v>3.4313404953614373</v>
      </c>
      <c r="Q97" s="12">
        <f t="shared" si="87"/>
        <v>1.5441032229126468</v>
      </c>
      <c r="R97" s="8">
        <f t="shared" si="88"/>
        <v>2.3873737500000001</v>
      </c>
      <c r="S97" s="13">
        <f t="shared" si="89"/>
        <v>0.64677900681141642</v>
      </c>
      <c r="T97" s="2">
        <f t="shared" si="90"/>
        <v>0.51</v>
      </c>
      <c r="U97" s="14">
        <f t="shared" si="91"/>
        <v>0.32985729347382237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0.14590697398235744</v>
      </c>
      <c r="AK97" s="8">
        <f t="shared" si="93"/>
        <v>10.4025</v>
      </c>
      <c r="AL97" s="1">
        <f t="shared" si="94"/>
        <v>0.45</v>
      </c>
      <c r="AM97" s="17">
        <f t="shared" si="95"/>
        <v>1125721.1666666667</v>
      </c>
      <c r="AN97" s="1">
        <f t="shared" si="96"/>
        <v>17086165437.751537</v>
      </c>
    </row>
    <row r="98" spans="1:50" x14ac:dyDescent="0.15">
      <c r="C98" s="7">
        <v>9</v>
      </c>
      <c r="D98" s="7">
        <v>14.967910294999999</v>
      </c>
      <c r="E98" s="9">
        <f t="shared" si="97"/>
        <v>18.396694781935501</v>
      </c>
      <c r="F98" s="7" t="s">
        <v>83</v>
      </c>
      <c r="G98" s="1">
        <v>10</v>
      </c>
      <c r="H98" s="8">
        <f t="shared" si="81"/>
        <v>14.967910294999999</v>
      </c>
      <c r="I98" s="8">
        <f t="shared" si="82"/>
        <v>288.117910295</v>
      </c>
      <c r="J98" s="8">
        <f t="shared" si="83"/>
        <v>0.11103366445363608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22.64222542541378</v>
      </c>
      <c r="P98" s="8">
        <f t="shared" si="86"/>
        <v>2.514049260368981</v>
      </c>
      <c r="Q98" s="12">
        <f t="shared" si="87"/>
        <v>1.1313221671660414</v>
      </c>
      <c r="R98" s="8">
        <f t="shared" si="88"/>
        <v>2.3873737500000001</v>
      </c>
      <c r="S98" s="13">
        <f t="shared" si="89"/>
        <v>0.47387727504587052</v>
      </c>
      <c r="T98" s="2">
        <f t="shared" si="90"/>
        <v>0.51</v>
      </c>
      <c r="U98" s="14">
        <f t="shared" si="91"/>
        <v>0.24167741027339396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0.11611473919742828</v>
      </c>
      <c r="AK98" s="8">
        <f t="shared" si="93"/>
        <v>10.4025</v>
      </c>
      <c r="AL98" s="1">
        <f t="shared" si="94"/>
        <v>0.45</v>
      </c>
      <c r="AM98" s="17">
        <f t="shared" si="95"/>
        <v>1125721.1666666667</v>
      </c>
      <c r="AN98" s="1">
        <f t="shared" si="96"/>
        <v>13597401066.850483</v>
      </c>
    </row>
    <row r="99" spans="1:50" x14ac:dyDescent="0.15">
      <c r="C99" s="7">
        <v>10</v>
      </c>
      <c r="D99" s="7">
        <v>8.7244634944838708</v>
      </c>
      <c r="E99" s="9">
        <f t="shared" si="97"/>
        <v>14.967910294999999</v>
      </c>
      <c r="F99" s="7" t="s">
        <v>83</v>
      </c>
      <c r="G99" s="1">
        <v>11</v>
      </c>
      <c r="H99" s="8">
        <f t="shared" si="81"/>
        <v>8.7244634944838708</v>
      </c>
      <c r="I99" s="8">
        <f t="shared" si="82"/>
        <v>281.87446349448385</v>
      </c>
      <c r="J99" s="8">
        <f t="shared" si="83"/>
        <v>5.2525294563932519E-2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19.12176735679256</v>
      </c>
      <c r="O99" s="8">
        <f t="shared" si="98"/>
        <v>6.3116838082522371</v>
      </c>
      <c r="P99" s="8">
        <f t="shared" si="86"/>
        <v>0.33152305122285214</v>
      </c>
      <c r="Q99" s="12">
        <f t="shared" si="87"/>
        <v>0.14918537305028345</v>
      </c>
      <c r="R99" s="8">
        <f t="shared" si="88"/>
        <v>2.3873737500000001</v>
      </c>
      <c r="S99" s="13">
        <f t="shared" si="89"/>
        <v>6.2489324535081048E-2</v>
      </c>
      <c r="T99" s="2">
        <f t="shared" si="90"/>
        <v>0.51</v>
      </c>
      <c r="U99" s="14">
        <f t="shared" si="91"/>
        <v>3.1869555512891334E-2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3.9945670987136736E-2</v>
      </c>
      <c r="AK99" s="8">
        <f t="shared" si="93"/>
        <v>10.4025</v>
      </c>
      <c r="AL99" s="1">
        <f t="shared" si="94"/>
        <v>0.45</v>
      </c>
      <c r="AM99" s="17">
        <f t="shared" si="95"/>
        <v>1125721.1666666667</v>
      </c>
      <c r="AN99" s="1">
        <f t="shared" si="96"/>
        <v>4677763676.2636013</v>
      </c>
    </row>
    <row r="100" spans="1:50" x14ac:dyDescent="0.15">
      <c r="C100" s="7">
        <v>11</v>
      </c>
      <c r="D100" s="7">
        <v>3.2971683241999998</v>
      </c>
      <c r="E100" s="9">
        <f t="shared" si="97"/>
        <v>8.7244634944838708</v>
      </c>
      <c r="F100" s="7" t="s">
        <v>85</v>
      </c>
      <c r="G100" s="1">
        <v>12</v>
      </c>
      <c r="H100" s="8">
        <f t="shared" si="81"/>
        <v>3.2971683241999998</v>
      </c>
      <c r="I100" s="8">
        <f t="shared" si="82"/>
        <v>276.44716832419999</v>
      </c>
      <c r="J100" s="8">
        <f t="shared" si="83"/>
        <v>2.6659249665159947E-2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11.285435757029385</v>
      </c>
      <c r="P100" s="8">
        <f t="shared" si="86"/>
        <v>0.30086124942676973</v>
      </c>
      <c r="Q100" s="12">
        <f t="shared" si="87"/>
        <v>0.13538756224204637</v>
      </c>
      <c r="R100" s="8">
        <f t="shared" si="88"/>
        <v>2.3873737500000001</v>
      </c>
      <c r="S100" s="13">
        <f t="shared" si="89"/>
        <v>5.670983114480771E-2</v>
      </c>
      <c r="T100" s="2">
        <f t="shared" si="90"/>
        <v>0.51</v>
      </c>
      <c r="U100" s="14">
        <f t="shared" si="91"/>
        <v>2.8922013883851933E-2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3.9056987185981357E-2</v>
      </c>
      <c r="AK100" s="8">
        <f t="shared" si="93"/>
        <v>10.4025</v>
      </c>
      <c r="AL100" s="1">
        <f t="shared" si="94"/>
        <v>0.45</v>
      </c>
      <c r="AM100" s="17">
        <f t="shared" si="95"/>
        <v>1125721.1666666667</v>
      </c>
      <c r="AN100" s="1">
        <f t="shared" si="96"/>
        <v>4573696008.8042879</v>
      </c>
      <c r="AO100" s="1">
        <f>SUM(AN89:AN100)</f>
        <v>97137738123.22757</v>
      </c>
    </row>
    <row r="101" spans="1:50" x14ac:dyDescent="0.3">
      <c r="C101" s="7">
        <v>12</v>
      </c>
      <c r="D101" s="10">
        <v>2.7813910501935499</v>
      </c>
      <c r="E101" s="9">
        <f t="shared" si="97"/>
        <v>3.2971683241999998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2</v>
      </c>
      <c r="E105" s="7"/>
      <c r="F105" s="7"/>
      <c r="G105" s="1">
        <v>1</v>
      </c>
      <c r="H105" s="8">
        <f t="shared" ref="H105:H116" si="99">E106</f>
        <v>2</v>
      </c>
      <c r="I105" s="8">
        <f t="shared" ref="I105:I116" si="100">H105+273.15</f>
        <v>275.14999999999998</v>
      </c>
      <c r="J105" s="8">
        <f t="shared" ref="J105:J116" si="101">EXP(($C$15*(I105-$C$13))/($C$16*I105*$C$13))</f>
        <v>2.2580560877366793E-2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1.462972429112069E-2</v>
      </c>
      <c r="Q105" s="12">
        <f t="shared" ref="Q105:Q116" si="105">P105*$B$107</f>
        <v>4.3889172873362069E-3</v>
      </c>
      <c r="R105" s="8">
        <f t="shared" ref="R105:R116" si="106">L105*$B$107</f>
        <v>0.19436706250000002</v>
      </c>
      <c r="S105" s="13">
        <f t="shared" ref="S105:S116" si="107">Q105/R105</f>
        <v>2.2580560877366793E-2</v>
      </c>
      <c r="T105" s="2">
        <f t="shared" ref="T105:T116" si="108">$B$106/100</f>
        <v>0.01</v>
      </c>
      <c r="U105" s="14">
        <f t="shared" ref="U105:U116" si="109">S105*T105</f>
        <v>2.2580560877366793E-4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5.7158056087736678E-3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21203.25</v>
      </c>
      <c r="AX105" s="1">
        <f t="shared" ref="AX105:AX116" si="116">AW105*10000*AV105*0.67*AU105*AT105</f>
        <v>15782556.695424147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-0.53109969032258098</v>
      </c>
      <c r="E106" s="9">
        <f t="shared" ref="E106:E117" si="117">D105</f>
        <v>2</v>
      </c>
      <c r="F106" s="7" t="s">
        <v>83</v>
      </c>
      <c r="G106" s="1">
        <v>2</v>
      </c>
      <c r="H106" s="8">
        <f t="shared" si="99"/>
        <v>-0.53109969032258098</v>
      </c>
      <c r="I106" s="8">
        <f t="shared" si="100"/>
        <v>272.61890030967737</v>
      </c>
      <c r="J106" s="8">
        <f t="shared" si="101"/>
        <v>1.6257280868268942E-2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1.2811506923755462</v>
      </c>
      <c r="P106" s="8">
        <f t="shared" si="104"/>
        <v>2.0828026640526475E-2</v>
      </c>
      <c r="Q106" s="12">
        <f t="shared" si="105"/>
        <v>6.2484079921579427E-3</v>
      </c>
      <c r="R106" s="8">
        <f t="shared" si="106"/>
        <v>0.19436706250000002</v>
      </c>
      <c r="S106" s="13">
        <f t="shared" si="107"/>
        <v>3.2147463216191489E-2</v>
      </c>
      <c r="T106" s="2">
        <f t="shared" si="108"/>
        <v>0.01</v>
      </c>
      <c r="U106" s="14">
        <f t="shared" si="109"/>
        <v>3.2147463216191492E-4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5.8114746321619153E-3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21203.25</v>
      </c>
      <c r="AX106" s="1">
        <f t="shared" si="116"/>
        <v>16046719.245547125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-3.5784453417500002</v>
      </c>
      <c r="E107" s="9">
        <f t="shared" si="117"/>
        <v>-0.53109969032258098</v>
      </c>
      <c r="F107" s="7" t="s">
        <v>83</v>
      </c>
      <c r="G107" s="1">
        <v>3</v>
      </c>
      <c r="H107" s="8">
        <f t="shared" si="99"/>
        <v>-3.5784453417500002</v>
      </c>
      <c r="I107" s="8">
        <f t="shared" si="100"/>
        <v>269.57155465824997</v>
      </c>
      <c r="J107" s="8">
        <f t="shared" si="101"/>
        <v>1.0856843110664321E-2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1.908212874068353</v>
      </c>
      <c r="P107" s="8">
        <f t="shared" si="104"/>
        <v>2.0717167795509962E-2</v>
      </c>
      <c r="Q107" s="12">
        <f t="shared" si="105"/>
        <v>6.2151503386529885E-3</v>
      </c>
      <c r="R107" s="8">
        <f t="shared" si="106"/>
        <v>0.19436706250000002</v>
      </c>
      <c r="S107" s="13">
        <f t="shared" si="107"/>
        <v>3.1976355760652546E-2</v>
      </c>
      <c r="T107" s="2">
        <f t="shared" si="108"/>
        <v>0.01</v>
      </c>
      <c r="U107" s="14">
        <f t="shared" si="109"/>
        <v>3.1976355760652544E-4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5.8097635576065251E-3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21203.25</v>
      </c>
      <c r="AX107" s="1">
        <f t="shared" si="116"/>
        <v>16041994.604257874</v>
      </c>
    </row>
    <row r="108" spans="1:50" x14ac:dyDescent="0.15">
      <c r="C108" s="7">
        <v>3</v>
      </c>
      <c r="D108" s="7">
        <v>3.1077887402903199</v>
      </c>
      <c r="E108" s="9">
        <f t="shared" si="117"/>
        <v>-3.5784453417500002</v>
      </c>
      <c r="F108" s="7" t="s">
        <v>83</v>
      </c>
      <c r="G108" s="1">
        <v>4</v>
      </c>
      <c r="H108" s="8">
        <f t="shared" si="99"/>
        <v>3.1077887402903199</v>
      </c>
      <c r="I108" s="8">
        <f t="shared" si="100"/>
        <v>276.25778874029032</v>
      </c>
      <c r="J108" s="8">
        <f t="shared" si="101"/>
        <v>2.6023278015210836E-2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2.5353859146061768</v>
      </c>
      <c r="P108" s="8">
        <f t="shared" si="104"/>
        <v>6.597905253164614E-2</v>
      </c>
      <c r="Q108" s="12">
        <f t="shared" si="105"/>
        <v>1.9793715759493843E-2</v>
      </c>
      <c r="R108" s="8">
        <f t="shared" si="106"/>
        <v>0.19436706250000002</v>
      </c>
      <c r="S108" s="13">
        <f t="shared" si="107"/>
        <v>0.10183677987876079</v>
      </c>
      <c r="T108" s="2">
        <f t="shared" si="108"/>
        <v>0.01</v>
      </c>
      <c r="U108" s="14">
        <f t="shared" si="109"/>
        <v>1.0183677987876079E-3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6.5083677987876083E-3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21203.25</v>
      </c>
      <c r="AX108" s="1">
        <f t="shared" si="116"/>
        <v>17970989.709896151</v>
      </c>
    </row>
    <row r="109" spans="1:50" x14ac:dyDescent="0.15">
      <c r="C109" s="7">
        <v>4</v>
      </c>
      <c r="D109" s="7">
        <v>10.471110037566699</v>
      </c>
      <c r="E109" s="9">
        <f t="shared" si="117"/>
        <v>3.1077887402903199</v>
      </c>
      <c r="F109" s="7" t="s">
        <v>83</v>
      </c>
      <c r="G109" s="1">
        <v>5</v>
      </c>
      <c r="H109" s="8">
        <f t="shared" si="99"/>
        <v>10.471110037566699</v>
      </c>
      <c r="I109" s="8">
        <f t="shared" si="100"/>
        <v>283.62111003756667</v>
      </c>
      <c r="J109" s="8">
        <f t="shared" si="101"/>
        <v>6.4976376250229506E-2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2.3459365189708041</v>
      </c>
      <c r="O109" s="8">
        <f t="shared" si="118"/>
        <v>0.77136055143706006</v>
      </c>
      <c r="P109" s="8">
        <f t="shared" si="104"/>
        <v>5.0120213414758925E-2</v>
      </c>
      <c r="Q109" s="12">
        <f t="shared" si="105"/>
        <v>1.5036064024427677E-2</v>
      </c>
      <c r="R109" s="8">
        <f t="shared" si="106"/>
        <v>0.19436706250000002</v>
      </c>
      <c r="S109" s="13">
        <f t="shared" si="107"/>
        <v>7.7359115433602216E-2</v>
      </c>
      <c r="T109" s="2">
        <f t="shared" si="108"/>
        <v>0.01</v>
      </c>
      <c r="U109" s="14">
        <f t="shared" si="109"/>
        <v>7.7359115433602217E-4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6.263591154336022E-3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21203.25</v>
      </c>
      <c r="AX109" s="1">
        <f t="shared" si="116"/>
        <v>17295109.259580821</v>
      </c>
    </row>
    <row r="110" spans="1:50" x14ac:dyDescent="0.15">
      <c r="C110" s="7">
        <v>5</v>
      </c>
      <c r="D110" s="7">
        <v>13.728261923290299</v>
      </c>
      <c r="E110" s="9">
        <f t="shared" si="117"/>
        <v>10.471110037566699</v>
      </c>
      <c r="F110" s="7" t="s">
        <v>85</v>
      </c>
      <c r="G110" s="1">
        <v>6</v>
      </c>
      <c r="H110" s="8">
        <f t="shared" si="99"/>
        <v>13.728261923290299</v>
      </c>
      <c r="I110" s="8">
        <f t="shared" si="100"/>
        <v>286.87826192329027</v>
      </c>
      <c r="J110" s="8">
        <f t="shared" si="101"/>
        <v>9.5947579363921218E-2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1.3691305463556347</v>
      </c>
      <c r="P110" s="8">
        <f t="shared" si="104"/>
        <v>0.13136476175602607</v>
      </c>
      <c r="Q110" s="12">
        <f t="shared" si="105"/>
        <v>3.9409428526807823E-2</v>
      </c>
      <c r="R110" s="8">
        <f t="shared" si="106"/>
        <v>0.19436706250000002</v>
      </c>
      <c r="S110" s="13">
        <f t="shared" si="107"/>
        <v>0.20275775133869617</v>
      </c>
      <c r="T110" s="2">
        <f t="shared" si="108"/>
        <v>0.01</v>
      </c>
      <c r="U110" s="14">
        <f t="shared" si="109"/>
        <v>2.0275775133869619E-3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7.5175775133869615E-3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21203.25</v>
      </c>
      <c r="AX110" s="1">
        <f t="shared" si="116"/>
        <v>20757632.683510933</v>
      </c>
    </row>
    <row r="111" spans="1:50" x14ac:dyDescent="0.15">
      <c r="C111" s="7">
        <v>6</v>
      </c>
      <c r="D111" s="7">
        <v>17.990172893</v>
      </c>
      <c r="E111" s="9">
        <f t="shared" si="117"/>
        <v>13.728261923290299</v>
      </c>
      <c r="F111" s="7" t="s">
        <v>83</v>
      </c>
      <c r="G111" s="1">
        <v>7</v>
      </c>
      <c r="H111" s="8">
        <f t="shared" si="99"/>
        <v>17.990172893</v>
      </c>
      <c r="I111" s="8">
        <f t="shared" si="100"/>
        <v>291.140172893</v>
      </c>
      <c r="J111" s="8">
        <f t="shared" si="101"/>
        <v>0.15769240795562472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1.8856559929329422</v>
      </c>
      <c r="P111" s="8">
        <f t="shared" si="104"/>
        <v>0.29735363410155013</v>
      </c>
      <c r="Q111" s="12">
        <f t="shared" si="105"/>
        <v>8.9206090230465038E-2</v>
      </c>
      <c r="R111" s="8">
        <f t="shared" si="106"/>
        <v>0.19436706250000002</v>
      </c>
      <c r="S111" s="13">
        <f t="shared" si="107"/>
        <v>0.45895682675383864</v>
      </c>
      <c r="T111" s="2">
        <f t="shared" si="108"/>
        <v>0.01</v>
      </c>
      <c r="U111" s="14">
        <f t="shared" si="109"/>
        <v>4.5895682675383869E-3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1.4539568267538387E-2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21203.25</v>
      </c>
      <c r="AX111" s="1">
        <f t="shared" si="116"/>
        <v>40146844.769734532</v>
      </c>
    </row>
    <row r="112" spans="1:50" x14ac:dyDescent="0.15">
      <c r="C112" s="7">
        <v>7</v>
      </c>
      <c r="D112" s="7">
        <v>17.8706414432258</v>
      </c>
      <c r="E112" s="9">
        <f t="shared" si="117"/>
        <v>17.990172893</v>
      </c>
      <c r="F112" s="7" t="s">
        <v>83</v>
      </c>
      <c r="G112" s="1">
        <v>8</v>
      </c>
      <c r="H112" s="8">
        <f t="shared" si="99"/>
        <v>17.8706414432258</v>
      </c>
      <c r="I112" s="8">
        <f t="shared" si="100"/>
        <v>291.02064144322577</v>
      </c>
      <c r="J112" s="8">
        <f t="shared" si="101"/>
        <v>0.15554109592187193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2.2361925671647254</v>
      </c>
      <c r="P112" s="8">
        <f t="shared" si="104"/>
        <v>0.34781984258914561</v>
      </c>
      <c r="Q112" s="12">
        <f t="shared" si="105"/>
        <v>0.10434595277674368</v>
      </c>
      <c r="R112" s="8">
        <f t="shared" si="106"/>
        <v>0.19436706250000002</v>
      </c>
      <c r="S112" s="13">
        <f t="shared" si="107"/>
        <v>0.53684997568321879</v>
      </c>
      <c r="T112" s="2">
        <f t="shared" si="108"/>
        <v>0.01</v>
      </c>
      <c r="U112" s="14">
        <f t="shared" si="109"/>
        <v>5.3684997568321877E-3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1.5318499756832187E-2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21203.25</v>
      </c>
      <c r="AX112" s="1">
        <f t="shared" si="116"/>
        <v>42297640.516314894</v>
      </c>
    </row>
    <row r="113" spans="1:53" x14ac:dyDescent="0.15">
      <c r="C113" s="7">
        <v>8</v>
      </c>
      <c r="D113" s="7">
        <v>18.396694781935501</v>
      </c>
      <c r="E113" s="9">
        <f t="shared" si="117"/>
        <v>17.8706414432258</v>
      </c>
      <c r="F113" s="7" t="s">
        <v>83</v>
      </c>
      <c r="G113" s="1">
        <v>9</v>
      </c>
      <c r="H113" s="8">
        <f t="shared" si="99"/>
        <v>18.396694781935501</v>
      </c>
      <c r="I113" s="8">
        <f t="shared" si="100"/>
        <v>291.54669478193546</v>
      </c>
      <c r="J113" s="8">
        <f t="shared" si="101"/>
        <v>0.1652201670542352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2.5362629329089135</v>
      </c>
      <c r="P113" s="8">
        <f t="shared" si="104"/>
        <v>0.41904178546867521</v>
      </c>
      <c r="Q113" s="12">
        <f t="shared" si="105"/>
        <v>0.12571253564060256</v>
      </c>
      <c r="R113" s="8">
        <f t="shared" si="106"/>
        <v>0.19436706250000002</v>
      </c>
      <c r="S113" s="13">
        <f t="shared" si="107"/>
        <v>0.64677900681141665</v>
      </c>
      <c r="T113" s="2">
        <f t="shared" si="108"/>
        <v>0.01</v>
      </c>
      <c r="U113" s="14">
        <f t="shared" si="109"/>
        <v>6.4677900681141664E-3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1.6417790068114165E-2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21203.25</v>
      </c>
      <c r="AX113" s="1">
        <f t="shared" si="116"/>
        <v>45333015.203639269</v>
      </c>
    </row>
    <row r="114" spans="1:53" x14ac:dyDescent="0.15">
      <c r="C114" s="7">
        <v>9</v>
      </c>
      <c r="D114" s="7">
        <v>14.967910294999999</v>
      </c>
      <c r="E114" s="9">
        <f t="shared" si="117"/>
        <v>18.396694781935501</v>
      </c>
      <c r="F114" s="7" t="s">
        <v>83</v>
      </c>
      <c r="G114" s="1">
        <v>10</v>
      </c>
      <c r="H114" s="8">
        <f t="shared" si="99"/>
        <v>14.967910294999999</v>
      </c>
      <c r="I114" s="8">
        <f t="shared" si="100"/>
        <v>288.117910295</v>
      </c>
      <c r="J114" s="8">
        <f t="shared" si="101"/>
        <v>0.11103366445363608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2.7651113557735716</v>
      </c>
      <c r="P114" s="8">
        <f t="shared" si="104"/>
        <v>0.30702044645390147</v>
      </c>
      <c r="Q114" s="12">
        <f t="shared" si="105"/>
        <v>9.210613393617044E-2</v>
      </c>
      <c r="R114" s="8">
        <f t="shared" si="106"/>
        <v>0.19436706250000002</v>
      </c>
      <c r="S114" s="13">
        <f t="shared" si="107"/>
        <v>0.47387727504587063</v>
      </c>
      <c r="T114" s="2">
        <f t="shared" si="108"/>
        <v>0.01</v>
      </c>
      <c r="U114" s="14">
        <f t="shared" si="109"/>
        <v>4.7387727504587061E-3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1.4688772750458705E-2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21203.25</v>
      </c>
      <c r="AX114" s="1">
        <f t="shared" si="116"/>
        <v>40558830.126144618</v>
      </c>
    </row>
    <row r="115" spans="1:53" x14ac:dyDescent="0.15">
      <c r="C115" s="7">
        <v>10</v>
      </c>
      <c r="D115" s="7">
        <v>8.7244634944838708</v>
      </c>
      <c r="E115" s="9">
        <f t="shared" si="117"/>
        <v>14.967910294999999</v>
      </c>
      <c r="F115" s="7" t="s">
        <v>83</v>
      </c>
      <c r="G115" s="1">
        <v>11</v>
      </c>
      <c r="H115" s="8">
        <f t="shared" si="99"/>
        <v>8.7244634944838708</v>
      </c>
      <c r="I115" s="8">
        <f t="shared" si="100"/>
        <v>281.87446349448385</v>
      </c>
      <c r="J115" s="8">
        <f t="shared" si="101"/>
        <v>5.2525294563932519E-2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2.3351863638536865</v>
      </c>
      <c r="O115" s="8">
        <f t="shared" si="118"/>
        <v>0.77079475379931717</v>
      </c>
      <c r="P115" s="8">
        <f t="shared" si="104"/>
        <v>4.0486221491642979E-2</v>
      </c>
      <c r="Q115" s="12">
        <f t="shared" si="105"/>
        <v>1.2145866447492893E-2</v>
      </c>
      <c r="R115" s="8">
        <f t="shared" si="106"/>
        <v>0.19436706250000002</v>
      </c>
      <c r="S115" s="13">
        <f t="shared" si="107"/>
        <v>6.2489324535081103E-2</v>
      </c>
      <c r="T115" s="2">
        <f t="shared" si="108"/>
        <v>0.01</v>
      </c>
      <c r="U115" s="14">
        <f t="shared" si="109"/>
        <v>6.2489324535081102E-4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6.1148932453508114E-3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21203.25</v>
      </c>
      <c r="AX115" s="1">
        <f t="shared" si="116"/>
        <v>16884522.661700767</v>
      </c>
    </row>
    <row r="116" spans="1:53" x14ac:dyDescent="0.15">
      <c r="C116" s="7">
        <v>11</v>
      </c>
      <c r="D116" s="7">
        <v>3.2971683241999998</v>
      </c>
      <c r="E116" s="9">
        <f t="shared" si="117"/>
        <v>8.7244634944838708</v>
      </c>
      <c r="F116" s="7" t="s">
        <v>85</v>
      </c>
      <c r="G116" s="1">
        <v>12</v>
      </c>
      <c r="H116" s="8">
        <f t="shared" si="99"/>
        <v>3.2971683241999998</v>
      </c>
      <c r="I116" s="8">
        <f t="shared" si="100"/>
        <v>276.44716832419999</v>
      </c>
      <c r="J116" s="8">
        <f t="shared" si="101"/>
        <v>2.6659249665159947E-2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1.3781987406410077</v>
      </c>
      <c r="P116" s="8">
        <f t="shared" si="104"/>
        <v>3.6741744314957643E-2</v>
      </c>
      <c r="Q116" s="12">
        <f t="shared" si="105"/>
        <v>1.1022523294487293E-2</v>
      </c>
      <c r="R116" s="8">
        <f t="shared" si="106"/>
        <v>0.19436706250000002</v>
      </c>
      <c r="S116" s="13">
        <f t="shared" si="107"/>
        <v>5.6709831144807737E-2</v>
      </c>
      <c r="T116" s="2">
        <f t="shared" si="108"/>
        <v>0.01</v>
      </c>
      <c r="U116" s="14">
        <f t="shared" si="109"/>
        <v>5.6709831144807744E-4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6.0570983114480777E-3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21203.25</v>
      </c>
      <c r="AX116" s="1">
        <f t="shared" si="116"/>
        <v>16724938.539450694</v>
      </c>
      <c r="AY116" s="1">
        <f>SUM(AX105:AX116)</f>
        <v>305840794.01520187</v>
      </c>
    </row>
    <row r="117" spans="1:53" x14ac:dyDescent="0.3">
      <c r="C117" s="7">
        <v>12</v>
      </c>
      <c r="D117" s="10">
        <v>2.7813910501935499</v>
      </c>
      <c r="E117" s="9">
        <f t="shared" si="117"/>
        <v>3.2971683241999998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2</v>
      </c>
      <c r="E121" s="7"/>
      <c r="F121" s="7"/>
      <c r="G121" s="1">
        <v>1</v>
      </c>
      <c r="H121" s="8">
        <f t="shared" ref="H121:H132" si="119">E122</f>
        <v>2</v>
      </c>
      <c r="I121" s="8">
        <f t="shared" ref="I121:I132" si="120">H121+273.15</f>
        <v>275.14999999999998</v>
      </c>
      <c r="J121" s="8">
        <f t="shared" ref="J121:J132" si="121">EXP(($C$15*(I121-$C$13))/($C$16*I121*$C$13))</f>
        <v>2.2580560877366793E-2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6.4286856817863261E-3</v>
      </c>
      <c r="Q121" s="12">
        <f t="shared" ref="Q121:Q132" si="125">P121*$B$123</f>
        <v>2.1214662749894876E-3</v>
      </c>
      <c r="R121" s="8">
        <f t="shared" ref="R121:R132" si="126">L121*$B$123</f>
        <v>9.3951000000000007E-2</v>
      </c>
      <c r="S121" s="13">
        <f t="shared" ref="S121:S132" si="127">Q121/R121</f>
        <v>2.258056087736679E-2</v>
      </c>
      <c r="T121" s="2">
        <f t="shared" ref="T121:T132" si="128">$B$122/100</f>
        <v>0.01</v>
      </c>
      <c r="U121" s="14">
        <f t="shared" ref="U121:U132" si="129">S121*T121</f>
        <v>2.2580560877366791E-4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5.7158056087736678E-3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-0.53109969032258098</v>
      </c>
      <c r="E122" s="9">
        <f t="shared" ref="E122:E133" si="139">D121</f>
        <v>2</v>
      </c>
      <c r="F122" s="7" t="s">
        <v>83</v>
      </c>
      <c r="G122" s="1">
        <v>2</v>
      </c>
      <c r="H122" s="8">
        <f t="shared" si="119"/>
        <v>-0.53109969032258098</v>
      </c>
      <c r="I122" s="8">
        <f t="shared" si="120"/>
        <v>272.61890030967737</v>
      </c>
      <c r="J122" s="8">
        <f t="shared" si="121"/>
        <v>1.6257280868268942E-2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0.56297131431821368</v>
      </c>
      <c r="P122" s="8">
        <f t="shared" si="124"/>
        <v>9.152382777649716E-3</v>
      </c>
      <c r="Q122" s="12">
        <f t="shared" si="125"/>
        <v>3.0202863166244064E-3</v>
      </c>
      <c r="R122" s="8">
        <f t="shared" si="126"/>
        <v>9.3951000000000007E-2</v>
      </c>
      <c r="S122" s="13">
        <f t="shared" si="127"/>
        <v>3.2147463216191483E-2</v>
      </c>
      <c r="T122" s="2">
        <f t="shared" si="128"/>
        <v>0.01</v>
      </c>
      <c r="U122" s="14">
        <f t="shared" si="129"/>
        <v>3.2147463216191481E-4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5.8114746321619145E-3</v>
      </c>
      <c r="AU122" s="8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-3.5784453417500002</v>
      </c>
      <c r="E123" s="9">
        <f t="shared" si="139"/>
        <v>-0.53109969032258098</v>
      </c>
      <c r="F123" s="7" t="s">
        <v>83</v>
      </c>
      <c r="G123" s="1">
        <v>3</v>
      </c>
      <c r="H123" s="8">
        <f t="shared" si="119"/>
        <v>-3.5784453417500002</v>
      </c>
      <c r="I123" s="8">
        <f t="shared" si="120"/>
        <v>269.57155465824997</v>
      </c>
      <c r="J123" s="8">
        <f t="shared" si="121"/>
        <v>1.0856843110664321E-2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0.83851893154056401</v>
      </c>
      <c r="P123" s="8">
        <f t="shared" si="124"/>
        <v>9.1036684850577792E-3</v>
      </c>
      <c r="Q123" s="12">
        <f t="shared" si="125"/>
        <v>3.0042106000690671E-3</v>
      </c>
      <c r="R123" s="8">
        <f t="shared" si="126"/>
        <v>9.3951000000000007E-2</v>
      </c>
      <c r="S123" s="13">
        <f t="shared" si="127"/>
        <v>3.1976355760652539E-2</v>
      </c>
      <c r="T123" s="2">
        <f t="shared" si="128"/>
        <v>0.01</v>
      </c>
      <c r="U123" s="14">
        <f t="shared" si="129"/>
        <v>3.1976355760652539E-4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5.8097635576065251E-3</v>
      </c>
      <c r="AU123" s="8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7">
        <v>3.1077887402903199</v>
      </c>
      <c r="E124" s="9">
        <f t="shared" si="139"/>
        <v>-3.5784453417500002</v>
      </c>
      <c r="F124" s="7" t="s">
        <v>83</v>
      </c>
      <c r="G124" s="1">
        <v>4</v>
      </c>
      <c r="H124" s="8">
        <f t="shared" si="119"/>
        <v>3.1077887402903199</v>
      </c>
      <c r="I124" s="8">
        <f t="shared" si="120"/>
        <v>276.25778874029032</v>
      </c>
      <c r="J124" s="8">
        <f t="shared" si="121"/>
        <v>2.6023278015210836E-2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1.1141152630555062</v>
      </c>
      <c r="P124" s="8">
        <f t="shared" si="124"/>
        <v>2.8992931231483193E-2</v>
      </c>
      <c r="Q124" s="12">
        <f t="shared" si="125"/>
        <v>9.5676673063894539E-3</v>
      </c>
      <c r="R124" s="8">
        <f t="shared" si="126"/>
        <v>9.3951000000000007E-2</v>
      </c>
      <c r="S124" s="13">
        <f t="shared" si="127"/>
        <v>0.10183677987876077</v>
      </c>
      <c r="T124" s="2">
        <f t="shared" si="128"/>
        <v>0.01</v>
      </c>
      <c r="U124" s="14">
        <f t="shared" si="129"/>
        <v>1.0183677987876077E-3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6.5083677987876074E-3</v>
      </c>
      <c r="AU124" s="8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7">
        <v>10.471110037566699</v>
      </c>
      <c r="E125" s="9">
        <f t="shared" si="139"/>
        <v>3.1077887402903199</v>
      </c>
      <c r="F125" s="7" t="s">
        <v>83</v>
      </c>
      <c r="G125" s="1">
        <v>5</v>
      </c>
      <c r="H125" s="8">
        <f t="shared" si="119"/>
        <v>10.471110037566699</v>
      </c>
      <c r="I125" s="8">
        <f t="shared" si="120"/>
        <v>283.62111003756667</v>
      </c>
      <c r="J125" s="8">
        <f t="shared" si="121"/>
        <v>6.4976376250229506E-2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1.0308662152328218</v>
      </c>
      <c r="O125" s="8">
        <f t="shared" si="140"/>
        <v>0.33895611659120117</v>
      </c>
      <c r="P125" s="8">
        <f t="shared" si="124"/>
        <v>2.2024140163946548E-2</v>
      </c>
      <c r="Q125" s="12">
        <f t="shared" si="125"/>
        <v>7.2679662541023614E-3</v>
      </c>
      <c r="R125" s="8">
        <f t="shared" si="126"/>
        <v>9.3951000000000007E-2</v>
      </c>
      <c r="S125" s="13">
        <f t="shared" si="127"/>
        <v>7.7359115433602202E-2</v>
      </c>
      <c r="T125" s="2">
        <f t="shared" si="128"/>
        <v>0.01</v>
      </c>
      <c r="U125" s="14">
        <f t="shared" si="129"/>
        <v>7.7359115433602206E-4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6.263591154336022E-3</v>
      </c>
      <c r="AU125" s="8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7">
        <v>13.728261923290299</v>
      </c>
      <c r="E126" s="9">
        <f t="shared" si="139"/>
        <v>10.471110037566699</v>
      </c>
      <c r="F126" s="7" t="s">
        <v>85</v>
      </c>
      <c r="G126" s="1">
        <v>6</v>
      </c>
      <c r="H126" s="8">
        <f t="shared" si="119"/>
        <v>13.728261923290299</v>
      </c>
      <c r="I126" s="8">
        <f t="shared" si="120"/>
        <v>286.87826192329027</v>
      </c>
      <c r="J126" s="8">
        <f t="shared" si="121"/>
        <v>9.5947579363921218E-2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0.60163197642725463</v>
      </c>
      <c r="P126" s="8">
        <f t="shared" si="124"/>
        <v>5.7725131806126796E-2</v>
      </c>
      <c r="Q126" s="12">
        <f t="shared" si="125"/>
        <v>1.9049293496021844E-2</v>
      </c>
      <c r="R126" s="8">
        <f t="shared" si="126"/>
        <v>9.3951000000000007E-2</v>
      </c>
      <c r="S126" s="13">
        <f t="shared" si="127"/>
        <v>0.20275775133869614</v>
      </c>
      <c r="T126" s="2">
        <f t="shared" si="128"/>
        <v>0.01</v>
      </c>
      <c r="U126" s="14">
        <f t="shared" si="129"/>
        <v>2.0275775133869614E-3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7.5175775133869615E-3</v>
      </c>
      <c r="AU126" s="8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7">
        <v>17.990172893</v>
      </c>
      <c r="E127" s="9">
        <f t="shared" si="139"/>
        <v>13.728261923290299</v>
      </c>
      <c r="F127" s="7" t="s">
        <v>83</v>
      </c>
      <c r="G127" s="1">
        <v>7</v>
      </c>
      <c r="H127" s="8">
        <f t="shared" si="119"/>
        <v>17.990172893</v>
      </c>
      <c r="I127" s="8">
        <f t="shared" si="120"/>
        <v>291.140172893</v>
      </c>
      <c r="J127" s="8">
        <f t="shared" si="121"/>
        <v>0.15769240795562472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0.82860684462112777</v>
      </c>
      <c r="P127" s="8">
        <f t="shared" si="124"/>
        <v>0.13066500857681784</v>
      </c>
      <c r="Q127" s="12">
        <f t="shared" si="125"/>
        <v>4.3119452830349889E-2</v>
      </c>
      <c r="R127" s="8">
        <f t="shared" si="126"/>
        <v>9.3951000000000007E-2</v>
      </c>
      <c r="S127" s="13">
        <f t="shared" si="127"/>
        <v>0.45895682675383853</v>
      </c>
      <c r="T127" s="2">
        <f t="shared" si="128"/>
        <v>0.01</v>
      </c>
      <c r="U127" s="14">
        <f t="shared" si="129"/>
        <v>4.5895682675383851E-3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1.4539568267538387E-2</v>
      </c>
      <c r="AU127" s="8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7">
        <v>17.8706414432258</v>
      </c>
      <c r="E128" s="9">
        <f t="shared" si="139"/>
        <v>17.990172893</v>
      </c>
      <c r="F128" s="7" t="s">
        <v>83</v>
      </c>
      <c r="G128" s="1">
        <v>8</v>
      </c>
      <c r="H128" s="8">
        <f t="shared" si="119"/>
        <v>17.8706414432258</v>
      </c>
      <c r="I128" s="8">
        <f t="shared" si="120"/>
        <v>291.02064144322577</v>
      </c>
      <c r="J128" s="8">
        <f t="shared" si="121"/>
        <v>0.15554109592187193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0.98264183604430999</v>
      </c>
      <c r="P128" s="8">
        <f t="shared" si="124"/>
        <v>0.15284118807701236</v>
      </c>
      <c r="Q128" s="12">
        <f t="shared" si="125"/>
        <v>5.043759206541408E-2</v>
      </c>
      <c r="R128" s="8">
        <f t="shared" si="126"/>
        <v>9.3951000000000007E-2</v>
      </c>
      <c r="S128" s="13">
        <f t="shared" si="127"/>
        <v>0.53684997568321868</v>
      </c>
      <c r="T128" s="2">
        <f t="shared" si="128"/>
        <v>0.01</v>
      </c>
      <c r="U128" s="14">
        <f t="shared" si="129"/>
        <v>5.3684997568321869E-3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1.5318499756832187E-2</v>
      </c>
      <c r="AU128" s="8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7">
        <v>18.396694781935501</v>
      </c>
      <c r="E129" s="9">
        <f t="shared" si="139"/>
        <v>17.8706414432258</v>
      </c>
      <c r="F129" s="7" t="s">
        <v>83</v>
      </c>
      <c r="G129" s="1">
        <v>9</v>
      </c>
      <c r="H129" s="8">
        <f t="shared" si="119"/>
        <v>18.396694781935501</v>
      </c>
      <c r="I129" s="8">
        <f t="shared" si="120"/>
        <v>291.54669478193546</v>
      </c>
      <c r="J129" s="8">
        <f t="shared" si="121"/>
        <v>0.1652201670542352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1.1145006479672976</v>
      </c>
      <c r="P129" s="8">
        <f t="shared" si="124"/>
        <v>0.1841379832392103</v>
      </c>
      <c r="Q129" s="12">
        <f t="shared" si="125"/>
        <v>6.0765534468939397E-2</v>
      </c>
      <c r="R129" s="8">
        <f t="shared" si="126"/>
        <v>9.3951000000000007E-2</v>
      </c>
      <c r="S129" s="13">
        <f t="shared" si="127"/>
        <v>0.64677900681141653</v>
      </c>
      <c r="T129" s="2">
        <f t="shared" si="128"/>
        <v>0.01</v>
      </c>
      <c r="U129" s="14">
        <f t="shared" si="129"/>
        <v>6.4677900681141655E-3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1.6417790068114165E-2</v>
      </c>
      <c r="AU129" s="8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7">
        <v>14.967910294999999</v>
      </c>
      <c r="E130" s="9">
        <f t="shared" si="139"/>
        <v>18.396694781935501</v>
      </c>
      <c r="F130" s="7" t="s">
        <v>83</v>
      </c>
      <c r="G130" s="1">
        <v>10</v>
      </c>
      <c r="H130" s="8">
        <f t="shared" si="119"/>
        <v>14.967910294999999</v>
      </c>
      <c r="I130" s="8">
        <f t="shared" si="120"/>
        <v>288.117910295</v>
      </c>
      <c r="J130" s="8">
        <f t="shared" si="121"/>
        <v>0.11103366445363608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1.2150626647280873</v>
      </c>
      <c r="P130" s="8">
        <f t="shared" si="124"/>
        <v>0.13491286020555937</v>
      </c>
      <c r="Q130" s="12">
        <f t="shared" si="125"/>
        <v>4.4521243867834598E-2</v>
      </c>
      <c r="R130" s="8">
        <f t="shared" si="126"/>
        <v>9.3951000000000007E-2</v>
      </c>
      <c r="S130" s="13">
        <f t="shared" si="127"/>
        <v>0.47387727504587068</v>
      </c>
      <c r="T130" s="2">
        <f t="shared" si="128"/>
        <v>0.01</v>
      </c>
      <c r="U130" s="14">
        <f t="shared" si="129"/>
        <v>4.7387727504587069E-3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1.4688772750458708E-2</v>
      </c>
      <c r="AU130" s="8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7">
        <v>8.7244634944838708</v>
      </c>
      <c r="E131" s="9">
        <f t="shared" si="139"/>
        <v>14.967910294999999</v>
      </c>
      <c r="F131" s="7" t="s">
        <v>83</v>
      </c>
      <c r="G131" s="1">
        <v>11</v>
      </c>
      <c r="H131" s="8">
        <f t="shared" si="119"/>
        <v>8.7244634944838708</v>
      </c>
      <c r="I131" s="8">
        <f t="shared" si="120"/>
        <v>281.87446349448385</v>
      </c>
      <c r="J131" s="8">
        <f t="shared" si="121"/>
        <v>5.2525294563932519E-2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1.0261423142964015</v>
      </c>
      <c r="O131" s="8">
        <f t="shared" si="140"/>
        <v>0.33870749022612645</v>
      </c>
      <c r="P131" s="8">
        <f t="shared" si="124"/>
        <v>1.7790710695137588E-2</v>
      </c>
      <c r="Q131" s="12">
        <f t="shared" si="125"/>
        <v>5.8709345293954038E-3</v>
      </c>
      <c r="R131" s="8">
        <f t="shared" si="126"/>
        <v>9.3951000000000007E-2</v>
      </c>
      <c r="S131" s="13">
        <f t="shared" si="127"/>
        <v>6.2489324535081089E-2</v>
      </c>
      <c r="T131" s="2">
        <f t="shared" si="128"/>
        <v>0.01</v>
      </c>
      <c r="U131" s="14">
        <f t="shared" si="129"/>
        <v>6.2489324535081091E-4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6.1148932453508114E-3</v>
      </c>
      <c r="AU131" s="8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7">
        <v>3.2971683241999998</v>
      </c>
      <c r="E132" s="9">
        <f t="shared" si="139"/>
        <v>8.7244634944838708</v>
      </c>
      <c r="F132" s="7" t="s">
        <v>85</v>
      </c>
      <c r="G132" s="1">
        <v>12</v>
      </c>
      <c r="H132" s="8">
        <f t="shared" si="119"/>
        <v>3.2971683241999998</v>
      </c>
      <c r="I132" s="8">
        <f t="shared" si="120"/>
        <v>276.44716832419999</v>
      </c>
      <c r="J132" s="8">
        <f t="shared" si="121"/>
        <v>2.6659249665159947E-2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0.6056167795309888</v>
      </c>
      <c r="P132" s="8">
        <f t="shared" si="124"/>
        <v>1.6145288926926758E-2</v>
      </c>
      <c r="Q132" s="12">
        <f t="shared" si="125"/>
        <v>5.3279453458858301E-3</v>
      </c>
      <c r="R132" s="8">
        <f t="shared" si="126"/>
        <v>9.3951000000000007E-2</v>
      </c>
      <c r="S132" s="13">
        <f t="shared" si="127"/>
        <v>5.6709831144807717E-2</v>
      </c>
      <c r="T132" s="2">
        <f t="shared" si="128"/>
        <v>0.01</v>
      </c>
      <c r="U132" s="14">
        <f t="shared" si="129"/>
        <v>5.6709831144807722E-4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6.0570983114480769E-3</v>
      </c>
      <c r="AU132" s="8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3">
      <c r="C133" s="7">
        <v>12</v>
      </c>
      <c r="D133" s="10">
        <v>2.7813910501935499</v>
      </c>
      <c r="E133" s="9">
        <f t="shared" si="139"/>
        <v>3.2971683241999998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2</v>
      </c>
      <c r="E136" s="7"/>
      <c r="F136" s="7"/>
      <c r="G136" s="1">
        <v>1</v>
      </c>
      <c r="H136" s="8">
        <f t="shared" ref="H136:H147" si="141">E137</f>
        <v>2</v>
      </c>
      <c r="I136" s="8">
        <f t="shared" ref="I136:I147" si="142">H136+273.15</f>
        <v>275.14999999999998</v>
      </c>
      <c r="J136" s="8">
        <f t="shared" ref="J136:J147" si="143">EXP(($C$15*(I136-$C$13))/($C$16*I136*$C$13))</f>
        <v>2.2580560877366793E-2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1.7139727691130105E-2</v>
      </c>
      <c r="Q136" s="12">
        <f t="shared" ref="Q136:Q147" si="147">P136*$B$138</f>
        <v>4.4563291996938276E-3</v>
      </c>
      <c r="R136" s="8">
        <f t="shared" ref="R136:R147" si="148">L136*$B$138</f>
        <v>0.19735245833333334</v>
      </c>
      <c r="S136" s="13">
        <f t="shared" ref="S136:S147" si="149">Q136/R136</f>
        <v>2.2580560877366797E-2</v>
      </c>
      <c r="T136" s="2">
        <f t="shared" ref="T136:T147" si="150">$B$137/100</f>
        <v>0.01</v>
      </c>
      <c r="U136" s="14">
        <f t="shared" ref="U136:U147" si="151">S136*T136</f>
        <v>2.2580560877366796E-4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5.7158056087736678E-3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-0.53109969032258098</v>
      </c>
      <c r="E137" s="9">
        <f t="shared" ref="E137:E148" si="159">D136</f>
        <v>2</v>
      </c>
      <c r="F137" s="7" t="s">
        <v>83</v>
      </c>
      <c r="G137" s="1">
        <v>2</v>
      </c>
      <c r="H137" s="8">
        <f t="shared" si="141"/>
        <v>-0.53109969032258098</v>
      </c>
      <c r="I137" s="8">
        <f t="shared" si="142"/>
        <v>272.61890030967737</v>
      </c>
      <c r="J137" s="8">
        <f t="shared" si="143"/>
        <v>1.6257280868268942E-2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1.5009561056422034</v>
      </c>
      <c r="P137" s="8">
        <f t="shared" si="146"/>
        <v>2.4401464980368451E-2</v>
      </c>
      <c r="Q137" s="12">
        <f t="shared" si="147"/>
        <v>6.3443808948957974E-3</v>
      </c>
      <c r="R137" s="8">
        <f t="shared" si="148"/>
        <v>0.19735245833333334</v>
      </c>
      <c r="S137" s="13">
        <f t="shared" si="149"/>
        <v>3.2147463216191489E-2</v>
      </c>
      <c r="T137" s="2">
        <f t="shared" si="150"/>
        <v>0.01</v>
      </c>
      <c r="U137" s="14">
        <f t="shared" si="151"/>
        <v>3.2147463216191492E-4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5.8114746321619153E-3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-3.5784453417500002</v>
      </c>
      <c r="E138" s="9">
        <f t="shared" si="159"/>
        <v>-0.53109969032258098</v>
      </c>
      <c r="F138" s="7" t="s">
        <v>83</v>
      </c>
      <c r="G138" s="1">
        <v>3</v>
      </c>
      <c r="H138" s="8">
        <f t="shared" si="141"/>
        <v>-3.5784453417500002</v>
      </c>
      <c r="I138" s="8">
        <f t="shared" si="142"/>
        <v>269.57155465824997</v>
      </c>
      <c r="J138" s="8">
        <f t="shared" si="143"/>
        <v>1.0856843110664321E-2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2.2356025573285017</v>
      </c>
      <c r="P138" s="8">
        <f t="shared" si="146"/>
        <v>2.4271586222715483E-2</v>
      </c>
      <c r="Q138" s="12">
        <f t="shared" si="147"/>
        <v>6.3106124179060259E-3</v>
      </c>
      <c r="R138" s="8">
        <f t="shared" si="148"/>
        <v>0.19735245833333334</v>
      </c>
      <c r="S138" s="13">
        <f t="shared" si="149"/>
        <v>3.1976355760652553E-2</v>
      </c>
      <c r="T138" s="2">
        <f t="shared" si="150"/>
        <v>0.01</v>
      </c>
      <c r="U138" s="14">
        <f t="shared" si="151"/>
        <v>3.1976355760652555E-4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5.809763557606526E-3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3.1077887402903199</v>
      </c>
      <c r="E139" s="9">
        <f t="shared" si="159"/>
        <v>-3.5784453417500002</v>
      </c>
      <c r="F139" s="7" t="s">
        <v>83</v>
      </c>
      <c r="G139" s="1">
        <v>4</v>
      </c>
      <c r="H139" s="8">
        <f t="shared" si="141"/>
        <v>3.1077887402903199</v>
      </c>
      <c r="I139" s="8">
        <f t="shared" si="142"/>
        <v>276.25778874029032</v>
      </c>
      <c r="J139" s="8">
        <f t="shared" si="143"/>
        <v>2.6023278015210836E-2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2.9703788877724531</v>
      </c>
      <c r="P139" s="8">
        <f t="shared" si="146"/>
        <v>7.7298995607015294E-2</v>
      </c>
      <c r="Q139" s="12">
        <f t="shared" si="147"/>
        <v>2.0097738857823979E-2</v>
      </c>
      <c r="R139" s="8">
        <f t="shared" si="148"/>
        <v>0.19735245833333334</v>
      </c>
      <c r="S139" s="13">
        <f t="shared" si="149"/>
        <v>0.10183677987876079</v>
      </c>
      <c r="T139" s="2">
        <f t="shared" si="150"/>
        <v>0.01</v>
      </c>
      <c r="U139" s="14">
        <f t="shared" si="151"/>
        <v>1.0183677987876079E-3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6.5083677987876083E-3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10.471110037566699</v>
      </c>
      <c r="E140" s="9">
        <f t="shared" si="159"/>
        <v>3.1077887402903199</v>
      </c>
      <c r="F140" s="7" t="s">
        <v>83</v>
      </c>
      <c r="G140" s="1">
        <v>5</v>
      </c>
      <c r="H140" s="8">
        <f t="shared" si="141"/>
        <v>10.471110037566699</v>
      </c>
      <c r="I140" s="8">
        <f t="shared" si="142"/>
        <v>283.62111003756667</v>
      </c>
      <c r="J140" s="8">
        <f t="shared" si="143"/>
        <v>6.4976376250229506E-2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3.6521278088321045</v>
      </c>
      <c r="P140" s="8">
        <f t="shared" si="146"/>
        <v>0.2373020306206011</v>
      </c>
      <c r="Q140" s="12">
        <f t="shared" si="147"/>
        <v>6.1698527961356289E-2</v>
      </c>
      <c r="R140" s="8">
        <f t="shared" si="148"/>
        <v>0.19735245833333334</v>
      </c>
      <c r="S140" s="13">
        <f t="shared" si="149"/>
        <v>0.31263115991768342</v>
      </c>
      <c r="T140" s="2">
        <f t="shared" si="150"/>
        <v>0.01</v>
      </c>
      <c r="U140" s="14">
        <f t="shared" si="151"/>
        <v>3.1263115991768341E-3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8.6163115991768346E-3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13.728261923290299</v>
      </c>
      <c r="E141" s="9">
        <f t="shared" si="159"/>
        <v>10.471110037566699</v>
      </c>
      <c r="F141" s="7" t="s">
        <v>85</v>
      </c>
      <c r="G141" s="1">
        <v>6</v>
      </c>
      <c r="H141" s="8">
        <f t="shared" si="141"/>
        <v>13.728261923290299</v>
      </c>
      <c r="I141" s="8">
        <f t="shared" si="142"/>
        <v>286.87826192329027</v>
      </c>
      <c r="J141" s="8">
        <f t="shared" si="143"/>
        <v>9.5947579363921218E-2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4.1738736948781705</v>
      </c>
      <c r="P141" s="8">
        <f t="shared" si="146"/>
        <v>0.40047307759430634</v>
      </c>
      <c r="Q141" s="12">
        <f t="shared" si="147"/>
        <v>0.10412300017451966</v>
      </c>
      <c r="R141" s="8">
        <f t="shared" si="148"/>
        <v>0.19735245833333334</v>
      </c>
      <c r="S141" s="13">
        <f t="shared" si="149"/>
        <v>0.52759920526884574</v>
      </c>
      <c r="T141" s="2">
        <f t="shared" si="150"/>
        <v>0.01</v>
      </c>
      <c r="U141" s="14">
        <f t="shared" si="151"/>
        <v>5.2759920526884571E-3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1.0765992052688456E-2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17.990172893</v>
      </c>
      <c r="E142" s="9">
        <f t="shared" si="159"/>
        <v>13.728261923290299</v>
      </c>
      <c r="F142" s="7" t="s">
        <v>83</v>
      </c>
      <c r="G142" s="1">
        <v>7</v>
      </c>
      <c r="H142" s="8">
        <f t="shared" si="141"/>
        <v>17.990172893</v>
      </c>
      <c r="I142" s="8">
        <f t="shared" si="142"/>
        <v>291.140172893</v>
      </c>
      <c r="J142" s="8">
        <f t="shared" si="143"/>
        <v>0.15769240795562472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4.5324485339505314</v>
      </c>
      <c r="P142" s="8">
        <f t="shared" si="146"/>
        <v>0.71473272325360038</v>
      </c>
      <c r="Q142" s="12">
        <f t="shared" si="147"/>
        <v>0.18583050804593609</v>
      </c>
      <c r="R142" s="8">
        <f t="shared" si="148"/>
        <v>0.19735245833333334</v>
      </c>
      <c r="S142" s="13">
        <f t="shared" si="149"/>
        <v>0.9416173966886372</v>
      </c>
      <c r="T142" s="2">
        <f t="shared" si="150"/>
        <v>0.01</v>
      </c>
      <c r="U142" s="14">
        <f t="shared" si="151"/>
        <v>9.416173966886373E-3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1.9366173966886373E-2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17.8706414432258</v>
      </c>
      <c r="E143" s="9">
        <f t="shared" si="159"/>
        <v>17.990172893</v>
      </c>
      <c r="F143" s="7" t="s">
        <v>83</v>
      </c>
      <c r="G143" s="1">
        <v>8</v>
      </c>
      <c r="H143" s="8">
        <f t="shared" si="141"/>
        <v>17.8706414432258</v>
      </c>
      <c r="I143" s="8">
        <f t="shared" si="142"/>
        <v>291.02064144322577</v>
      </c>
      <c r="J143" s="8">
        <f t="shared" si="143"/>
        <v>0.15554109592187193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4.5767637273635975</v>
      </c>
      <c r="P143" s="8">
        <f t="shared" si="146"/>
        <v>0.71187484592960548</v>
      </c>
      <c r="Q143" s="12">
        <f t="shared" si="147"/>
        <v>0.18508745994169742</v>
      </c>
      <c r="R143" s="8">
        <f t="shared" si="148"/>
        <v>0.19735245833333334</v>
      </c>
      <c r="S143" s="13">
        <f t="shared" si="149"/>
        <v>0.93785231511573053</v>
      </c>
      <c r="T143" s="2">
        <f t="shared" si="150"/>
        <v>0.01</v>
      </c>
      <c r="U143" s="14">
        <f t="shared" si="151"/>
        <v>9.3785231511573051E-3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1.9328523151157306E-2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18.396694781935501</v>
      </c>
      <c r="E144" s="9">
        <f t="shared" si="159"/>
        <v>17.8706414432258</v>
      </c>
      <c r="F144" s="7" t="s">
        <v>83</v>
      </c>
      <c r="G144" s="1">
        <v>9</v>
      </c>
      <c r="H144" s="8">
        <f t="shared" si="141"/>
        <v>18.396694781935501</v>
      </c>
      <c r="I144" s="8">
        <f t="shared" si="142"/>
        <v>291.54669478193546</v>
      </c>
      <c r="J144" s="8">
        <f t="shared" si="143"/>
        <v>0.1652201670542352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4.6239367981006589</v>
      </c>
      <c r="P144" s="8">
        <f t="shared" si="146"/>
        <v>0.76396761023041626</v>
      </c>
      <c r="Q144" s="12">
        <f t="shared" si="147"/>
        <v>0.19863157865990824</v>
      </c>
      <c r="R144" s="8">
        <f t="shared" si="148"/>
        <v>0.19735245833333334</v>
      </c>
      <c r="S144" s="13">
        <f t="shared" si="149"/>
        <v>1.0064814005225839</v>
      </c>
      <c r="T144" s="2">
        <f t="shared" si="150"/>
        <v>0.01</v>
      </c>
      <c r="U144" s="14">
        <f t="shared" si="151"/>
        <v>1.0064814005225839E-2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2.0014814005225839E-2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14.967910294999999</v>
      </c>
      <c r="E145" s="9">
        <f t="shared" si="159"/>
        <v>18.396694781935501</v>
      </c>
      <c r="F145" s="7" t="s">
        <v>83</v>
      </c>
      <c r="G145" s="1">
        <v>10</v>
      </c>
      <c r="H145" s="8">
        <f t="shared" si="141"/>
        <v>14.967910294999999</v>
      </c>
      <c r="I145" s="8">
        <f t="shared" si="142"/>
        <v>288.117910295</v>
      </c>
      <c r="J145" s="8">
        <f t="shared" si="143"/>
        <v>0.11103366445363608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4.6190171045369093</v>
      </c>
      <c r="P145" s="8">
        <f t="shared" si="146"/>
        <v>0.51286639529075684</v>
      </c>
      <c r="Q145" s="12">
        <f t="shared" si="147"/>
        <v>0.13334526277559677</v>
      </c>
      <c r="R145" s="8">
        <f t="shared" si="148"/>
        <v>0.19735245833333334</v>
      </c>
      <c r="S145" s="13">
        <f t="shared" si="149"/>
        <v>0.67567064480328498</v>
      </c>
      <c r="T145" s="2">
        <f t="shared" si="150"/>
        <v>0.01</v>
      </c>
      <c r="U145" s="14">
        <f t="shared" si="151"/>
        <v>6.7567064480328499E-3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1.6706706448032849E-2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8.7244634944838708</v>
      </c>
      <c r="E146" s="9">
        <f t="shared" si="159"/>
        <v>14.967910294999999</v>
      </c>
      <c r="F146" s="7" t="s">
        <v>83</v>
      </c>
      <c r="G146" s="1">
        <v>11</v>
      </c>
      <c r="H146" s="8">
        <f t="shared" si="141"/>
        <v>8.7244634944838708</v>
      </c>
      <c r="I146" s="8">
        <f t="shared" si="142"/>
        <v>281.87446349448385</v>
      </c>
      <c r="J146" s="8">
        <f t="shared" si="143"/>
        <v>5.2525294563932519E-2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4.8651986259128197</v>
      </c>
      <c r="P146" s="8">
        <f t="shared" si="146"/>
        <v>0.25554599093811059</v>
      </c>
      <c r="Q146" s="12">
        <f t="shared" si="147"/>
        <v>6.6441957643908756E-2</v>
      </c>
      <c r="R146" s="8">
        <f t="shared" si="148"/>
        <v>0.19735245833333334</v>
      </c>
      <c r="S146" s="13">
        <f t="shared" si="149"/>
        <v>0.3366664808992984</v>
      </c>
      <c r="T146" s="2">
        <f t="shared" si="150"/>
        <v>0.01</v>
      </c>
      <c r="U146" s="14">
        <f t="shared" si="151"/>
        <v>3.3666648089929843E-3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8.8566648089929839E-3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3.2971683241999998</v>
      </c>
      <c r="E147" s="9">
        <f t="shared" si="159"/>
        <v>8.7244634944838708</v>
      </c>
      <c r="F147" s="7" t="s">
        <v>85</v>
      </c>
      <c r="G147" s="1">
        <v>12</v>
      </c>
      <c r="H147" s="8">
        <f t="shared" si="141"/>
        <v>3.2971683241999998</v>
      </c>
      <c r="I147" s="8">
        <f t="shared" si="142"/>
        <v>276.44716832419999</v>
      </c>
      <c r="J147" s="8">
        <f t="shared" si="143"/>
        <v>2.6659249665159947E-2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5.3687005516413757</v>
      </c>
      <c r="P147" s="8">
        <f t="shared" si="146"/>
        <v>0.14312552838368936</v>
      </c>
      <c r="Q147" s="12">
        <f t="shared" si="147"/>
        <v>3.7212637379759238E-2</v>
      </c>
      <c r="R147" s="8">
        <f t="shared" si="148"/>
        <v>0.19735245833333334</v>
      </c>
      <c r="S147" s="13">
        <f t="shared" si="149"/>
        <v>0.18855927964629729</v>
      </c>
      <c r="T147" s="2">
        <f t="shared" si="150"/>
        <v>0.01</v>
      </c>
      <c r="U147" s="14">
        <f t="shared" si="151"/>
        <v>1.885592796462973E-3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7.3755927964629731E-3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2.7813910501935499</v>
      </c>
      <c r="E148" s="9">
        <f t="shared" si="159"/>
        <v>3.2971683241999998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1503000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413000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2170000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1985000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36000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>
        <v>12312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>
        <v>5715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7309519.6324358061</v>
      </c>
      <c r="J13" s="6" t="s">
        <v>37</v>
      </c>
      <c r="K13" s="6">
        <f>I13/(10000*1000)</f>
        <v>0.73095196324358058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9</v>
      </c>
      <c r="E26" s="7"/>
      <c r="F26" s="7"/>
      <c r="G26" s="1">
        <v>1</v>
      </c>
      <c r="H26" s="8">
        <f t="shared" ref="H26:H37" si="0">E27</f>
        <v>9</v>
      </c>
      <c r="I26" s="8">
        <f t="shared" ref="I26:I37" si="1">H26+273.15</f>
        <v>282.14999999999998</v>
      </c>
      <c r="J26" s="8">
        <f t="shared" ref="J26:J37" si="2">EXP(($C$15*(I26-$C$13))/($C$16*I26*$C$13))</f>
        <v>5.4327371422087205E-2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2.2020021343075142</v>
      </c>
      <c r="Q26" s="12">
        <f t="shared" ref="Q26:Q37" si="6">P26*$B$28</f>
        <v>0.22020021343075144</v>
      </c>
      <c r="R26" s="8">
        <f t="shared" ref="R26:R37" si="7">L26*$B$28</f>
        <v>4.0532094166666672</v>
      </c>
      <c r="S26" s="13">
        <f t="shared" ref="S26:S37" si="8">Q26/R26</f>
        <v>5.4327371422087205E-2</v>
      </c>
      <c r="T26" s="2">
        <f t="shared" ref="T26:T37" si="9">$B$27/100</f>
        <v>0.34</v>
      </c>
      <c r="U26" s="14">
        <f t="shared" ref="U26:U37" si="10">S26*T26</f>
        <v>1.847130628350965E-2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3.1371306283509648E-2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9.0059999174838694</v>
      </c>
      <c r="E27" s="9">
        <f t="shared" ref="E27:E38" si="18">D26</f>
        <v>9</v>
      </c>
      <c r="F27" s="7" t="s">
        <v>83</v>
      </c>
      <c r="G27" s="1">
        <v>2</v>
      </c>
      <c r="H27" s="8">
        <f t="shared" si="0"/>
        <v>9.0059999174838694</v>
      </c>
      <c r="I27" s="8">
        <f t="shared" si="1"/>
        <v>282.15599991748383</v>
      </c>
      <c r="J27" s="8">
        <f t="shared" si="2"/>
        <v>5.4367252762628354E-2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78.862186199025814</v>
      </c>
      <c r="P27" s="8">
        <f t="shared" si="5"/>
        <v>4.2875204104958975</v>
      </c>
      <c r="Q27" s="12">
        <f t="shared" si="6"/>
        <v>0.42875204104958975</v>
      </c>
      <c r="R27" s="8">
        <f t="shared" si="7"/>
        <v>4.0532094166666672</v>
      </c>
      <c r="S27" s="13">
        <f t="shared" si="8"/>
        <v>0.10578087559122287</v>
      </c>
      <c r="T27" s="2">
        <f t="shared" si="9"/>
        <v>0.34</v>
      </c>
      <c r="U27" s="14">
        <f t="shared" si="10"/>
        <v>3.5965497701015779E-2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4.8865497701015781E-2</v>
      </c>
      <c r="AR27" s="8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9.9908838773928608</v>
      </c>
      <c r="E28" s="9">
        <f t="shared" si="18"/>
        <v>9.0059999174838694</v>
      </c>
      <c r="F28" s="7" t="s">
        <v>83</v>
      </c>
      <c r="G28" s="1">
        <v>3</v>
      </c>
      <c r="H28" s="8">
        <f t="shared" si="0"/>
        <v>9.9908838773928608</v>
      </c>
      <c r="I28" s="8">
        <f t="shared" si="1"/>
        <v>283.14088387739287</v>
      </c>
      <c r="J28" s="8">
        <f t="shared" si="2"/>
        <v>6.130106976043808E-2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115.10675995519658</v>
      </c>
      <c r="P28" s="8">
        <f t="shared" si="5"/>
        <v>7.0561675219115063</v>
      </c>
      <c r="Q28" s="12">
        <f t="shared" si="6"/>
        <v>0.70561675219115072</v>
      </c>
      <c r="R28" s="8">
        <f t="shared" si="7"/>
        <v>4.0532094166666672</v>
      </c>
      <c r="S28" s="13">
        <f t="shared" si="8"/>
        <v>0.17408840246192986</v>
      </c>
      <c r="T28" s="2">
        <f t="shared" si="9"/>
        <v>0.34</v>
      </c>
      <c r="U28" s="14">
        <f t="shared" si="10"/>
        <v>5.9190056837056158E-2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7.209005683705616E-2</v>
      </c>
      <c r="AR28" s="8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7">
        <v>11.4107536003548</v>
      </c>
      <c r="E29" s="9">
        <f t="shared" si="18"/>
        <v>9.9908838773928608</v>
      </c>
      <c r="F29" s="7" t="s">
        <v>83</v>
      </c>
      <c r="G29" s="1">
        <v>4</v>
      </c>
      <c r="H29" s="8">
        <f t="shared" si="0"/>
        <v>11.4107536003548</v>
      </c>
      <c r="I29" s="8">
        <f t="shared" si="1"/>
        <v>284.56075360035476</v>
      </c>
      <c r="J29" s="8">
        <f t="shared" si="2"/>
        <v>7.2775925089237775E-2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148.58268659995173</v>
      </c>
      <c r="P29" s="8">
        <f t="shared" si="5"/>
        <v>10.81324246955578</v>
      </c>
      <c r="Q29" s="12">
        <f t="shared" si="6"/>
        <v>1.0813242469555779</v>
      </c>
      <c r="R29" s="8">
        <f t="shared" si="7"/>
        <v>4.0532094166666672</v>
      </c>
      <c r="S29" s="13">
        <f t="shared" si="8"/>
        <v>0.26678223002966667</v>
      </c>
      <c r="T29" s="2">
        <f t="shared" si="9"/>
        <v>0.34</v>
      </c>
      <c r="U29" s="14">
        <f t="shared" si="10"/>
        <v>9.0705958210086673E-2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0.10360595821008667</v>
      </c>
      <c r="AR29" s="8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7">
        <v>16.606405416333299</v>
      </c>
      <c r="E30" s="9">
        <f t="shared" si="18"/>
        <v>11.4107536003548</v>
      </c>
      <c r="F30" s="7" t="s">
        <v>83</v>
      </c>
      <c r="G30" s="1">
        <v>5</v>
      </c>
      <c r="H30" s="8">
        <f t="shared" si="0"/>
        <v>16.606405416333299</v>
      </c>
      <c r="I30" s="8">
        <f t="shared" si="1"/>
        <v>289.75640541633328</v>
      </c>
      <c r="J30" s="8">
        <f t="shared" si="2"/>
        <v>0.13441500782055468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130.88097192387616</v>
      </c>
      <c r="O30" s="8">
        <f t="shared" si="19"/>
        <v>47.42056637318646</v>
      </c>
      <c r="P30" s="8">
        <f t="shared" si="5"/>
        <v>6.3740357999069905</v>
      </c>
      <c r="Q30" s="12">
        <f t="shared" si="6"/>
        <v>0.63740357999069908</v>
      </c>
      <c r="R30" s="8">
        <f t="shared" si="7"/>
        <v>4.0532094166666672</v>
      </c>
      <c r="S30" s="13">
        <f t="shared" si="8"/>
        <v>0.15725898034523358</v>
      </c>
      <c r="T30" s="2">
        <f t="shared" si="9"/>
        <v>0.34</v>
      </c>
      <c r="U30" s="14">
        <f t="shared" si="10"/>
        <v>5.3468053317379423E-2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6.6368053317379425E-2</v>
      </c>
      <c r="AR30" s="8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7">
        <v>18.4294781525806</v>
      </c>
      <c r="E31" s="9">
        <f t="shared" si="18"/>
        <v>16.606405416333299</v>
      </c>
      <c r="F31" s="7" t="s">
        <v>85</v>
      </c>
      <c r="G31" s="1">
        <v>6</v>
      </c>
      <c r="H31" s="8">
        <f t="shared" si="0"/>
        <v>18.4294781525806</v>
      </c>
      <c r="I31" s="8">
        <f t="shared" si="1"/>
        <v>291.57947815258058</v>
      </c>
      <c r="J31" s="8">
        <f t="shared" si="2"/>
        <v>0.16584172694418309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81.578624739946136</v>
      </c>
      <c r="P31" s="8">
        <f t="shared" si="5"/>
        <v>13.529140008604125</v>
      </c>
      <c r="Q31" s="12">
        <f t="shared" si="6"/>
        <v>1.3529140008604126</v>
      </c>
      <c r="R31" s="8">
        <f t="shared" si="7"/>
        <v>4.0532094166666672</v>
      </c>
      <c r="S31" s="13">
        <f t="shared" si="8"/>
        <v>0.33378832963756416</v>
      </c>
      <c r="T31" s="2">
        <f t="shared" si="9"/>
        <v>0.34</v>
      </c>
      <c r="U31" s="14">
        <f t="shared" si="10"/>
        <v>0.11348803207677183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0.13913803207677183</v>
      </c>
      <c r="AR31" s="8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7">
        <v>19.629799312333301</v>
      </c>
      <c r="E32" s="9">
        <f t="shared" si="18"/>
        <v>18.4294781525806</v>
      </c>
      <c r="F32" s="7" t="s">
        <v>83</v>
      </c>
      <c r="G32" s="1">
        <v>7</v>
      </c>
      <c r="H32" s="8">
        <f t="shared" si="0"/>
        <v>19.629799312333301</v>
      </c>
      <c r="I32" s="8">
        <f t="shared" si="1"/>
        <v>292.7797993123333</v>
      </c>
      <c r="J32" s="8">
        <f t="shared" si="2"/>
        <v>0.19017364472729809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108.58157889800867</v>
      </c>
      <c r="P32" s="8">
        <f t="shared" si="5"/>
        <v>20.649354609278987</v>
      </c>
      <c r="Q32" s="12">
        <f t="shared" si="6"/>
        <v>2.0649354609278987</v>
      </c>
      <c r="R32" s="8">
        <f t="shared" si="7"/>
        <v>4.0532094166666672</v>
      </c>
      <c r="S32" s="13">
        <f t="shared" si="8"/>
        <v>0.50945688925841093</v>
      </c>
      <c r="T32" s="2">
        <f t="shared" si="9"/>
        <v>0.34</v>
      </c>
      <c r="U32" s="14">
        <f t="shared" si="10"/>
        <v>0.17321534234785974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0.19886534234785974</v>
      </c>
      <c r="AR32" s="8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7">
        <v>20.643159180322598</v>
      </c>
      <c r="E33" s="9">
        <f t="shared" si="18"/>
        <v>19.629799312333301</v>
      </c>
      <c r="F33" s="7" t="s">
        <v>83</v>
      </c>
      <c r="G33" s="1">
        <v>8</v>
      </c>
      <c r="H33" s="8">
        <f t="shared" si="0"/>
        <v>20.643159180322598</v>
      </c>
      <c r="I33" s="8">
        <f t="shared" si="1"/>
        <v>293.79315918032256</v>
      </c>
      <c r="J33" s="8">
        <f t="shared" si="2"/>
        <v>0.2132886385246914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128.46431845539635</v>
      </c>
      <c r="P33" s="8">
        <f t="shared" si="5"/>
        <v>27.399979582353875</v>
      </c>
      <c r="Q33" s="12">
        <f t="shared" si="6"/>
        <v>2.7399979582353877</v>
      </c>
      <c r="R33" s="8">
        <f t="shared" si="7"/>
        <v>4.0532094166666672</v>
      </c>
      <c r="S33" s="13">
        <f t="shared" si="8"/>
        <v>0.67600700495972499</v>
      </c>
      <c r="T33" s="2">
        <f t="shared" si="9"/>
        <v>0.34</v>
      </c>
      <c r="U33" s="14">
        <f t="shared" si="10"/>
        <v>0.22984238168630652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0.2554923816863065</v>
      </c>
      <c r="AR33" s="8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7">
        <v>21.330311592258099</v>
      </c>
      <c r="E34" s="9">
        <f t="shared" si="18"/>
        <v>20.643159180322598</v>
      </c>
      <c r="F34" s="7" t="s">
        <v>83</v>
      </c>
      <c r="G34" s="1">
        <v>9</v>
      </c>
      <c r="H34" s="8">
        <f t="shared" si="0"/>
        <v>21.330311592258099</v>
      </c>
      <c r="I34" s="8">
        <f t="shared" si="1"/>
        <v>294.48031159225809</v>
      </c>
      <c r="J34" s="8">
        <f t="shared" si="2"/>
        <v>0.23043767468464094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141.59643303970915</v>
      </c>
      <c r="P34" s="8">
        <f t="shared" si="5"/>
        <v>32.629152773310039</v>
      </c>
      <c r="Q34" s="12">
        <f t="shared" si="6"/>
        <v>3.2629152773310039</v>
      </c>
      <c r="R34" s="8">
        <f t="shared" si="7"/>
        <v>4.0532094166666672</v>
      </c>
      <c r="S34" s="13">
        <f t="shared" si="8"/>
        <v>0.80502015610493771</v>
      </c>
      <c r="T34" s="2">
        <f t="shared" si="9"/>
        <v>0.34</v>
      </c>
      <c r="U34" s="14">
        <f t="shared" si="10"/>
        <v>0.27370685307567882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0.29935685307567883</v>
      </c>
      <c r="AR34" s="8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7">
        <v>20.159935760333301</v>
      </c>
      <c r="E35" s="9">
        <f t="shared" si="18"/>
        <v>21.330311592258099</v>
      </c>
      <c r="F35" s="7" t="s">
        <v>83</v>
      </c>
      <c r="G35" s="1">
        <v>10</v>
      </c>
      <c r="H35" s="8">
        <f t="shared" si="0"/>
        <v>20.159935760333301</v>
      </c>
      <c r="I35" s="8">
        <f t="shared" si="1"/>
        <v>293.3099357603333</v>
      </c>
      <c r="J35" s="8">
        <f t="shared" si="2"/>
        <v>0.20195522746055689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149.49937443306578</v>
      </c>
      <c r="P35" s="8">
        <f t="shared" si="5"/>
        <v>30.192180168840764</v>
      </c>
      <c r="Q35" s="12">
        <f t="shared" si="6"/>
        <v>3.0192180168840768</v>
      </c>
      <c r="R35" s="8">
        <f t="shared" si="7"/>
        <v>4.0532094166666672</v>
      </c>
      <c r="S35" s="13">
        <f t="shared" si="8"/>
        <v>0.74489563861890506</v>
      </c>
      <c r="T35" s="2">
        <f t="shared" si="9"/>
        <v>0.34</v>
      </c>
      <c r="U35" s="14">
        <f t="shared" si="10"/>
        <v>0.25326451713042775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0.27891451713042775</v>
      </c>
      <c r="AR35" s="8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7">
        <v>18.330053008709701</v>
      </c>
      <c r="E36" s="9">
        <f t="shared" si="18"/>
        <v>20.159935760333301</v>
      </c>
      <c r="F36" s="7" t="s">
        <v>83</v>
      </c>
      <c r="G36" s="1">
        <v>11</v>
      </c>
      <c r="H36" s="8">
        <f t="shared" si="0"/>
        <v>18.330053008709701</v>
      </c>
      <c r="I36" s="8">
        <f t="shared" si="1"/>
        <v>291.48005300870966</v>
      </c>
      <c r="J36" s="8">
        <f t="shared" si="2"/>
        <v>0.1639634097991248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113.34183455101376</v>
      </c>
      <c r="O36" s="8">
        <f t="shared" si="19"/>
        <v>46.497453879877924</v>
      </c>
      <c r="P36" s="8">
        <f t="shared" si="5"/>
        <v>7.6238810851223295</v>
      </c>
      <c r="Q36" s="12">
        <f t="shared" si="6"/>
        <v>0.76238810851223304</v>
      </c>
      <c r="R36" s="8">
        <f t="shared" si="7"/>
        <v>4.0532094166666672</v>
      </c>
      <c r="S36" s="13">
        <f t="shared" si="8"/>
        <v>0.18809492186051813</v>
      </c>
      <c r="T36" s="2">
        <f t="shared" si="9"/>
        <v>0.34</v>
      </c>
      <c r="U36" s="14">
        <f t="shared" si="10"/>
        <v>6.3952273432576173E-2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1.4999999999999999E-2</v>
      </c>
      <c r="AO36" s="2">
        <v>0.03</v>
      </c>
      <c r="AP36" s="2">
        <f t="shared" si="12"/>
        <v>4.4999999999999999E-4</v>
      </c>
      <c r="AQ36" s="1">
        <f t="shared" si="13"/>
        <v>8.9602273432576179E-2</v>
      </c>
      <c r="AR36" s="8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7">
        <v>12.135810902299999</v>
      </c>
      <c r="E37" s="9">
        <f t="shared" si="18"/>
        <v>18.330053008709701</v>
      </c>
      <c r="F37" s="7" t="s">
        <v>85</v>
      </c>
      <c r="G37" s="1">
        <v>12</v>
      </c>
      <c r="H37" s="8">
        <f t="shared" si="0"/>
        <v>12.135810902299999</v>
      </c>
      <c r="I37" s="8">
        <f t="shared" si="1"/>
        <v>285.2858109023</v>
      </c>
      <c r="J37" s="8">
        <f t="shared" si="2"/>
        <v>7.9388052315196397E-2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79.405666961422256</v>
      </c>
      <c r="P37" s="8">
        <f t="shared" si="5"/>
        <v>6.3038612428564518</v>
      </c>
      <c r="Q37" s="12">
        <f t="shared" si="6"/>
        <v>0.63038612428564522</v>
      </c>
      <c r="R37" s="8">
        <f t="shared" si="7"/>
        <v>4.0532094166666672</v>
      </c>
      <c r="S37" s="13">
        <f t="shared" si="8"/>
        <v>0.15552764722531179</v>
      </c>
      <c r="T37" s="2">
        <f t="shared" si="9"/>
        <v>0.34</v>
      </c>
      <c r="U37" s="14">
        <f t="shared" si="10"/>
        <v>5.2879400056606012E-2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6.5779400056606013E-2</v>
      </c>
      <c r="AR37" s="8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3">
      <c r="C38" s="7">
        <v>12</v>
      </c>
      <c r="D38" s="10">
        <v>9.2780078864516096</v>
      </c>
      <c r="E38" s="9">
        <f t="shared" si="18"/>
        <v>12.135810902299999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9</v>
      </c>
      <c r="E42" s="7"/>
      <c r="F42" s="7"/>
      <c r="G42" s="1">
        <v>1</v>
      </c>
      <c r="H42" s="8">
        <f t="shared" ref="H42:H53" si="20">E43</f>
        <v>9</v>
      </c>
      <c r="I42" s="8">
        <f t="shared" ref="I42:I53" si="21">H42+273.15</f>
        <v>282.14999999999998</v>
      </c>
      <c r="J42" s="8">
        <f t="shared" ref="J42:J53" si="22">EXP(($C$15*(I42-$C$13))/($C$16*I42*$C$13))</f>
        <v>5.4327371422087205E-2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3.1975053542612204</v>
      </c>
      <c r="Q42" s="12">
        <f t="shared" ref="Q42:Q53" si="26">P42*$B$44</f>
        <v>0.76740128502269289</v>
      </c>
      <c r="R42" s="8">
        <f t="shared" ref="R42:R53" si="27">L42*$B$44</f>
        <v>14.125500000000001</v>
      </c>
      <c r="S42" s="13">
        <f t="shared" ref="S42:S53" si="28">Q42/R42</f>
        <v>5.4327371422087205E-2</v>
      </c>
      <c r="T42" s="2">
        <f t="shared" ref="T42:T53" si="29">$B$43/100</f>
        <v>0.43</v>
      </c>
      <c r="U42" s="14">
        <f t="shared" ref="U42:U53" si="30">S42*T42</f>
        <v>2.3360769711497496E-2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3.1780769711497493E-2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125250</v>
      </c>
      <c r="AU42" s="1">
        <f t="shared" ref="AU42:AU53" si="38">AT42*10000*AS42*0.67*AR42*AQ42</f>
        <v>876097260.83391809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9.0059999174838694</v>
      </c>
      <c r="E43" s="9">
        <f t="shared" ref="E43:E54" si="39">D42</f>
        <v>9</v>
      </c>
      <c r="F43" s="7" t="s">
        <v>83</v>
      </c>
      <c r="G43" s="1">
        <v>2</v>
      </c>
      <c r="H43" s="8">
        <f t="shared" si="20"/>
        <v>9.0059999174838694</v>
      </c>
      <c r="I43" s="8">
        <f t="shared" si="21"/>
        <v>282.15599991748383</v>
      </c>
      <c r="J43" s="8">
        <f t="shared" si="22"/>
        <v>5.4367252762628354E-2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114.51499464573878</v>
      </c>
      <c r="P43" s="8">
        <f t="shared" si="25"/>
        <v>6.2258656590159127</v>
      </c>
      <c r="Q43" s="12">
        <f t="shared" si="26"/>
        <v>1.4942077581638189</v>
      </c>
      <c r="R43" s="8">
        <f t="shared" si="27"/>
        <v>14.125500000000001</v>
      </c>
      <c r="S43" s="13">
        <f t="shared" si="28"/>
        <v>0.10578087559122289</v>
      </c>
      <c r="T43" s="2">
        <f t="shared" si="29"/>
        <v>0.43</v>
      </c>
      <c r="U43" s="14">
        <f t="shared" si="30"/>
        <v>4.548577650422584E-2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5.3905776504225837E-2</v>
      </c>
      <c r="AR43" s="8">
        <f t="shared" si="35"/>
        <v>136.875</v>
      </c>
      <c r="AS43" s="1">
        <f t="shared" si="36"/>
        <v>0.24</v>
      </c>
      <c r="AT43" s="1">
        <f t="shared" si="37"/>
        <v>125250</v>
      </c>
      <c r="AU43" s="1">
        <f t="shared" si="38"/>
        <v>1486015082.9321227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9.9908838773928608</v>
      </c>
      <c r="E44" s="9">
        <f t="shared" si="39"/>
        <v>9.0059999174838694</v>
      </c>
      <c r="F44" s="7" t="s">
        <v>83</v>
      </c>
      <c r="G44" s="1">
        <v>3</v>
      </c>
      <c r="H44" s="8">
        <f t="shared" si="20"/>
        <v>9.9908838773928608</v>
      </c>
      <c r="I44" s="8">
        <f t="shared" si="21"/>
        <v>283.14088387739287</v>
      </c>
      <c r="J44" s="8">
        <f t="shared" si="22"/>
        <v>6.130106976043808E-2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167.14537898672287</v>
      </c>
      <c r="P44" s="8">
        <f t="shared" si="25"/>
        <v>10.24619053739996</v>
      </c>
      <c r="Q44" s="12">
        <f t="shared" si="26"/>
        <v>2.4590857289759902</v>
      </c>
      <c r="R44" s="8">
        <f t="shared" si="27"/>
        <v>14.125500000000001</v>
      </c>
      <c r="S44" s="13">
        <f t="shared" si="28"/>
        <v>0.17408840246192986</v>
      </c>
      <c r="T44" s="2">
        <f t="shared" si="29"/>
        <v>0.43</v>
      </c>
      <c r="U44" s="14">
        <f t="shared" si="30"/>
        <v>7.4858013058629838E-2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8.3278013058629849E-2</v>
      </c>
      <c r="AR44" s="8">
        <f t="shared" si="35"/>
        <v>136.875</v>
      </c>
      <c r="AS44" s="1">
        <f t="shared" si="36"/>
        <v>0.24</v>
      </c>
      <c r="AT44" s="1">
        <f t="shared" si="37"/>
        <v>125250</v>
      </c>
      <c r="AU44" s="1">
        <f t="shared" si="38"/>
        <v>2295716554.0884271</v>
      </c>
    </row>
    <row r="45" spans="1:48" x14ac:dyDescent="0.15">
      <c r="C45" s="7">
        <v>3</v>
      </c>
      <c r="D45" s="7">
        <v>11.4107536003548</v>
      </c>
      <c r="E45" s="9">
        <f t="shared" si="39"/>
        <v>9.9908838773928608</v>
      </c>
      <c r="F45" s="7" t="s">
        <v>83</v>
      </c>
      <c r="G45" s="1">
        <v>4</v>
      </c>
      <c r="H45" s="8">
        <f t="shared" si="20"/>
        <v>11.4107536003548</v>
      </c>
      <c r="I45" s="8">
        <f t="shared" si="21"/>
        <v>284.56075360035476</v>
      </c>
      <c r="J45" s="8">
        <f t="shared" si="22"/>
        <v>7.2775925089237775E-2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215.75543844932292</v>
      </c>
      <c r="P45" s="8">
        <f t="shared" si="25"/>
        <v>15.701801626183578</v>
      </c>
      <c r="Q45" s="12">
        <f t="shared" si="26"/>
        <v>3.7684323902840586</v>
      </c>
      <c r="R45" s="8">
        <f t="shared" si="27"/>
        <v>14.125500000000001</v>
      </c>
      <c r="S45" s="13">
        <f t="shared" si="28"/>
        <v>0.26678223002966683</v>
      </c>
      <c r="T45" s="2">
        <f t="shared" si="29"/>
        <v>0.43</v>
      </c>
      <c r="U45" s="14">
        <f t="shared" si="30"/>
        <v>0.11471635891275674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0.12313635891275675</v>
      </c>
      <c r="AR45" s="8">
        <f t="shared" si="35"/>
        <v>136.875</v>
      </c>
      <c r="AS45" s="1">
        <f t="shared" si="36"/>
        <v>0.24</v>
      </c>
      <c r="AT45" s="1">
        <f t="shared" si="37"/>
        <v>125250</v>
      </c>
      <c r="AU45" s="1">
        <f t="shared" si="38"/>
        <v>3394487538.5916252</v>
      </c>
    </row>
    <row r="46" spans="1:48" x14ac:dyDescent="0.15">
      <c r="C46" s="7">
        <v>4</v>
      </c>
      <c r="D46" s="7">
        <v>16.606405416333299</v>
      </c>
      <c r="E46" s="9">
        <f t="shared" si="39"/>
        <v>11.4107536003548</v>
      </c>
      <c r="F46" s="7" t="s">
        <v>83</v>
      </c>
      <c r="G46" s="1">
        <v>5</v>
      </c>
      <c r="H46" s="8">
        <f t="shared" si="20"/>
        <v>16.606405416333299</v>
      </c>
      <c r="I46" s="8">
        <f t="shared" si="21"/>
        <v>289.75640541633328</v>
      </c>
      <c r="J46" s="8">
        <f t="shared" si="22"/>
        <v>0.13441500782055468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190.05095498198239</v>
      </c>
      <c r="O46" s="8">
        <f t="shared" si="40"/>
        <v>68.858931841156959</v>
      </c>
      <c r="P46" s="8">
        <f t="shared" si="25"/>
        <v>9.255673861944155</v>
      </c>
      <c r="Q46" s="12">
        <f t="shared" si="26"/>
        <v>2.2213617268665971</v>
      </c>
      <c r="R46" s="8">
        <f t="shared" si="27"/>
        <v>14.125500000000001</v>
      </c>
      <c r="S46" s="13">
        <f t="shared" si="28"/>
        <v>0.15725898034523358</v>
      </c>
      <c r="T46" s="2">
        <f t="shared" si="29"/>
        <v>0.43</v>
      </c>
      <c r="U46" s="14">
        <f t="shared" si="30"/>
        <v>6.7621361548450443E-2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7.6041361548450453E-2</v>
      </c>
      <c r="AR46" s="8">
        <f t="shared" si="35"/>
        <v>136.875</v>
      </c>
      <c r="AS46" s="1">
        <f t="shared" si="36"/>
        <v>0.24</v>
      </c>
      <c r="AT46" s="1">
        <f t="shared" si="37"/>
        <v>125250</v>
      </c>
      <c r="AU46" s="1">
        <f t="shared" si="38"/>
        <v>2096224514.6182768</v>
      </c>
    </row>
    <row r="47" spans="1:48" x14ac:dyDescent="0.15">
      <c r="C47" s="7">
        <v>5</v>
      </c>
      <c r="D47" s="7">
        <v>18.4294781525806</v>
      </c>
      <c r="E47" s="9">
        <f t="shared" si="39"/>
        <v>16.606405416333299</v>
      </c>
      <c r="F47" s="7" t="s">
        <v>85</v>
      </c>
      <c r="G47" s="1">
        <v>6</v>
      </c>
      <c r="H47" s="8">
        <f t="shared" si="20"/>
        <v>18.4294781525806</v>
      </c>
      <c r="I47" s="8">
        <f t="shared" si="21"/>
        <v>291.57947815258058</v>
      </c>
      <c r="J47" s="8">
        <f t="shared" si="22"/>
        <v>0.16584172694418309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118.4595079792128</v>
      </c>
      <c r="P47" s="8">
        <f t="shared" si="25"/>
        <v>19.645529376230886</v>
      </c>
      <c r="Q47" s="12">
        <f t="shared" si="26"/>
        <v>4.7149270502954126</v>
      </c>
      <c r="R47" s="8">
        <f t="shared" si="27"/>
        <v>14.125500000000001</v>
      </c>
      <c r="S47" s="13">
        <f t="shared" si="28"/>
        <v>0.33378832963756416</v>
      </c>
      <c r="T47" s="2">
        <f t="shared" si="29"/>
        <v>0.43</v>
      </c>
      <c r="U47" s="14">
        <f t="shared" si="30"/>
        <v>0.1435289817441526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5.0000000000000001E-3</v>
      </c>
      <c r="AF47" s="2">
        <v>0.02</v>
      </c>
      <c r="AG47" s="16">
        <f t="shared" si="32"/>
        <v>1E-4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0.15912898174415258</v>
      </c>
      <c r="AR47" s="8">
        <f t="shared" si="35"/>
        <v>136.875</v>
      </c>
      <c r="AS47" s="1">
        <f t="shared" si="36"/>
        <v>0.24</v>
      </c>
      <c r="AT47" s="1">
        <f t="shared" si="37"/>
        <v>125250</v>
      </c>
      <c r="AU47" s="1">
        <f t="shared" si="38"/>
        <v>4386692527.9316521</v>
      </c>
    </row>
    <row r="48" spans="1:48" x14ac:dyDescent="0.15">
      <c r="C48" s="7">
        <v>6</v>
      </c>
      <c r="D48" s="7">
        <v>19.629799312333301</v>
      </c>
      <c r="E48" s="9">
        <f t="shared" si="39"/>
        <v>18.4294781525806</v>
      </c>
      <c r="F48" s="7" t="s">
        <v>83</v>
      </c>
      <c r="G48" s="1">
        <v>7</v>
      </c>
      <c r="H48" s="8">
        <f t="shared" si="20"/>
        <v>19.629799312333301</v>
      </c>
      <c r="I48" s="8">
        <f t="shared" si="21"/>
        <v>292.7797993123333</v>
      </c>
      <c r="J48" s="8">
        <f t="shared" si="22"/>
        <v>0.19017364472729809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157.67022860298192</v>
      </c>
      <c r="P48" s="8">
        <f t="shared" si="25"/>
        <v>29.984722038415356</v>
      </c>
      <c r="Q48" s="12">
        <f t="shared" si="26"/>
        <v>7.1963332892196847</v>
      </c>
      <c r="R48" s="8">
        <f t="shared" si="27"/>
        <v>14.125500000000001</v>
      </c>
      <c r="S48" s="13">
        <f t="shared" si="28"/>
        <v>0.50945688925841104</v>
      </c>
      <c r="T48" s="2">
        <f t="shared" si="29"/>
        <v>0.43</v>
      </c>
      <c r="U48" s="14">
        <f t="shared" si="30"/>
        <v>0.21906646238111674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0.23466646238111671</v>
      </c>
      <c r="AR48" s="8">
        <f t="shared" si="35"/>
        <v>136.875</v>
      </c>
      <c r="AS48" s="1">
        <f t="shared" si="36"/>
        <v>0.24</v>
      </c>
      <c r="AT48" s="1">
        <f t="shared" si="37"/>
        <v>125250</v>
      </c>
      <c r="AU48" s="1">
        <f t="shared" si="38"/>
        <v>6469026608.4809284</v>
      </c>
    </row>
    <row r="49" spans="1:48" x14ac:dyDescent="0.15">
      <c r="C49" s="7">
        <v>7</v>
      </c>
      <c r="D49" s="7">
        <v>20.643159180322598</v>
      </c>
      <c r="E49" s="9">
        <f t="shared" si="39"/>
        <v>19.629799312333301</v>
      </c>
      <c r="F49" s="7" t="s">
        <v>83</v>
      </c>
      <c r="G49" s="1">
        <v>8</v>
      </c>
      <c r="H49" s="8">
        <f t="shared" si="20"/>
        <v>20.643159180322598</v>
      </c>
      <c r="I49" s="8">
        <f t="shared" si="21"/>
        <v>293.79315918032256</v>
      </c>
      <c r="J49" s="8">
        <f t="shared" si="22"/>
        <v>0.2132886385246914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186.54175656456655</v>
      </c>
      <c r="P49" s="8">
        <f t="shared" si="25"/>
        <v>39.787237285660815</v>
      </c>
      <c r="Q49" s="12">
        <f t="shared" si="26"/>
        <v>9.5489369485585947</v>
      </c>
      <c r="R49" s="8">
        <f t="shared" si="27"/>
        <v>14.125500000000001</v>
      </c>
      <c r="S49" s="13">
        <f t="shared" si="28"/>
        <v>0.67600700495972488</v>
      </c>
      <c r="T49" s="2">
        <f t="shared" si="29"/>
        <v>0.43</v>
      </c>
      <c r="U49" s="14">
        <f t="shared" si="30"/>
        <v>0.29068301213268172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0.30628301213268172</v>
      </c>
      <c r="AR49" s="8">
        <f t="shared" si="35"/>
        <v>136.875</v>
      </c>
      <c r="AS49" s="1">
        <f t="shared" si="36"/>
        <v>0.24</v>
      </c>
      <c r="AT49" s="1">
        <f t="shared" si="37"/>
        <v>125250</v>
      </c>
      <c r="AU49" s="1">
        <f t="shared" si="38"/>
        <v>8443272784.3066587</v>
      </c>
    </row>
    <row r="50" spans="1:48" x14ac:dyDescent="0.15">
      <c r="C50" s="7">
        <v>8</v>
      </c>
      <c r="D50" s="7">
        <v>21.330311592258099</v>
      </c>
      <c r="E50" s="9">
        <f t="shared" si="39"/>
        <v>20.643159180322598</v>
      </c>
      <c r="F50" s="7" t="s">
        <v>83</v>
      </c>
      <c r="G50" s="1">
        <v>9</v>
      </c>
      <c r="H50" s="8">
        <f t="shared" si="20"/>
        <v>21.330311592258099</v>
      </c>
      <c r="I50" s="8">
        <f t="shared" si="21"/>
        <v>294.48031159225809</v>
      </c>
      <c r="J50" s="8">
        <f t="shared" si="22"/>
        <v>0.23043767468464094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205.61076927890576</v>
      </c>
      <c r="P50" s="8">
        <f t="shared" si="25"/>
        <v>47.380467562751249</v>
      </c>
      <c r="Q50" s="12">
        <f t="shared" si="26"/>
        <v>11.3713122150603</v>
      </c>
      <c r="R50" s="8">
        <f t="shared" si="27"/>
        <v>14.125500000000001</v>
      </c>
      <c r="S50" s="13">
        <f t="shared" si="28"/>
        <v>0.80502015610493782</v>
      </c>
      <c r="T50" s="2">
        <f t="shared" si="29"/>
        <v>0.43</v>
      </c>
      <c r="U50" s="14">
        <f t="shared" si="30"/>
        <v>0.34615866712512328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0.36175866712512328</v>
      </c>
      <c r="AR50" s="8">
        <f t="shared" si="35"/>
        <v>136.875</v>
      </c>
      <c r="AS50" s="1">
        <f t="shared" si="36"/>
        <v>0.24</v>
      </c>
      <c r="AT50" s="1">
        <f t="shared" si="37"/>
        <v>125250</v>
      </c>
      <c r="AU50" s="1">
        <f t="shared" si="38"/>
        <v>9972564548.5732269</v>
      </c>
    </row>
    <row r="51" spans="1:48" x14ac:dyDescent="0.15">
      <c r="C51" s="7">
        <v>9</v>
      </c>
      <c r="D51" s="7">
        <v>20.159935760333301</v>
      </c>
      <c r="E51" s="9">
        <f t="shared" si="39"/>
        <v>21.330311592258099</v>
      </c>
      <c r="F51" s="7" t="s">
        <v>83</v>
      </c>
      <c r="G51" s="1">
        <v>10</v>
      </c>
      <c r="H51" s="8">
        <f t="shared" si="20"/>
        <v>20.159935760333301</v>
      </c>
      <c r="I51" s="8">
        <f t="shared" si="21"/>
        <v>293.3099357603333</v>
      </c>
      <c r="J51" s="8">
        <f t="shared" si="22"/>
        <v>0.20195522746055689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217.0865517161545</v>
      </c>
      <c r="P51" s="8">
        <f t="shared" si="25"/>
        <v>43.841763930463927</v>
      </c>
      <c r="Q51" s="12">
        <f t="shared" si="26"/>
        <v>10.522023343311343</v>
      </c>
      <c r="R51" s="8">
        <f t="shared" si="27"/>
        <v>14.125500000000001</v>
      </c>
      <c r="S51" s="13">
        <f t="shared" si="28"/>
        <v>0.74489563861890495</v>
      </c>
      <c r="T51" s="2">
        <f t="shared" si="29"/>
        <v>0.43</v>
      </c>
      <c r="U51" s="14">
        <f t="shared" si="30"/>
        <v>0.32030512460612914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0.33590512460612915</v>
      </c>
      <c r="AR51" s="8">
        <f t="shared" si="35"/>
        <v>136.875</v>
      </c>
      <c r="AS51" s="1">
        <f t="shared" si="36"/>
        <v>0.24</v>
      </c>
      <c r="AT51" s="1">
        <f t="shared" si="37"/>
        <v>125250</v>
      </c>
      <c r="AU51" s="1">
        <f t="shared" si="38"/>
        <v>9259862559.6232967</v>
      </c>
    </row>
    <row r="52" spans="1:48" x14ac:dyDescent="0.15">
      <c r="C52" s="7">
        <v>10</v>
      </c>
      <c r="D52" s="7">
        <v>18.330053008709701</v>
      </c>
      <c r="E52" s="9">
        <f t="shared" si="39"/>
        <v>20.159935760333301</v>
      </c>
      <c r="F52" s="7" t="s">
        <v>83</v>
      </c>
      <c r="G52" s="1">
        <v>11</v>
      </c>
      <c r="H52" s="8">
        <f t="shared" si="20"/>
        <v>18.330053008709701</v>
      </c>
      <c r="I52" s="8">
        <f t="shared" si="21"/>
        <v>291.48005300870966</v>
      </c>
      <c r="J52" s="8">
        <f t="shared" si="22"/>
        <v>0.1639634097991248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164.58254839640603</v>
      </c>
      <c r="O52" s="8">
        <f t="shared" si="40"/>
        <v>67.518489389284582</v>
      </c>
      <c r="P52" s="8">
        <f t="shared" si="25"/>
        <v>11.070561744753128</v>
      </c>
      <c r="Q52" s="12">
        <f t="shared" si="26"/>
        <v>2.6569348187407504</v>
      </c>
      <c r="R52" s="8">
        <f t="shared" si="27"/>
        <v>14.125500000000001</v>
      </c>
      <c r="S52" s="13">
        <f t="shared" si="28"/>
        <v>0.18809492186051824</v>
      </c>
      <c r="T52" s="2">
        <f t="shared" si="29"/>
        <v>0.43</v>
      </c>
      <c r="U52" s="14">
        <f t="shared" si="30"/>
        <v>8.0880816400022842E-2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5.0000000000000001E-3</v>
      </c>
      <c r="AF52" s="2">
        <v>0.02</v>
      </c>
      <c r="AG52" s="16">
        <f t="shared" si="32"/>
        <v>1E-4</v>
      </c>
      <c r="AH52" s="13"/>
      <c r="AI52" s="2"/>
      <c r="AJ52" s="14"/>
      <c r="AL52" s="2"/>
      <c r="AM52" s="2"/>
      <c r="AN52" s="2">
        <v>1.4999999999999999E-2</v>
      </c>
      <c r="AO52" s="2">
        <v>0.26</v>
      </c>
      <c r="AP52" s="2">
        <f t="shared" si="33"/>
        <v>3.8999999999999998E-3</v>
      </c>
      <c r="AQ52" s="1">
        <f t="shared" si="34"/>
        <v>9.6480816400022845E-2</v>
      </c>
      <c r="AR52" s="8">
        <f t="shared" si="35"/>
        <v>136.875</v>
      </c>
      <c r="AS52" s="1">
        <f t="shared" si="36"/>
        <v>0.24</v>
      </c>
      <c r="AT52" s="1">
        <f t="shared" si="37"/>
        <v>125250</v>
      </c>
      <c r="AU52" s="1">
        <f t="shared" si="38"/>
        <v>2659676897.0167694</v>
      </c>
    </row>
    <row r="53" spans="1:48" x14ac:dyDescent="0.15">
      <c r="C53" s="7">
        <v>11</v>
      </c>
      <c r="D53" s="7">
        <v>12.135810902299999</v>
      </c>
      <c r="E53" s="9">
        <f t="shared" si="39"/>
        <v>18.330053008709701</v>
      </c>
      <c r="F53" s="7" t="s">
        <v>85</v>
      </c>
      <c r="G53" s="1">
        <v>12</v>
      </c>
      <c r="H53" s="8">
        <f t="shared" si="20"/>
        <v>12.135810902299999</v>
      </c>
      <c r="I53" s="8">
        <f t="shared" si="21"/>
        <v>285.2858109023</v>
      </c>
      <c r="J53" s="8">
        <f t="shared" si="22"/>
        <v>7.9388052315196397E-2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115.30417764453145</v>
      </c>
      <c r="P53" s="8">
        <f t="shared" si="25"/>
        <v>9.153774087004761</v>
      </c>
      <c r="Q53" s="12">
        <f t="shared" si="26"/>
        <v>2.1969057808811425</v>
      </c>
      <c r="R53" s="8">
        <f t="shared" si="27"/>
        <v>14.125500000000001</v>
      </c>
      <c r="S53" s="13">
        <f t="shared" si="28"/>
        <v>0.15552764722531184</v>
      </c>
      <c r="T53" s="2">
        <f t="shared" si="29"/>
        <v>0.43</v>
      </c>
      <c r="U53" s="14">
        <f t="shared" si="30"/>
        <v>6.6876888306884097E-2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7.5296888306884108E-2</v>
      </c>
      <c r="AR53" s="8">
        <f t="shared" si="35"/>
        <v>136.875</v>
      </c>
      <c r="AS53" s="1">
        <f t="shared" si="36"/>
        <v>0.24</v>
      </c>
      <c r="AT53" s="1">
        <f t="shared" si="37"/>
        <v>125250</v>
      </c>
      <c r="AU53" s="1">
        <f t="shared" si="38"/>
        <v>2075701696.1459332</v>
      </c>
      <c r="AV53" s="1">
        <f>SUM(AU42:AU53)</f>
        <v>53415338573.142845</v>
      </c>
    </row>
    <row r="54" spans="1:48" x14ac:dyDescent="0.3">
      <c r="C54" s="7">
        <v>12</v>
      </c>
      <c r="D54" s="10">
        <v>9.2780078864516096</v>
      </c>
      <c r="E54" s="9">
        <f t="shared" si="39"/>
        <v>12.135810902299999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9</v>
      </c>
      <c r="E58" s="7"/>
      <c r="F58" s="7"/>
      <c r="G58" s="1">
        <v>1</v>
      </c>
      <c r="H58" s="8">
        <f t="shared" ref="H58:H69" si="41">E59</f>
        <v>9</v>
      </c>
      <c r="I58" s="8">
        <f t="shared" ref="I58:I69" si="42">H58+273.15</f>
        <v>282.14999999999998</v>
      </c>
      <c r="J58" s="8">
        <f t="shared" ref="J58:J69" si="43">EXP(($C$15*(I58-$C$13))/($C$16*I58*$C$13))</f>
        <v>5.4327371422087205E-2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5.4200607555435669E-3</v>
      </c>
      <c r="Q58" s="12">
        <f t="shared" ref="Q58:Q69" si="47">P58*$B$60</f>
        <v>1.0298115435532777E-3</v>
      </c>
      <c r="R58" s="8">
        <f t="shared" ref="R58:R69" si="48">L58*$B$60</f>
        <v>1.8955666666666669E-2</v>
      </c>
      <c r="S58" s="13">
        <f t="shared" ref="S58:S69" si="49">Q58/R58</f>
        <v>5.4327371422087198E-2</v>
      </c>
      <c r="T58" s="2">
        <f t="shared" ref="T58:T69" si="50">$B$59/100</f>
        <v>0.01</v>
      </c>
      <c r="U58" s="14">
        <f t="shared" ref="U58:U69" si="51">S58*T58</f>
        <v>5.4327371422087194E-4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1.2543273714220872E-2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180833.33333333334</v>
      </c>
      <c r="AU58" s="1">
        <f t="shared" ref="AU58:AU69" si="58">AT58*10000*AS58*0.67*AR58*AQ58</f>
        <v>28807346.269310094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9.0059999174838694</v>
      </c>
      <c r="E59" s="9">
        <f t="shared" ref="E59:E70" si="59">D58</f>
        <v>9</v>
      </c>
      <c r="F59" s="7" t="s">
        <v>83</v>
      </c>
      <c r="G59" s="1">
        <v>2</v>
      </c>
      <c r="H59" s="8">
        <f t="shared" si="41"/>
        <v>9.0059999174838694</v>
      </c>
      <c r="I59" s="8">
        <f t="shared" si="42"/>
        <v>282.15599991748383</v>
      </c>
      <c r="J59" s="8">
        <f t="shared" si="43"/>
        <v>5.4367252762628354E-2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0.19411327257778976</v>
      </c>
      <c r="P59" s="8">
        <f t="shared" si="46"/>
        <v>1.0553405354817672E-2</v>
      </c>
      <c r="Q59" s="12">
        <f t="shared" si="47"/>
        <v>2.0051470174153579E-3</v>
      </c>
      <c r="R59" s="8">
        <f t="shared" si="48"/>
        <v>1.8955666666666669E-2</v>
      </c>
      <c r="S59" s="13">
        <f t="shared" si="49"/>
        <v>0.1057808755912229</v>
      </c>
      <c r="T59" s="2">
        <f t="shared" si="50"/>
        <v>0.01</v>
      </c>
      <c r="U59" s="14">
        <f t="shared" si="51"/>
        <v>1.057808755912229E-3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1.3057808755912229E-2</v>
      </c>
      <c r="AR59" s="8">
        <f t="shared" si="55"/>
        <v>9.9766666666666666</v>
      </c>
      <c r="AS59" s="1">
        <f t="shared" si="56"/>
        <v>0.19</v>
      </c>
      <c r="AT59" s="1">
        <f t="shared" si="57"/>
        <v>180833.33333333334</v>
      </c>
      <c r="AU59" s="1">
        <f t="shared" si="58"/>
        <v>29989046.473850161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9.9908838773928608</v>
      </c>
      <c r="E60" s="9">
        <f t="shared" si="59"/>
        <v>9.0059999174838694</v>
      </c>
      <c r="F60" s="7" t="s">
        <v>83</v>
      </c>
      <c r="G60" s="1">
        <v>3</v>
      </c>
      <c r="H60" s="8">
        <f t="shared" si="41"/>
        <v>9.9908838773928608</v>
      </c>
      <c r="I60" s="8">
        <f t="shared" si="42"/>
        <v>283.14088387739287</v>
      </c>
      <c r="J60" s="8">
        <f t="shared" si="43"/>
        <v>6.130106976043808E-2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0.28332653388963874</v>
      </c>
      <c r="P60" s="8">
        <f t="shared" si="46"/>
        <v>1.736821961895187E-2</v>
      </c>
      <c r="Q60" s="12">
        <f t="shared" si="47"/>
        <v>3.2999617276008551E-3</v>
      </c>
      <c r="R60" s="8">
        <f t="shared" si="48"/>
        <v>1.8955666666666669E-2</v>
      </c>
      <c r="S60" s="13">
        <f t="shared" si="49"/>
        <v>0.17408840246192983</v>
      </c>
      <c r="T60" s="2">
        <f t="shared" si="50"/>
        <v>0.01</v>
      </c>
      <c r="U60" s="14">
        <f t="shared" si="51"/>
        <v>1.7408840246192984E-3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1.3740884024619298E-2</v>
      </c>
      <c r="AR60" s="8">
        <f t="shared" si="55"/>
        <v>9.9766666666666666</v>
      </c>
      <c r="AS60" s="1">
        <f t="shared" si="56"/>
        <v>0.19</v>
      </c>
      <c r="AT60" s="1">
        <f t="shared" si="57"/>
        <v>180833.33333333334</v>
      </c>
      <c r="AU60" s="1">
        <f t="shared" si="58"/>
        <v>31557822.396465737</v>
      </c>
    </row>
    <row r="61" spans="1:48" x14ac:dyDescent="0.15">
      <c r="C61" s="7">
        <v>3</v>
      </c>
      <c r="D61" s="7">
        <v>11.4107536003548</v>
      </c>
      <c r="E61" s="9">
        <f t="shared" si="59"/>
        <v>9.9908838773928608</v>
      </c>
      <c r="F61" s="7" t="s">
        <v>83</v>
      </c>
      <c r="G61" s="1">
        <v>4</v>
      </c>
      <c r="H61" s="8">
        <f t="shared" si="41"/>
        <v>11.4107536003548</v>
      </c>
      <c r="I61" s="8">
        <f t="shared" si="42"/>
        <v>284.56075360035476</v>
      </c>
      <c r="J61" s="8">
        <f t="shared" si="43"/>
        <v>7.2775925089237775E-2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0.36572498093735356</v>
      </c>
      <c r="P61" s="8">
        <f t="shared" si="46"/>
        <v>2.6615973815959756E-2</v>
      </c>
      <c r="Q61" s="12">
        <f t="shared" si="47"/>
        <v>5.0570350250323534E-3</v>
      </c>
      <c r="R61" s="8">
        <f t="shared" si="48"/>
        <v>1.8955666666666669E-2</v>
      </c>
      <c r="S61" s="13">
        <f t="shared" si="49"/>
        <v>0.26678223002966672</v>
      </c>
      <c r="T61" s="2">
        <f t="shared" si="50"/>
        <v>0.01</v>
      </c>
      <c r="U61" s="14">
        <f t="shared" si="51"/>
        <v>2.6678223002966671E-3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1.4667822300296667E-2</v>
      </c>
      <c r="AR61" s="8">
        <f t="shared" si="55"/>
        <v>9.9766666666666666</v>
      </c>
      <c r="AS61" s="1">
        <f t="shared" si="56"/>
        <v>0.19</v>
      </c>
      <c r="AT61" s="1">
        <f t="shared" si="57"/>
        <v>180833.33333333334</v>
      </c>
      <c r="AU61" s="1">
        <f t="shared" si="58"/>
        <v>33686663.119078785</v>
      </c>
    </row>
    <row r="62" spans="1:48" x14ac:dyDescent="0.15">
      <c r="C62" s="7">
        <v>4</v>
      </c>
      <c r="D62" s="7">
        <v>16.606405416333299</v>
      </c>
      <c r="E62" s="9">
        <f t="shared" si="59"/>
        <v>11.4107536003548</v>
      </c>
      <c r="F62" s="7" t="s">
        <v>83</v>
      </c>
      <c r="G62" s="1">
        <v>5</v>
      </c>
      <c r="H62" s="8">
        <f t="shared" si="41"/>
        <v>16.606405416333299</v>
      </c>
      <c r="I62" s="8">
        <f t="shared" si="42"/>
        <v>289.75640541633328</v>
      </c>
      <c r="J62" s="8">
        <f t="shared" si="43"/>
        <v>0.13441500782055468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0.32215355676532409</v>
      </c>
      <c r="O62" s="8">
        <f t="shared" si="60"/>
        <v>0.11672211702273638</v>
      </c>
      <c r="P62" s="8">
        <f t="shared" si="46"/>
        <v>1.568920427244281E-2</v>
      </c>
      <c r="Q62" s="12">
        <f t="shared" si="47"/>
        <v>2.980948811764134E-3</v>
      </c>
      <c r="R62" s="8">
        <f t="shared" si="48"/>
        <v>1.8955666666666669E-2</v>
      </c>
      <c r="S62" s="13">
        <f t="shared" si="49"/>
        <v>0.15725898034523364</v>
      </c>
      <c r="T62" s="2">
        <f t="shared" si="50"/>
        <v>0.01</v>
      </c>
      <c r="U62" s="14">
        <f t="shared" si="51"/>
        <v>1.5725898034523365E-3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1.3572589803452337E-2</v>
      </c>
      <c r="AR62" s="8">
        <f t="shared" si="55"/>
        <v>9.9766666666666666</v>
      </c>
      <c r="AS62" s="1">
        <f t="shared" si="56"/>
        <v>0.19</v>
      </c>
      <c r="AT62" s="1">
        <f t="shared" si="57"/>
        <v>180833.33333333334</v>
      </c>
      <c r="AU62" s="1">
        <f t="shared" si="58"/>
        <v>31171311.664519899</v>
      </c>
    </row>
    <row r="63" spans="1:48" x14ac:dyDescent="0.15">
      <c r="C63" s="7">
        <v>5</v>
      </c>
      <c r="D63" s="7">
        <v>18.4294781525806</v>
      </c>
      <c r="E63" s="9">
        <f t="shared" si="59"/>
        <v>16.606405416333299</v>
      </c>
      <c r="F63" s="7" t="s">
        <v>85</v>
      </c>
      <c r="G63" s="1">
        <v>6</v>
      </c>
      <c r="H63" s="8">
        <f t="shared" si="41"/>
        <v>18.4294781525806</v>
      </c>
      <c r="I63" s="8">
        <f t="shared" si="42"/>
        <v>291.57947815258058</v>
      </c>
      <c r="J63" s="8">
        <f t="shared" si="43"/>
        <v>0.16584172694418309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0.20079957941696025</v>
      </c>
      <c r="P63" s="8">
        <f t="shared" si="46"/>
        <v>3.3300949020174331E-2</v>
      </c>
      <c r="Q63" s="12">
        <f t="shared" si="47"/>
        <v>6.3271803138331226E-3</v>
      </c>
      <c r="R63" s="8">
        <f t="shared" si="48"/>
        <v>1.8955666666666669E-2</v>
      </c>
      <c r="S63" s="13">
        <f t="shared" si="49"/>
        <v>0.33378832963756422</v>
      </c>
      <c r="T63" s="2">
        <f t="shared" si="50"/>
        <v>0.01</v>
      </c>
      <c r="U63" s="14">
        <f t="shared" si="51"/>
        <v>3.3378832963756422E-3</v>
      </c>
      <c r="V63" s="13"/>
      <c r="W63" s="2"/>
      <c r="X63" s="14"/>
      <c r="Y63" s="2">
        <v>0.04</v>
      </c>
      <c r="Z63" s="2">
        <v>0.21</v>
      </c>
      <c r="AA63" s="2">
        <f t="shared" si="52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3"/>
        <v>1.17E-2</v>
      </c>
      <c r="AQ63" s="1">
        <f t="shared" si="54"/>
        <v>2.3437883296375642E-2</v>
      </c>
      <c r="AR63" s="8">
        <f t="shared" si="55"/>
        <v>9.9766666666666666</v>
      </c>
      <c r="AS63" s="1">
        <f t="shared" si="56"/>
        <v>0.19</v>
      </c>
      <c r="AT63" s="1">
        <f t="shared" si="57"/>
        <v>180833.33333333334</v>
      </c>
      <c r="AU63" s="1">
        <f t="shared" si="58"/>
        <v>53828309.52440165</v>
      </c>
    </row>
    <row r="64" spans="1:48" x14ac:dyDescent="0.15">
      <c r="C64" s="7">
        <v>6</v>
      </c>
      <c r="D64" s="7">
        <v>19.629799312333301</v>
      </c>
      <c r="E64" s="9">
        <f t="shared" si="59"/>
        <v>18.4294781525806</v>
      </c>
      <c r="F64" s="7" t="s">
        <v>83</v>
      </c>
      <c r="G64" s="1">
        <v>7</v>
      </c>
      <c r="H64" s="8">
        <f t="shared" si="41"/>
        <v>19.629799312333301</v>
      </c>
      <c r="I64" s="8">
        <f t="shared" si="42"/>
        <v>292.7797993123333</v>
      </c>
      <c r="J64" s="8">
        <f t="shared" si="43"/>
        <v>0.19017364472729809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0.26726529706345259</v>
      </c>
      <c r="P64" s="8">
        <f t="shared" si="46"/>
        <v>5.0826815651680818E-2</v>
      </c>
      <c r="Q64" s="12">
        <f t="shared" si="47"/>
        <v>9.6570949738193548E-3</v>
      </c>
      <c r="R64" s="8">
        <f t="shared" si="48"/>
        <v>1.8955666666666669E-2</v>
      </c>
      <c r="S64" s="13">
        <f t="shared" si="49"/>
        <v>0.50945688925841104</v>
      </c>
      <c r="T64" s="2">
        <f t="shared" si="50"/>
        <v>0.01</v>
      </c>
      <c r="U64" s="14">
        <f t="shared" si="51"/>
        <v>5.0945688925841106E-3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2.5194568892584111E-2</v>
      </c>
      <c r="AR64" s="8">
        <f t="shared" si="55"/>
        <v>9.9766666666666666</v>
      </c>
      <c r="AS64" s="1">
        <f t="shared" si="56"/>
        <v>0.19</v>
      </c>
      <c r="AT64" s="1">
        <f t="shared" si="57"/>
        <v>180833.33333333334</v>
      </c>
      <c r="AU64" s="1">
        <f t="shared" si="58"/>
        <v>57862778.62786331</v>
      </c>
    </row>
    <row r="65" spans="1:48" x14ac:dyDescent="0.15">
      <c r="C65" s="7">
        <v>7</v>
      </c>
      <c r="D65" s="7">
        <v>20.643159180322598</v>
      </c>
      <c r="E65" s="9">
        <f t="shared" si="59"/>
        <v>19.629799312333301</v>
      </c>
      <c r="F65" s="7" t="s">
        <v>83</v>
      </c>
      <c r="G65" s="1">
        <v>8</v>
      </c>
      <c r="H65" s="8">
        <f t="shared" si="41"/>
        <v>20.643159180322598</v>
      </c>
      <c r="I65" s="8">
        <f t="shared" si="42"/>
        <v>293.79315918032256</v>
      </c>
      <c r="J65" s="8">
        <f t="shared" si="43"/>
        <v>0.2132886385246914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0.31620514807843847</v>
      </c>
      <c r="P65" s="8">
        <f t="shared" si="46"/>
        <v>6.7442965528148588E-2</v>
      </c>
      <c r="Q65" s="12">
        <f t="shared" si="47"/>
        <v>1.2814163450348233E-2</v>
      </c>
      <c r="R65" s="8">
        <f t="shared" si="48"/>
        <v>1.8955666666666669E-2</v>
      </c>
      <c r="S65" s="13">
        <f t="shared" si="49"/>
        <v>0.67600700495972521</v>
      </c>
      <c r="T65" s="2">
        <f t="shared" si="50"/>
        <v>0.01</v>
      </c>
      <c r="U65" s="14">
        <f t="shared" si="51"/>
        <v>6.7600700495972525E-3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2.6860070049597253E-2</v>
      </c>
      <c r="AR65" s="8">
        <f t="shared" si="55"/>
        <v>9.9766666666666666</v>
      </c>
      <c r="AS65" s="1">
        <f t="shared" si="56"/>
        <v>0.19</v>
      </c>
      <c r="AT65" s="1">
        <f t="shared" si="57"/>
        <v>180833.33333333334</v>
      </c>
      <c r="AU65" s="1">
        <f t="shared" si="58"/>
        <v>61687830.176217757</v>
      </c>
    </row>
    <row r="66" spans="1:48" x14ac:dyDescent="0.15">
      <c r="C66" s="7">
        <v>8</v>
      </c>
      <c r="D66" s="7">
        <v>21.330311592258099</v>
      </c>
      <c r="E66" s="9">
        <f t="shared" si="59"/>
        <v>20.643159180322598</v>
      </c>
      <c r="F66" s="7" t="s">
        <v>83</v>
      </c>
      <c r="G66" s="1">
        <v>9</v>
      </c>
      <c r="H66" s="8">
        <f t="shared" si="41"/>
        <v>21.330311592258099</v>
      </c>
      <c r="I66" s="8">
        <f t="shared" si="42"/>
        <v>294.48031159225809</v>
      </c>
      <c r="J66" s="8">
        <f t="shared" si="43"/>
        <v>0.23043767468464094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0.34852884921695654</v>
      </c>
      <c r="P66" s="8">
        <f t="shared" si="46"/>
        <v>8.0314177574069306E-2</v>
      </c>
      <c r="Q66" s="12">
        <f t="shared" si="47"/>
        <v>1.5259693739073169E-2</v>
      </c>
      <c r="R66" s="8">
        <f t="shared" si="48"/>
        <v>1.8955666666666669E-2</v>
      </c>
      <c r="S66" s="13">
        <f t="shared" si="49"/>
        <v>0.80502015610493782</v>
      </c>
      <c r="T66" s="2">
        <f t="shared" si="50"/>
        <v>0.01</v>
      </c>
      <c r="U66" s="14">
        <f t="shared" si="51"/>
        <v>8.0502015610493787E-3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2.815020156104938E-2</v>
      </c>
      <c r="AR66" s="8">
        <f t="shared" si="55"/>
        <v>9.9766666666666666</v>
      </c>
      <c r="AS66" s="1">
        <f t="shared" si="56"/>
        <v>0.19</v>
      </c>
      <c r="AT66" s="1">
        <f t="shared" si="57"/>
        <v>180833.33333333334</v>
      </c>
      <c r="AU66" s="1">
        <f t="shared" si="58"/>
        <v>64650793.915198743</v>
      </c>
    </row>
    <row r="67" spans="1:48" x14ac:dyDescent="0.15">
      <c r="C67" s="7">
        <v>9</v>
      </c>
      <c r="D67" s="7">
        <v>20.159935760333301</v>
      </c>
      <c r="E67" s="9">
        <f t="shared" si="59"/>
        <v>21.330311592258099</v>
      </c>
      <c r="F67" s="7" t="s">
        <v>83</v>
      </c>
      <c r="G67" s="1">
        <v>10</v>
      </c>
      <c r="H67" s="8">
        <f t="shared" si="41"/>
        <v>20.159935760333301</v>
      </c>
      <c r="I67" s="8">
        <f t="shared" si="42"/>
        <v>293.3099357603333</v>
      </c>
      <c r="J67" s="8">
        <f t="shared" si="43"/>
        <v>0.20195522746055689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0.36798133830955393</v>
      </c>
      <c r="P67" s="8">
        <f t="shared" si="46"/>
        <v>7.43157548795461E-2</v>
      </c>
      <c r="Q67" s="12">
        <f t="shared" si="47"/>
        <v>1.4119993427113758E-2</v>
      </c>
      <c r="R67" s="8">
        <f t="shared" si="48"/>
        <v>1.8955666666666669E-2</v>
      </c>
      <c r="S67" s="13">
        <f t="shared" si="49"/>
        <v>0.74489563861890495</v>
      </c>
      <c r="T67" s="2">
        <f t="shared" si="50"/>
        <v>0.01</v>
      </c>
      <c r="U67" s="14">
        <f t="shared" si="51"/>
        <v>7.44895638618905E-3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2.7548956386189049E-2</v>
      </c>
      <c r="AR67" s="8">
        <f t="shared" si="55"/>
        <v>9.9766666666666666</v>
      </c>
      <c r="AS67" s="1">
        <f t="shared" si="56"/>
        <v>0.19</v>
      </c>
      <c r="AT67" s="1">
        <f t="shared" si="57"/>
        <v>180833.33333333334</v>
      </c>
      <c r="AU67" s="1">
        <f t="shared" si="58"/>
        <v>63269952.012233913</v>
      </c>
    </row>
    <row r="68" spans="1:48" x14ac:dyDescent="0.15">
      <c r="C68" s="7">
        <v>10</v>
      </c>
      <c r="D68" s="7">
        <v>18.330053008709701</v>
      </c>
      <c r="E68" s="9">
        <f t="shared" si="59"/>
        <v>20.159935760333301</v>
      </c>
      <c r="F68" s="7" t="s">
        <v>83</v>
      </c>
      <c r="G68" s="1">
        <v>11</v>
      </c>
      <c r="H68" s="8">
        <f t="shared" si="41"/>
        <v>18.330053008709701</v>
      </c>
      <c r="I68" s="8">
        <f t="shared" si="42"/>
        <v>291.48005300870966</v>
      </c>
      <c r="J68" s="8">
        <f t="shared" si="43"/>
        <v>0.1639634097991248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0.2789823042585074</v>
      </c>
      <c r="O68" s="8">
        <f t="shared" si="60"/>
        <v>0.11444994583816709</v>
      </c>
      <c r="P68" s="8">
        <f t="shared" si="46"/>
        <v>1.8765603370951029E-2</v>
      </c>
      <c r="Q68" s="12">
        <f t="shared" si="47"/>
        <v>3.5654646404806953E-3</v>
      </c>
      <c r="R68" s="8">
        <f t="shared" si="48"/>
        <v>1.8955666666666669E-2</v>
      </c>
      <c r="S68" s="13">
        <f t="shared" si="49"/>
        <v>0.18809492186051813</v>
      </c>
      <c r="T68" s="2">
        <f t="shared" si="50"/>
        <v>0.01</v>
      </c>
      <c r="U68" s="14">
        <f t="shared" si="51"/>
        <v>1.8809492186051813E-3</v>
      </c>
      <c r="V68" s="13"/>
      <c r="W68" s="2"/>
      <c r="X68" s="14"/>
      <c r="Y68" s="2">
        <v>0.04</v>
      </c>
      <c r="Z68" s="2">
        <v>0.21</v>
      </c>
      <c r="AA68" s="2">
        <f t="shared" si="52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1.4999999999999999E-2</v>
      </c>
      <c r="AO68" s="2">
        <v>0.78</v>
      </c>
      <c r="AP68" s="2">
        <f t="shared" si="53"/>
        <v>1.17E-2</v>
      </c>
      <c r="AQ68" s="1">
        <f t="shared" si="54"/>
        <v>2.1980949218605182E-2</v>
      </c>
      <c r="AR68" s="8">
        <f t="shared" si="55"/>
        <v>9.9766666666666666</v>
      </c>
      <c r="AS68" s="1">
        <f t="shared" si="56"/>
        <v>0.19</v>
      </c>
      <c r="AT68" s="1">
        <f t="shared" si="57"/>
        <v>180833.33333333334</v>
      </c>
      <c r="AU68" s="1">
        <f t="shared" si="58"/>
        <v>50482260.84316241</v>
      </c>
    </row>
    <row r="69" spans="1:48" x14ac:dyDescent="0.15">
      <c r="C69" s="7">
        <v>11</v>
      </c>
      <c r="D69" s="7">
        <v>12.135810902299999</v>
      </c>
      <c r="E69" s="9">
        <f t="shared" si="59"/>
        <v>18.330053008709701</v>
      </c>
      <c r="F69" s="7" t="s">
        <v>85</v>
      </c>
      <c r="G69" s="1">
        <v>12</v>
      </c>
      <c r="H69" s="8">
        <f t="shared" si="41"/>
        <v>12.135810902299999</v>
      </c>
      <c r="I69" s="8">
        <f t="shared" si="42"/>
        <v>285.2858109023</v>
      </c>
      <c r="J69" s="8">
        <f t="shared" si="43"/>
        <v>7.9388052315196397E-2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0.19545100913388272</v>
      </c>
      <c r="P69" s="8">
        <f t="shared" si="46"/>
        <v>1.551647493817861E-2</v>
      </c>
      <c r="Q69" s="12">
        <f t="shared" si="47"/>
        <v>2.9481302382539359E-3</v>
      </c>
      <c r="R69" s="8">
        <f t="shared" si="48"/>
        <v>1.8955666666666669E-2</v>
      </c>
      <c r="S69" s="13">
        <f t="shared" si="49"/>
        <v>0.15552764722531182</v>
      </c>
      <c r="T69" s="2">
        <f t="shared" si="50"/>
        <v>0.01</v>
      </c>
      <c r="U69" s="14">
        <f t="shared" si="51"/>
        <v>1.5552764722531181E-3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1.3555276472253118E-2</v>
      </c>
      <c r="AR69" s="8">
        <f t="shared" si="55"/>
        <v>9.9766666666666666</v>
      </c>
      <c r="AS69" s="1">
        <f t="shared" si="56"/>
        <v>0.19</v>
      </c>
      <c r="AT69" s="1">
        <f t="shared" si="57"/>
        <v>180833.33333333334</v>
      </c>
      <c r="AU69" s="1">
        <f t="shared" si="58"/>
        <v>31131549.22783117</v>
      </c>
      <c r="AV69" s="1">
        <f>SUM(AU58:AU69)</f>
        <v>538125664.25013363</v>
      </c>
    </row>
    <row r="70" spans="1:48" x14ac:dyDescent="0.3">
      <c r="C70" s="7">
        <v>12</v>
      </c>
      <c r="D70" s="10">
        <v>9.2780078864516096</v>
      </c>
      <c r="E70" s="9">
        <f t="shared" si="59"/>
        <v>12.135810902299999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9</v>
      </c>
      <c r="E73" s="7"/>
      <c r="F73" s="7"/>
      <c r="G73" s="1">
        <v>1</v>
      </c>
      <c r="H73" s="8">
        <f t="shared" ref="H73:H84" si="61">E74</f>
        <v>9</v>
      </c>
      <c r="I73" s="8">
        <f t="shared" ref="I73:I84" si="62">H73+273.15</f>
        <v>282.14999999999998</v>
      </c>
      <c r="J73" s="8">
        <f t="shared" ref="J73:J84" si="63">EXP(($C$15*(I73-$C$13))/($C$16*I73*$C$13))</f>
        <v>5.4327371422087205E-2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5.9488471707185497E-3</v>
      </c>
      <c r="Q73" s="12">
        <f t="shared" ref="Q73:Q84" si="67">P73*$B$75</f>
        <v>1.070792490729339E-3</v>
      </c>
      <c r="R73" s="8">
        <f t="shared" ref="R73:R84" si="68">L73*$B$75</f>
        <v>1.9710000000000002E-2</v>
      </c>
      <c r="S73" s="13">
        <f t="shared" ref="S73:S84" si="69">Q73/R73</f>
        <v>5.4327371422087212E-2</v>
      </c>
      <c r="T73" s="2">
        <f t="shared" ref="T73:T84" si="70">$B$74/100</f>
        <v>0.01</v>
      </c>
      <c r="U73" s="14">
        <f t="shared" ref="U73:U84" si="71">S73*T73</f>
        <v>5.4327371422087216E-4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1.3143273714220872E-2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34416.666666666664</v>
      </c>
      <c r="AU73" s="1">
        <f t="shared" ref="AU73:AU84" si="78">AT73*10000*AS73*0.67*AR73*AQ73</f>
        <v>5973567.6300914306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9.0059999174838694</v>
      </c>
      <c r="E74" s="9">
        <f t="shared" ref="E74:E85" si="79">D73</f>
        <v>9</v>
      </c>
      <c r="F74" s="7" t="s">
        <v>83</v>
      </c>
      <c r="G74" s="1">
        <v>2</v>
      </c>
      <c r="H74" s="8">
        <f t="shared" si="61"/>
        <v>9.0059999174838694</v>
      </c>
      <c r="I74" s="8">
        <f t="shared" si="62"/>
        <v>282.15599991748383</v>
      </c>
      <c r="J74" s="8">
        <f t="shared" si="63"/>
        <v>5.4367252762628354E-2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0.21305115282928147</v>
      </c>
      <c r="P74" s="8">
        <f t="shared" si="66"/>
        <v>1.1583005877238909E-2</v>
      </c>
      <c r="Q74" s="12">
        <f t="shared" si="67"/>
        <v>2.0849410579030035E-3</v>
      </c>
      <c r="R74" s="8">
        <f t="shared" si="68"/>
        <v>1.9710000000000002E-2</v>
      </c>
      <c r="S74" s="13">
        <f t="shared" si="69"/>
        <v>0.1057808755912229</v>
      </c>
      <c r="T74" s="2">
        <f t="shared" si="70"/>
        <v>0.01</v>
      </c>
      <c r="U74" s="14">
        <f t="shared" si="71"/>
        <v>1.057808755912229E-3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1.3657808755912229E-2</v>
      </c>
      <c r="AR74" s="8">
        <f t="shared" si="75"/>
        <v>10.950000000000001</v>
      </c>
      <c r="AS74" s="1">
        <f t="shared" si="76"/>
        <v>0.18</v>
      </c>
      <c r="AT74" s="1">
        <f t="shared" si="77"/>
        <v>34416.666666666664</v>
      </c>
      <c r="AU74" s="1">
        <f t="shared" si="78"/>
        <v>6207421.8384436173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9.9908838773928608</v>
      </c>
      <c r="E75" s="9">
        <f t="shared" si="79"/>
        <v>9.0059999174838694</v>
      </c>
      <c r="F75" s="7" t="s">
        <v>83</v>
      </c>
      <c r="G75" s="1">
        <v>3</v>
      </c>
      <c r="H75" s="8">
        <f t="shared" si="61"/>
        <v>9.9908838773928608</v>
      </c>
      <c r="I75" s="8">
        <f t="shared" si="62"/>
        <v>283.14088387739287</v>
      </c>
      <c r="J75" s="8">
        <f t="shared" si="63"/>
        <v>6.130106976043808E-2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0.31096814695204256</v>
      </c>
      <c r="P75" s="8">
        <f t="shared" si="66"/>
        <v>1.9062680069581322E-2</v>
      </c>
      <c r="Q75" s="12">
        <f t="shared" si="67"/>
        <v>3.4312824125246376E-3</v>
      </c>
      <c r="R75" s="8">
        <f t="shared" si="68"/>
        <v>1.9710000000000002E-2</v>
      </c>
      <c r="S75" s="13">
        <f t="shared" si="69"/>
        <v>0.17408840246192986</v>
      </c>
      <c r="T75" s="2">
        <f t="shared" si="70"/>
        <v>0.01</v>
      </c>
      <c r="U75" s="14">
        <f t="shared" si="71"/>
        <v>1.7408840246192986E-3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1.4340884024619298E-2</v>
      </c>
      <c r="AR75" s="8">
        <f t="shared" si="75"/>
        <v>10.950000000000001</v>
      </c>
      <c r="AS75" s="1">
        <f t="shared" si="76"/>
        <v>0.18</v>
      </c>
      <c r="AT75" s="1">
        <f t="shared" si="77"/>
        <v>34416.666666666664</v>
      </c>
      <c r="AU75" s="1">
        <f t="shared" si="78"/>
        <v>6517876.9353080774</v>
      </c>
    </row>
    <row r="76" spans="1:48" x14ac:dyDescent="0.15">
      <c r="C76" s="7">
        <v>3</v>
      </c>
      <c r="D76" s="7">
        <v>11.4107536003548</v>
      </c>
      <c r="E76" s="9">
        <f t="shared" si="79"/>
        <v>9.9908838773928608</v>
      </c>
      <c r="F76" s="7" t="s">
        <v>83</v>
      </c>
      <c r="G76" s="1">
        <v>4</v>
      </c>
      <c r="H76" s="8">
        <f t="shared" si="61"/>
        <v>11.4107536003548</v>
      </c>
      <c r="I76" s="8">
        <f t="shared" si="62"/>
        <v>284.56075360035476</v>
      </c>
      <c r="J76" s="8">
        <f t="shared" si="63"/>
        <v>7.2775925089237775E-2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0.40140546688246126</v>
      </c>
      <c r="P76" s="8">
        <f t="shared" si="66"/>
        <v>2.9212654188248515E-2</v>
      </c>
      <c r="Q76" s="12">
        <f t="shared" si="67"/>
        <v>5.2582777538847329E-3</v>
      </c>
      <c r="R76" s="8">
        <f t="shared" si="68"/>
        <v>1.9710000000000002E-2</v>
      </c>
      <c r="S76" s="13">
        <f t="shared" si="69"/>
        <v>0.26678223002966678</v>
      </c>
      <c r="T76" s="2">
        <f t="shared" si="70"/>
        <v>0.01</v>
      </c>
      <c r="U76" s="14">
        <f t="shared" si="71"/>
        <v>2.667822300296668E-3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1.5267822300296668E-2</v>
      </c>
      <c r="AR76" s="8">
        <f t="shared" si="75"/>
        <v>10.950000000000001</v>
      </c>
      <c r="AS76" s="1">
        <f t="shared" si="76"/>
        <v>0.18</v>
      </c>
      <c r="AT76" s="1">
        <f t="shared" si="77"/>
        <v>34416.666666666664</v>
      </c>
      <c r="AU76" s="1">
        <f t="shared" si="78"/>
        <v>6939166.836064538</v>
      </c>
    </row>
    <row r="77" spans="1:48" x14ac:dyDescent="0.15">
      <c r="C77" s="7">
        <v>4</v>
      </c>
      <c r="D77" s="7">
        <v>16.606405416333299</v>
      </c>
      <c r="E77" s="9">
        <f t="shared" si="79"/>
        <v>11.4107536003548</v>
      </c>
      <c r="F77" s="7" t="s">
        <v>83</v>
      </c>
      <c r="G77" s="1">
        <v>5</v>
      </c>
      <c r="H77" s="8">
        <f t="shared" si="61"/>
        <v>16.606405416333299</v>
      </c>
      <c r="I77" s="8">
        <f t="shared" si="62"/>
        <v>289.75640541633328</v>
      </c>
      <c r="J77" s="8">
        <f t="shared" si="63"/>
        <v>0.13441500782055468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0.35358317205950207</v>
      </c>
      <c r="O77" s="8">
        <f t="shared" si="80"/>
        <v>0.1281096406347107</v>
      </c>
      <c r="P77" s="8">
        <f t="shared" si="66"/>
        <v>1.7219858347803089E-2</v>
      </c>
      <c r="Q77" s="12">
        <f t="shared" si="67"/>
        <v>3.099574502604556E-3</v>
      </c>
      <c r="R77" s="8">
        <f t="shared" si="68"/>
        <v>1.9710000000000002E-2</v>
      </c>
      <c r="S77" s="13">
        <f t="shared" si="69"/>
        <v>0.15725898034523367</v>
      </c>
      <c r="T77" s="2">
        <f t="shared" si="70"/>
        <v>0.01</v>
      </c>
      <c r="U77" s="14">
        <f t="shared" si="71"/>
        <v>1.5725898034523367E-3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1.4172589803452337E-2</v>
      </c>
      <c r="AR77" s="8">
        <f t="shared" si="75"/>
        <v>10.950000000000001</v>
      </c>
      <c r="AS77" s="1">
        <f t="shared" si="76"/>
        <v>0.18</v>
      </c>
      <c r="AT77" s="1">
        <f t="shared" si="77"/>
        <v>34416.666666666664</v>
      </c>
      <c r="AU77" s="1">
        <f t="shared" si="78"/>
        <v>6441387.8555130893</v>
      </c>
    </row>
    <row r="78" spans="1:48" x14ac:dyDescent="0.15">
      <c r="C78" s="7">
        <v>5</v>
      </c>
      <c r="D78" s="7">
        <v>18.4294781525806</v>
      </c>
      <c r="E78" s="9">
        <f t="shared" si="79"/>
        <v>16.606405416333299</v>
      </c>
      <c r="F78" s="7" t="s">
        <v>85</v>
      </c>
      <c r="G78" s="1">
        <v>6</v>
      </c>
      <c r="H78" s="8">
        <f t="shared" si="61"/>
        <v>18.4294781525806</v>
      </c>
      <c r="I78" s="8">
        <f t="shared" si="62"/>
        <v>291.57947815258058</v>
      </c>
      <c r="J78" s="8">
        <f t="shared" si="63"/>
        <v>0.16584172694418309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0.22038978228690762</v>
      </c>
      <c r="P78" s="8">
        <f t="shared" si="66"/>
        <v>3.6549822095313295E-2</v>
      </c>
      <c r="Q78" s="12">
        <f t="shared" si="67"/>
        <v>6.5789679771563929E-3</v>
      </c>
      <c r="R78" s="8">
        <f t="shared" si="68"/>
        <v>1.9710000000000002E-2</v>
      </c>
      <c r="S78" s="13">
        <f t="shared" si="69"/>
        <v>0.33378832963756427</v>
      </c>
      <c r="T78" s="2">
        <f t="shared" si="70"/>
        <v>0.01</v>
      </c>
      <c r="U78" s="14">
        <f t="shared" si="71"/>
        <v>3.3378832963756426E-3</v>
      </c>
      <c r="V78" s="13"/>
      <c r="W78" s="2"/>
      <c r="X78" s="14"/>
      <c r="Y78" s="2">
        <v>0.04</v>
      </c>
      <c r="Z78" s="2">
        <v>0.27</v>
      </c>
      <c r="AA78" s="2">
        <f t="shared" si="72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3"/>
        <v>1.0799999999999999E-2</v>
      </c>
      <c r="AQ78" s="1">
        <f t="shared" si="74"/>
        <v>2.4937883296375644E-2</v>
      </c>
      <c r="AR78" s="8">
        <f t="shared" si="75"/>
        <v>10.950000000000001</v>
      </c>
      <c r="AS78" s="1">
        <f t="shared" si="76"/>
        <v>0.18</v>
      </c>
      <c r="AT78" s="1">
        <f t="shared" si="77"/>
        <v>34416.666666666664</v>
      </c>
      <c r="AU78" s="1">
        <f t="shared" si="78"/>
        <v>11334172.570799123</v>
      </c>
    </row>
    <row r="79" spans="1:48" x14ac:dyDescent="0.15">
      <c r="C79" s="7">
        <v>6</v>
      </c>
      <c r="D79" s="7">
        <v>19.629799312333301</v>
      </c>
      <c r="E79" s="9">
        <f t="shared" si="79"/>
        <v>18.4294781525806</v>
      </c>
      <c r="F79" s="7" t="s">
        <v>83</v>
      </c>
      <c r="G79" s="1">
        <v>7</v>
      </c>
      <c r="H79" s="8">
        <f t="shared" si="61"/>
        <v>19.629799312333301</v>
      </c>
      <c r="I79" s="8">
        <f t="shared" si="62"/>
        <v>292.7797993123333</v>
      </c>
      <c r="J79" s="8">
        <f t="shared" si="63"/>
        <v>0.19017364472729809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0.29333996019159436</v>
      </c>
      <c r="P79" s="8">
        <f t="shared" si="66"/>
        <v>5.5785529373796029E-2</v>
      </c>
      <c r="Q79" s="12">
        <f t="shared" si="67"/>
        <v>1.0041395287283286E-2</v>
      </c>
      <c r="R79" s="8">
        <f t="shared" si="68"/>
        <v>1.9710000000000002E-2</v>
      </c>
      <c r="S79" s="13">
        <f t="shared" si="69"/>
        <v>0.50945688925841115</v>
      </c>
      <c r="T79" s="2">
        <f t="shared" si="70"/>
        <v>0.01</v>
      </c>
      <c r="U79" s="14">
        <f t="shared" si="71"/>
        <v>5.0945688925841115E-3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2.6694568892584113E-2</v>
      </c>
      <c r="AR79" s="8">
        <f t="shared" si="75"/>
        <v>10.950000000000001</v>
      </c>
      <c r="AS79" s="1">
        <f t="shared" si="76"/>
        <v>0.18</v>
      </c>
      <c r="AT79" s="1">
        <f t="shared" si="77"/>
        <v>34416.666666666664</v>
      </c>
      <c r="AU79" s="1">
        <f t="shared" si="78"/>
        <v>12132579.454953467</v>
      </c>
    </row>
    <row r="80" spans="1:48" x14ac:dyDescent="0.15">
      <c r="C80" s="7">
        <v>7</v>
      </c>
      <c r="D80" s="7">
        <v>20.643159180322598</v>
      </c>
      <c r="E80" s="9">
        <f t="shared" si="79"/>
        <v>19.629799312333301</v>
      </c>
      <c r="F80" s="7" t="s">
        <v>83</v>
      </c>
      <c r="G80" s="1">
        <v>8</v>
      </c>
      <c r="H80" s="8">
        <f t="shared" si="61"/>
        <v>20.643159180322598</v>
      </c>
      <c r="I80" s="8">
        <f t="shared" si="62"/>
        <v>293.79315918032256</v>
      </c>
      <c r="J80" s="8">
        <f t="shared" si="63"/>
        <v>0.2132886385246914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0.34705443081779835</v>
      </c>
      <c r="P80" s="8">
        <f t="shared" si="66"/>
        <v>7.402276704308991E-2</v>
      </c>
      <c r="Q80" s="12">
        <f t="shared" si="67"/>
        <v>1.3324098067756184E-2</v>
      </c>
      <c r="R80" s="8">
        <f t="shared" si="68"/>
        <v>1.9710000000000002E-2</v>
      </c>
      <c r="S80" s="13">
        <f t="shared" si="69"/>
        <v>0.6760070049597251</v>
      </c>
      <c r="T80" s="2">
        <f t="shared" si="70"/>
        <v>0.01</v>
      </c>
      <c r="U80" s="14">
        <f t="shared" si="71"/>
        <v>6.7600700495972508E-3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2.8360070049597251E-2</v>
      </c>
      <c r="AR80" s="8">
        <f t="shared" si="75"/>
        <v>10.950000000000001</v>
      </c>
      <c r="AS80" s="1">
        <f t="shared" si="76"/>
        <v>0.18</v>
      </c>
      <c r="AT80" s="1">
        <f t="shared" si="77"/>
        <v>34416.666666666664</v>
      </c>
      <c r="AU80" s="1">
        <f t="shared" si="78"/>
        <v>12889543.360274013</v>
      </c>
    </row>
    <row r="81" spans="1:48" x14ac:dyDescent="0.15">
      <c r="C81" s="7">
        <v>8</v>
      </c>
      <c r="D81" s="7">
        <v>21.330311592258099</v>
      </c>
      <c r="E81" s="9">
        <f t="shared" si="79"/>
        <v>20.643159180322598</v>
      </c>
      <c r="F81" s="7" t="s">
        <v>83</v>
      </c>
      <c r="G81" s="1">
        <v>9</v>
      </c>
      <c r="H81" s="8">
        <f t="shared" si="61"/>
        <v>21.330311592258099</v>
      </c>
      <c r="I81" s="8">
        <f t="shared" si="62"/>
        <v>294.48031159225809</v>
      </c>
      <c r="J81" s="8">
        <f t="shared" si="63"/>
        <v>0.23043767468464094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0.38253166377470843</v>
      </c>
      <c r="P81" s="8">
        <f t="shared" si="66"/>
        <v>8.8149707093490709E-2</v>
      </c>
      <c r="Q81" s="12">
        <f t="shared" si="67"/>
        <v>1.5866947276828327E-2</v>
      </c>
      <c r="R81" s="8">
        <f t="shared" si="68"/>
        <v>1.9710000000000002E-2</v>
      </c>
      <c r="S81" s="13">
        <f t="shared" si="69"/>
        <v>0.80502015610493782</v>
      </c>
      <c r="T81" s="2">
        <f t="shared" si="70"/>
        <v>0.01</v>
      </c>
      <c r="U81" s="14">
        <f t="shared" si="71"/>
        <v>8.0502015610493787E-3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2.9650201561049382E-2</v>
      </c>
      <c r="AR81" s="8">
        <f t="shared" si="75"/>
        <v>10.950000000000001</v>
      </c>
      <c r="AS81" s="1">
        <f t="shared" si="76"/>
        <v>0.18</v>
      </c>
      <c r="AT81" s="1">
        <f t="shared" si="77"/>
        <v>34416.666666666664</v>
      </c>
      <c r="AU81" s="1">
        <f t="shared" si="78"/>
        <v>13475903.197475975</v>
      </c>
    </row>
    <row r="82" spans="1:48" x14ac:dyDescent="0.15">
      <c r="C82" s="7">
        <v>9</v>
      </c>
      <c r="D82" s="7">
        <v>20.159935760333301</v>
      </c>
      <c r="E82" s="9">
        <f t="shared" si="79"/>
        <v>21.330311592258099</v>
      </c>
      <c r="F82" s="7" t="s">
        <v>83</v>
      </c>
      <c r="G82" s="1">
        <v>10</v>
      </c>
      <c r="H82" s="8">
        <f t="shared" si="61"/>
        <v>20.159935760333301</v>
      </c>
      <c r="I82" s="8">
        <f t="shared" si="62"/>
        <v>293.3099357603333</v>
      </c>
      <c r="J82" s="8">
        <f t="shared" si="63"/>
        <v>0.20195522746055689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0.40388195668121774</v>
      </c>
      <c r="P82" s="8">
        <f t="shared" si="66"/>
        <v>8.1566072428770106E-2</v>
      </c>
      <c r="Q82" s="12">
        <f t="shared" si="67"/>
        <v>1.4681893037178619E-2</v>
      </c>
      <c r="R82" s="8">
        <f t="shared" si="68"/>
        <v>1.9710000000000002E-2</v>
      </c>
      <c r="S82" s="13">
        <f t="shared" si="69"/>
        <v>0.74489563861890506</v>
      </c>
      <c r="T82" s="2">
        <f t="shared" si="70"/>
        <v>0.01</v>
      </c>
      <c r="U82" s="14">
        <f t="shared" si="71"/>
        <v>7.4489563861890509E-3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2.9048956386189054E-2</v>
      </c>
      <c r="AR82" s="8">
        <f t="shared" si="75"/>
        <v>10.950000000000001</v>
      </c>
      <c r="AS82" s="1">
        <f t="shared" si="76"/>
        <v>0.18</v>
      </c>
      <c r="AT82" s="1">
        <f t="shared" si="77"/>
        <v>34416.666666666664</v>
      </c>
      <c r="AU82" s="1">
        <f t="shared" si="78"/>
        <v>13202639.56526475</v>
      </c>
    </row>
    <row r="83" spans="1:48" x14ac:dyDescent="0.15">
      <c r="C83" s="7">
        <v>10</v>
      </c>
      <c r="D83" s="7">
        <v>18.330053008709701</v>
      </c>
      <c r="E83" s="9">
        <f t="shared" si="79"/>
        <v>20.159935760333301</v>
      </c>
      <c r="F83" s="7" t="s">
        <v>83</v>
      </c>
      <c r="G83" s="1">
        <v>11</v>
      </c>
      <c r="H83" s="8">
        <f t="shared" si="61"/>
        <v>18.330053008709701</v>
      </c>
      <c r="I83" s="8">
        <f t="shared" si="62"/>
        <v>291.48005300870966</v>
      </c>
      <c r="J83" s="8">
        <f t="shared" si="63"/>
        <v>0.1639634097991248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0.30620009003982523</v>
      </c>
      <c r="O83" s="8">
        <f t="shared" si="80"/>
        <v>0.12561579421262242</v>
      </c>
      <c r="P83" s="8">
        <f t="shared" si="66"/>
        <v>2.059639394372674E-2</v>
      </c>
      <c r="Q83" s="12">
        <f t="shared" si="67"/>
        <v>3.7073509098708131E-3</v>
      </c>
      <c r="R83" s="8">
        <f t="shared" si="68"/>
        <v>1.9710000000000002E-2</v>
      </c>
      <c r="S83" s="13">
        <f t="shared" si="69"/>
        <v>0.18809492186051815</v>
      </c>
      <c r="T83" s="2">
        <f t="shared" si="70"/>
        <v>0.01</v>
      </c>
      <c r="U83" s="14">
        <f t="shared" si="71"/>
        <v>1.8809492186051815E-3</v>
      </c>
      <c r="V83" s="13"/>
      <c r="W83" s="2"/>
      <c r="X83" s="14"/>
      <c r="Y83" s="2">
        <v>0.04</v>
      </c>
      <c r="Z83" s="2">
        <v>0.27</v>
      </c>
      <c r="AA83" s="2">
        <f t="shared" si="72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1.4999999999999999E-2</v>
      </c>
      <c r="AO83" s="2">
        <v>0.72</v>
      </c>
      <c r="AP83" s="2">
        <f t="shared" si="73"/>
        <v>1.0799999999999999E-2</v>
      </c>
      <c r="AQ83" s="1">
        <f t="shared" si="74"/>
        <v>2.3480949218605184E-2</v>
      </c>
      <c r="AR83" s="8">
        <f t="shared" si="75"/>
        <v>10.950000000000001</v>
      </c>
      <c r="AS83" s="1">
        <f t="shared" si="76"/>
        <v>0.18</v>
      </c>
      <c r="AT83" s="1">
        <f t="shared" si="77"/>
        <v>34416.666666666664</v>
      </c>
      <c r="AU83" s="1">
        <f t="shared" si="78"/>
        <v>10672001.605225297</v>
      </c>
    </row>
    <row r="84" spans="1:48" x14ac:dyDescent="0.15">
      <c r="C84" s="7">
        <v>11</v>
      </c>
      <c r="D84" s="7">
        <v>12.135810902299999</v>
      </c>
      <c r="E84" s="9">
        <f t="shared" si="79"/>
        <v>18.330053008709701</v>
      </c>
      <c r="F84" s="7" t="s">
        <v>85</v>
      </c>
      <c r="G84" s="1">
        <v>12</v>
      </c>
      <c r="H84" s="8">
        <f t="shared" si="61"/>
        <v>12.135810902299999</v>
      </c>
      <c r="I84" s="8">
        <f t="shared" si="62"/>
        <v>285.2858109023</v>
      </c>
      <c r="J84" s="8">
        <f t="shared" si="63"/>
        <v>7.9388052315196397E-2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0.21451940026889571</v>
      </c>
      <c r="P84" s="8">
        <f t="shared" si="66"/>
        <v>1.7030277371171649E-2</v>
      </c>
      <c r="Q84" s="12">
        <f t="shared" si="67"/>
        <v>3.0654499268108967E-3</v>
      </c>
      <c r="R84" s="8">
        <f t="shared" si="68"/>
        <v>1.9710000000000002E-2</v>
      </c>
      <c r="S84" s="13">
        <f t="shared" si="69"/>
        <v>0.15552764722531184</v>
      </c>
      <c r="T84" s="2">
        <f t="shared" si="70"/>
        <v>0.01</v>
      </c>
      <c r="U84" s="14">
        <f t="shared" si="71"/>
        <v>1.5552764722531185E-3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1.4155276472253118E-2</v>
      </c>
      <c r="AR84" s="8">
        <f t="shared" si="75"/>
        <v>10.950000000000001</v>
      </c>
      <c r="AS84" s="1">
        <f t="shared" si="76"/>
        <v>0.18</v>
      </c>
      <c r="AT84" s="1">
        <f t="shared" si="77"/>
        <v>34416.666666666664</v>
      </c>
      <c r="AU84" s="1">
        <f t="shared" si="78"/>
        <v>6433519.0127065368</v>
      </c>
      <c r="AV84" s="1">
        <f>SUM(AU73:AU84)</f>
        <v>112219779.8621199</v>
      </c>
    </row>
    <row r="85" spans="1:48" x14ac:dyDescent="0.3">
      <c r="C85" s="7">
        <v>12</v>
      </c>
      <c r="D85" s="10">
        <v>9.2780078864516096</v>
      </c>
      <c r="E85" s="9">
        <f t="shared" si="79"/>
        <v>12.135810902299999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9</v>
      </c>
      <c r="E89" s="7"/>
      <c r="F89" s="7"/>
      <c r="G89" s="1">
        <v>1</v>
      </c>
      <c r="H89" s="8">
        <f t="shared" ref="H89:H100" si="81">E90</f>
        <v>9</v>
      </c>
      <c r="I89" s="8">
        <f t="shared" ref="I89:I100" si="82">H89+273.15</f>
        <v>282.14999999999998</v>
      </c>
      <c r="J89" s="8">
        <f t="shared" ref="J89:J100" si="83">EXP(($C$15*(I89-$C$13))/($C$16*I89*$C$13))</f>
        <v>5.4327371422087205E-2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0.28822164542131368</v>
      </c>
      <c r="Q89" s="12">
        <f t="shared" ref="Q89:Q100" si="87">P89*$B$91</f>
        <v>0.12969974043959115</v>
      </c>
      <c r="R89" s="8">
        <f t="shared" ref="R89:R100" si="88">L89*$B$91</f>
        <v>2.3873737500000001</v>
      </c>
      <c r="S89" s="13">
        <f t="shared" ref="S89:S100" si="89">Q89/R89</f>
        <v>5.4327371422087198E-2</v>
      </c>
      <c r="T89" s="2">
        <f t="shared" ref="T89:T100" si="90">$B$90/100</f>
        <v>0.51</v>
      </c>
      <c r="U89" s="14">
        <f t="shared" ref="U89:U100" si="91">S89*T89</f>
        <v>2.7706959425264473E-2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3.869064826671724E-2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165416.66666666666</v>
      </c>
      <c r="AN89" s="1">
        <f t="shared" ref="AN89:AN100" si="96">AM89*10000*AK89*AJ89</f>
        <v>665768120.96677852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9.0059999174838694</v>
      </c>
      <c r="E90" s="9">
        <f t="shared" ref="E90:E101" si="97">D89</f>
        <v>9</v>
      </c>
      <c r="F90" s="7" t="s">
        <v>83</v>
      </c>
      <c r="G90" s="1">
        <v>2</v>
      </c>
      <c r="H90" s="8">
        <f t="shared" si="81"/>
        <v>9.0059999174838694</v>
      </c>
      <c r="I90" s="8">
        <f t="shared" si="82"/>
        <v>282.15599991748383</v>
      </c>
      <c r="J90" s="8">
        <f t="shared" si="83"/>
        <v>5.4367252762628354E-2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10.322328354578687</v>
      </c>
      <c r="P90" s="8">
        <f t="shared" si="86"/>
        <v>0.56119663475222514</v>
      </c>
      <c r="Q90" s="12">
        <f t="shared" si="87"/>
        <v>0.25253848563850134</v>
      </c>
      <c r="R90" s="8">
        <f t="shared" si="88"/>
        <v>2.3873737500000001</v>
      </c>
      <c r="S90" s="13">
        <f t="shared" si="89"/>
        <v>0.10578087559122293</v>
      </c>
      <c r="T90" s="2">
        <f t="shared" si="90"/>
        <v>0.51</v>
      </c>
      <c r="U90" s="14">
        <f t="shared" si="91"/>
        <v>5.3948246551523693E-2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4.6602396335284395E-2</v>
      </c>
      <c r="AK90" s="8">
        <f t="shared" si="93"/>
        <v>10.4025</v>
      </c>
      <c r="AL90" s="1">
        <f t="shared" si="94"/>
        <v>0.45</v>
      </c>
      <c r="AM90" s="17">
        <f t="shared" si="95"/>
        <v>165416.66666666666</v>
      </c>
      <c r="AN90" s="1">
        <f t="shared" si="96"/>
        <v>801909278.61452079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9.9908838773928608</v>
      </c>
      <c r="E91" s="9">
        <f t="shared" si="97"/>
        <v>9.0059999174838694</v>
      </c>
      <c r="F91" s="7" t="s">
        <v>83</v>
      </c>
      <c r="G91" s="1">
        <v>3</v>
      </c>
      <c r="H91" s="8">
        <f t="shared" si="81"/>
        <v>9.9908838773928608</v>
      </c>
      <c r="I91" s="8">
        <f t="shared" si="82"/>
        <v>283.14088387739287</v>
      </c>
      <c r="J91" s="8">
        <f t="shared" si="83"/>
        <v>6.130106976043808E-2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15.066406719826462</v>
      </c>
      <c r="P91" s="8">
        <f t="shared" si="86"/>
        <v>0.92358684937121505</v>
      </c>
      <c r="Q91" s="12">
        <f t="shared" si="87"/>
        <v>0.41561408221704677</v>
      </c>
      <c r="R91" s="8">
        <f t="shared" si="88"/>
        <v>2.3873737500000001</v>
      </c>
      <c r="S91" s="13">
        <f t="shared" si="89"/>
        <v>0.17408840246192989</v>
      </c>
      <c r="T91" s="2">
        <f t="shared" si="90"/>
        <v>0.51</v>
      </c>
      <c r="U91" s="14">
        <f t="shared" si="91"/>
        <v>8.8785085255584248E-2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5.7105703204558655E-2</v>
      </c>
      <c r="AK91" s="8">
        <f t="shared" si="93"/>
        <v>10.4025</v>
      </c>
      <c r="AL91" s="1">
        <f t="shared" si="94"/>
        <v>0.45</v>
      </c>
      <c r="AM91" s="17">
        <f t="shared" si="95"/>
        <v>165416.66666666666</v>
      </c>
      <c r="AN91" s="1">
        <f t="shared" si="96"/>
        <v>982644603.3392179</v>
      </c>
    </row>
    <row r="92" spans="1:48" x14ac:dyDescent="0.15">
      <c r="C92" s="7">
        <v>3</v>
      </c>
      <c r="D92" s="7">
        <v>11.4107536003548</v>
      </c>
      <c r="E92" s="9">
        <f t="shared" si="97"/>
        <v>9.9908838773928608</v>
      </c>
      <c r="F92" s="7" t="s">
        <v>83</v>
      </c>
      <c r="G92" s="1">
        <v>4</v>
      </c>
      <c r="H92" s="8">
        <f t="shared" si="81"/>
        <v>11.4107536003548</v>
      </c>
      <c r="I92" s="8">
        <f t="shared" si="82"/>
        <v>284.56075360035476</v>
      </c>
      <c r="J92" s="8">
        <f t="shared" si="83"/>
        <v>7.2775925089237775E-2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19.448094870455247</v>
      </c>
      <c r="P92" s="8">
        <f t="shared" si="86"/>
        <v>1.4153530954206404</v>
      </c>
      <c r="Q92" s="12">
        <f t="shared" si="87"/>
        <v>0.63690889293928821</v>
      </c>
      <c r="R92" s="8">
        <f t="shared" si="88"/>
        <v>2.3873737500000001</v>
      </c>
      <c r="S92" s="13">
        <f t="shared" si="89"/>
        <v>0.26678223002966678</v>
      </c>
      <c r="T92" s="2">
        <f t="shared" si="90"/>
        <v>0.51</v>
      </c>
      <c r="U92" s="14">
        <f t="shared" si="91"/>
        <v>0.13605893731513005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7.1358769600511712E-2</v>
      </c>
      <c r="AK92" s="8">
        <f t="shared" si="93"/>
        <v>10.4025</v>
      </c>
      <c r="AL92" s="1">
        <f t="shared" si="94"/>
        <v>0.45</v>
      </c>
      <c r="AM92" s="17">
        <f t="shared" si="95"/>
        <v>165416.66666666666</v>
      </c>
      <c r="AN92" s="1">
        <f t="shared" si="96"/>
        <v>1227903797.9392552</v>
      </c>
    </row>
    <row r="93" spans="1:48" x14ac:dyDescent="0.15">
      <c r="C93" s="7">
        <v>4</v>
      </c>
      <c r="D93" s="7">
        <v>16.606405416333299</v>
      </c>
      <c r="E93" s="9">
        <f t="shared" si="97"/>
        <v>11.4107536003548</v>
      </c>
      <c r="F93" s="7" t="s">
        <v>83</v>
      </c>
      <c r="G93" s="1">
        <v>5</v>
      </c>
      <c r="H93" s="8">
        <f t="shared" si="81"/>
        <v>16.606405416333299</v>
      </c>
      <c r="I93" s="8">
        <f t="shared" si="82"/>
        <v>289.75640541633328</v>
      </c>
      <c r="J93" s="8">
        <f t="shared" si="83"/>
        <v>0.13441500782055468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17.131104686282875</v>
      </c>
      <c r="O93" s="8">
        <f t="shared" si="98"/>
        <v>6.2069120887517286</v>
      </c>
      <c r="P93" s="8">
        <f t="shared" si="86"/>
        <v>0.83430213695105904</v>
      </c>
      <c r="Q93" s="12">
        <f t="shared" si="87"/>
        <v>0.3754359616279766</v>
      </c>
      <c r="R93" s="8">
        <f t="shared" si="88"/>
        <v>2.3873737500000001</v>
      </c>
      <c r="S93" s="13">
        <f t="shared" si="89"/>
        <v>0.15725898034523358</v>
      </c>
      <c r="T93" s="2">
        <f t="shared" si="90"/>
        <v>0.51</v>
      </c>
      <c r="U93" s="14">
        <f t="shared" si="91"/>
        <v>8.0202079976069124E-2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5.4517927112784845E-2</v>
      </c>
      <c r="AK93" s="8">
        <f t="shared" si="93"/>
        <v>10.4025</v>
      </c>
      <c r="AL93" s="1">
        <f t="shared" si="94"/>
        <v>0.45</v>
      </c>
      <c r="AM93" s="17">
        <f t="shared" si="95"/>
        <v>165416.66666666666</v>
      </c>
      <c r="AN93" s="1">
        <f t="shared" si="96"/>
        <v>938115527.10802293</v>
      </c>
    </row>
    <row r="94" spans="1:48" x14ac:dyDescent="0.15">
      <c r="C94" s="7">
        <v>5</v>
      </c>
      <c r="D94" s="7">
        <v>18.4294781525806</v>
      </c>
      <c r="E94" s="9">
        <f t="shared" si="97"/>
        <v>16.606405416333299</v>
      </c>
      <c r="F94" s="7" t="s">
        <v>85</v>
      </c>
      <c r="G94" s="1">
        <v>6</v>
      </c>
      <c r="H94" s="8">
        <f t="shared" si="81"/>
        <v>18.4294781525806</v>
      </c>
      <c r="I94" s="8">
        <f t="shared" si="82"/>
        <v>291.57947815258058</v>
      </c>
      <c r="J94" s="8">
        <f t="shared" si="83"/>
        <v>0.16584172694418309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10.677884951800669</v>
      </c>
      <c r="P94" s="8">
        <f t="shared" si="86"/>
        <v>1.7708388805179283</v>
      </c>
      <c r="Q94" s="12">
        <f t="shared" si="87"/>
        <v>0.79687749623306769</v>
      </c>
      <c r="R94" s="8">
        <f t="shared" si="88"/>
        <v>2.3873737500000001</v>
      </c>
      <c r="S94" s="13">
        <f t="shared" si="89"/>
        <v>0.33378832963756416</v>
      </c>
      <c r="T94" s="2">
        <f t="shared" si="90"/>
        <v>0.51</v>
      </c>
      <c r="U94" s="14">
        <f t="shared" si="91"/>
        <v>0.17023204811515771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118</v>
      </c>
      <c r="AC94" s="2">
        <v>0.26</v>
      </c>
      <c r="AD94" s="2">
        <v>43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9.7779962506720053E-2</v>
      </c>
      <c r="AK94" s="8">
        <f t="shared" si="93"/>
        <v>10.4025</v>
      </c>
      <c r="AL94" s="1">
        <f t="shared" si="94"/>
        <v>0.45</v>
      </c>
      <c r="AM94" s="17">
        <f t="shared" si="95"/>
        <v>165416.66666666666</v>
      </c>
      <c r="AN94" s="1">
        <f t="shared" si="96"/>
        <v>1682545649.210557</v>
      </c>
    </row>
    <row r="95" spans="1:48" x14ac:dyDescent="0.15">
      <c r="C95" s="7">
        <v>6</v>
      </c>
      <c r="D95" s="7">
        <v>19.629799312333301</v>
      </c>
      <c r="E95" s="9">
        <f t="shared" si="97"/>
        <v>18.4294781525806</v>
      </c>
      <c r="F95" s="7" t="s">
        <v>83</v>
      </c>
      <c r="G95" s="1">
        <v>7</v>
      </c>
      <c r="H95" s="8">
        <f t="shared" si="81"/>
        <v>19.629799312333301</v>
      </c>
      <c r="I95" s="8">
        <f t="shared" si="82"/>
        <v>292.7797993123333</v>
      </c>
      <c r="J95" s="8">
        <f t="shared" si="83"/>
        <v>0.19017364472729809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14.212321071282741</v>
      </c>
      <c r="P95" s="8">
        <f t="shared" si="86"/>
        <v>2.7028088981604164</v>
      </c>
      <c r="Q95" s="12">
        <f t="shared" si="87"/>
        <v>1.2162640041721875</v>
      </c>
      <c r="R95" s="8">
        <f t="shared" si="88"/>
        <v>2.3873737500000001</v>
      </c>
      <c r="S95" s="13">
        <f t="shared" si="89"/>
        <v>0.50945688925841104</v>
      </c>
      <c r="T95" s="2">
        <f t="shared" si="90"/>
        <v>0.51</v>
      </c>
      <c r="U95" s="14">
        <f t="shared" si="91"/>
        <v>0.25982301352178966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0.12479163857681959</v>
      </c>
      <c r="AK95" s="8">
        <f t="shared" si="93"/>
        <v>10.4025</v>
      </c>
      <c r="AL95" s="1">
        <f t="shared" si="94"/>
        <v>0.45</v>
      </c>
      <c r="AM95" s="17">
        <f t="shared" si="95"/>
        <v>165416.66666666666</v>
      </c>
      <c r="AN95" s="1">
        <f t="shared" si="96"/>
        <v>2147348221.0719175</v>
      </c>
    </row>
    <row r="96" spans="1:48" x14ac:dyDescent="0.15">
      <c r="C96" s="7">
        <v>7</v>
      </c>
      <c r="D96" s="7">
        <v>20.643159180322598</v>
      </c>
      <c r="E96" s="9">
        <f t="shared" si="97"/>
        <v>19.629799312333301</v>
      </c>
      <c r="F96" s="7" t="s">
        <v>83</v>
      </c>
      <c r="G96" s="1">
        <v>8</v>
      </c>
      <c r="H96" s="8">
        <f t="shared" si="81"/>
        <v>20.643159180322598</v>
      </c>
      <c r="I96" s="8">
        <f t="shared" si="82"/>
        <v>293.79315918032256</v>
      </c>
      <c r="J96" s="8">
        <f t="shared" si="83"/>
        <v>0.2132886385246914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16.814787173122323</v>
      </c>
      <c r="P96" s="8">
        <f t="shared" si="86"/>
        <v>3.5864030632377046</v>
      </c>
      <c r="Q96" s="12">
        <f t="shared" si="87"/>
        <v>1.6138813784569672</v>
      </c>
      <c r="R96" s="8">
        <f t="shared" si="88"/>
        <v>2.3873737500000001</v>
      </c>
      <c r="S96" s="13">
        <f t="shared" si="89"/>
        <v>0.67600700495972499</v>
      </c>
      <c r="T96" s="2">
        <f t="shared" si="90"/>
        <v>0.51</v>
      </c>
      <c r="U96" s="14">
        <f t="shared" si="91"/>
        <v>0.34476357252945977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0.15040121711763213</v>
      </c>
      <c r="AK96" s="8">
        <f t="shared" si="93"/>
        <v>10.4025</v>
      </c>
      <c r="AL96" s="1">
        <f t="shared" si="94"/>
        <v>0.45</v>
      </c>
      <c r="AM96" s="17">
        <f t="shared" si="95"/>
        <v>165416.66666666666</v>
      </c>
      <c r="AN96" s="1">
        <f t="shared" si="96"/>
        <v>2588024243.5136199</v>
      </c>
    </row>
    <row r="97" spans="1:50" x14ac:dyDescent="0.15">
      <c r="C97" s="7">
        <v>8</v>
      </c>
      <c r="D97" s="7">
        <v>21.330311592258099</v>
      </c>
      <c r="E97" s="9">
        <f t="shared" si="97"/>
        <v>20.643159180322598</v>
      </c>
      <c r="F97" s="7" t="s">
        <v>83</v>
      </c>
      <c r="G97" s="1">
        <v>9</v>
      </c>
      <c r="H97" s="8">
        <f t="shared" si="81"/>
        <v>21.330311592258099</v>
      </c>
      <c r="I97" s="8">
        <f t="shared" si="82"/>
        <v>294.48031159225809</v>
      </c>
      <c r="J97" s="8">
        <f t="shared" si="83"/>
        <v>0.23043767468464094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18.533659109884617</v>
      </c>
      <c r="P97" s="8">
        <f t="shared" si="86"/>
        <v>4.270853308679623</v>
      </c>
      <c r="Q97" s="12">
        <f t="shared" si="87"/>
        <v>1.9218839889058303</v>
      </c>
      <c r="R97" s="8">
        <f t="shared" si="88"/>
        <v>2.3873737500000001</v>
      </c>
      <c r="S97" s="13">
        <f t="shared" si="89"/>
        <v>0.8050201561049376</v>
      </c>
      <c r="T97" s="2">
        <f t="shared" si="90"/>
        <v>0.51</v>
      </c>
      <c r="U97" s="14">
        <f t="shared" si="91"/>
        <v>0.41056027961351821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0.17023892430347576</v>
      </c>
      <c r="AK97" s="8">
        <f t="shared" si="93"/>
        <v>10.4025</v>
      </c>
      <c r="AL97" s="1">
        <f t="shared" si="94"/>
        <v>0.45</v>
      </c>
      <c r="AM97" s="17">
        <f t="shared" si="95"/>
        <v>165416.66666666666</v>
      </c>
      <c r="AN97" s="1">
        <f t="shared" si="96"/>
        <v>2929380969.9856749</v>
      </c>
    </row>
    <row r="98" spans="1:50" x14ac:dyDescent="0.15">
      <c r="C98" s="7">
        <v>9</v>
      </c>
      <c r="D98" s="7">
        <v>20.159935760333301</v>
      </c>
      <c r="E98" s="9">
        <f t="shared" si="97"/>
        <v>21.330311592258099</v>
      </c>
      <c r="F98" s="7" t="s">
        <v>83</v>
      </c>
      <c r="G98" s="1">
        <v>10</v>
      </c>
      <c r="H98" s="8">
        <f t="shared" si="81"/>
        <v>20.159935760333301</v>
      </c>
      <c r="I98" s="8">
        <f t="shared" si="82"/>
        <v>293.3099357603333</v>
      </c>
      <c r="J98" s="8">
        <f t="shared" si="83"/>
        <v>0.20195522746055689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19.568080801204996</v>
      </c>
      <c r="P98" s="8">
        <f t="shared" si="86"/>
        <v>3.951876209173911</v>
      </c>
      <c r="Q98" s="12">
        <f t="shared" si="87"/>
        <v>1.7783442941282599</v>
      </c>
      <c r="R98" s="8">
        <f t="shared" si="88"/>
        <v>2.3873737500000001</v>
      </c>
      <c r="S98" s="13">
        <f t="shared" si="89"/>
        <v>0.74489563861890495</v>
      </c>
      <c r="T98" s="2">
        <f t="shared" si="90"/>
        <v>0.51</v>
      </c>
      <c r="U98" s="14">
        <f t="shared" si="91"/>
        <v>0.37989677569564151</v>
      </c>
      <c r="V98" s="2">
        <v>220.1</v>
      </c>
      <c r="W98" s="2">
        <v>0.06</v>
      </c>
      <c r="X98" s="2">
        <v>12.1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0.1609938778722359</v>
      </c>
      <c r="AK98" s="8">
        <f t="shared" si="93"/>
        <v>10.4025</v>
      </c>
      <c r="AL98" s="1">
        <f t="shared" si="94"/>
        <v>0.45</v>
      </c>
      <c r="AM98" s="17">
        <f t="shared" si="95"/>
        <v>165416.66666666666</v>
      </c>
      <c r="AN98" s="1">
        <f t="shared" si="96"/>
        <v>2770297122.4278159</v>
      </c>
    </row>
    <row r="99" spans="1:50" x14ac:dyDescent="0.15">
      <c r="C99" s="7">
        <v>10</v>
      </c>
      <c r="D99" s="7">
        <v>18.330053008709701</v>
      </c>
      <c r="E99" s="9">
        <f t="shared" si="97"/>
        <v>20.159935760333301</v>
      </c>
      <c r="F99" s="7" t="s">
        <v>83</v>
      </c>
      <c r="G99" s="1">
        <v>11</v>
      </c>
      <c r="H99" s="8">
        <f t="shared" si="81"/>
        <v>18.330053008709701</v>
      </c>
      <c r="I99" s="8">
        <f t="shared" si="82"/>
        <v>291.48005300870966</v>
      </c>
      <c r="J99" s="8">
        <f t="shared" si="83"/>
        <v>0.1639634097991248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14.835394362429531</v>
      </c>
      <c r="O99" s="8">
        <f t="shared" si="98"/>
        <v>6.0860852296015526</v>
      </c>
      <c r="P99" s="8">
        <f t="shared" si="86"/>
        <v>0.99789528657355986</v>
      </c>
      <c r="Q99" s="12">
        <f t="shared" si="87"/>
        <v>0.44905287895810192</v>
      </c>
      <c r="R99" s="8">
        <f t="shared" si="88"/>
        <v>2.3873737500000001</v>
      </c>
      <c r="S99" s="13">
        <f t="shared" si="89"/>
        <v>0.18809492186051802</v>
      </c>
      <c r="T99" s="2">
        <f t="shared" si="90"/>
        <v>0.51</v>
      </c>
      <c r="U99" s="14">
        <f t="shared" si="91"/>
        <v>9.592841014886419E-2</v>
      </c>
      <c r="V99" s="2">
        <v>220.1</v>
      </c>
      <c r="W99" s="2">
        <v>0.06</v>
      </c>
      <c r="X99" s="2">
        <v>12.1</v>
      </c>
      <c r="Y99" s="2">
        <v>0.14000000000000001</v>
      </c>
      <c r="Z99" s="2"/>
      <c r="AA99" s="2"/>
      <c r="AB99" s="2">
        <v>118</v>
      </c>
      <c r="AC99" s="2">
        <v>0.26</v>
      </c>
      <c r="AD99" s="2">
        <v>43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7.5365415659882556E-2</v>
      </c>
      <c r="AK99" s="8">
        <f t="shared" si="93"/>
        <v>10.4025</v>
      </c>
      <c r="AL99" s="1">
        <f t="shared" si="94"/>
        <v>0.45</v>
      </c>
      <c r="AM99" s="17">
        <f t="shared" si="95"/>
        <v>165416.66666666666</v>
      </c>
      <c r="AN99" s="1">
        <f t="shared" si="96"/>
        <v>1296848034.7981896</v>
      </c>
    </row>
    <row r="100" spans="1:50" x14ac:dyDescent="0.15">
      <c r="C100" s="7">
        <v>11</v>
      </c>
      <c r="D100" s="7">
        <v>12.135810902299999</v>
      </c>
      <c r="E100" s="9">
        <f t="shared" si="97"/>
        <v>18.330053008709701</v>
      </c>
      <c r="F100" s="7" t="s">
        <v>85</v>
      </c>
      <c r="G100" s="1">
        <v>12</v>
      </c>
      <c r="H100" s="8">
        <f t="shared" si="81"/>
        <v>12.135810902299999</v>
      </c>
      <c r="I100" s="8">
        <f t="shared" si="82"/>
        <v>285.2858109023</v>
      </c>
      <c r="J100" s="8">
        <f t="shared" si="83"/>
        <v>7.9388052315196397E-2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10.393464943027993</v>
      </c>
      <c r="P100" s="8">
        <f t="shared" si="86"/>
        <v>0.82511693863326607</v>
      </c>
      <c r="Q100" s="12">
        <f t="shared" si="87"/>
        <v>0.37130262238496975</v>
      </c>
      <c r="R100" s="8">
        <f t="shared" si="88"/>
        <v>2.3873737500000001</v>
      </c>
      <c r="S100" s="13">
        <f t="shared" si="89"/>
        <v>0.15552764722531182</v>
      </c>
      <c r="T100" s="2">
        <f t="shared" si="90"/>
        <v>0.51</v>
      </c>
      <c r="U100" s="14">
        <f t="shared" si="91"/>
        <v>7.9319100084909028E-2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5.4251708675600072E-2</v>
      </c>
      <c r="AK100" s="8">
        <f t="shared" si="93"/>
        <v>10.4025</v>
      </c>
      <c r="AL100" s="1">
        <f t="shared" si="94"/>
        <v>0.45</v>
      </c>
      <c r="AM100" s="17">
        <f t="shared" si="95"/>
        <v>165416.66666666666</v>
      </c>
      <c r="AN100" s="1">
        <f t="shared" si="96"/>
        <v>933534581.66949213</v>
      </c>
      <c r="AO100" s="1">
        <f>SUM(AN89:AN100)</f>
        <v>18964320150.645061</v>
      </c>
    </row>
    <row r="101" spans="1:50" x14ac:dyDescent="0.3">
      <c r="C101" s="7">
        <v>12</v>
      </c>
      <c r="D101" s="10">
        <v>9.2780078864516096</v>
      </c>
      <c r="E101" s="9">
        <f t="shared" si="97"/>
        <v>12.135810902299999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9</v>
      </c>
      <c r="E105" s="7"/>
      <c r="F105" s="7"/>
      <c r="G105" s="1">
        <v>1</v>
      </c>
      <c r="H105" s="8">
        <f t="shared" ref="H105:H116" si="99">E106</f>
        <v>9</v>
      </c>
      <c r="I105" s="8">
        <f t="shared" ref="I105:I116" si="100">H105+273.15</f>
        <v>282.14999999999998</v>
      </c>
      <c r="J105" s="8">
        <f t="shared" ref="J105:J116" si="101">EXP(($C$15*(I105-$C$13))/($C$16*I105*$C$13))</f>
        <v>5.4327371422087205E-2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3.5198171988858468E-2</v>
      </c>
      <c r="Q105" s="12">
        <f t="shared" ref="Q105:Q116" si="105">P105*$B$107</f>
        <v>1.055945159665754E-2</v>
      </c>
      <c r="R105" s="8">
        <f t="shared" ref="R105:R116" si="106">L105*$B$107</f>
        <v>0.19436706250000002</v>
      </c>
      <c r="S105" s="13">
        <f t="shared" ref="S105:S116" si="107">Q105/R105</f>
        <v>5.4327371422087212E-2</v>
      </c>
      <c r="T105" s="2">
        <f t="shared" ref="T105:T116" si="108">$B$106/100</f>
        <v>0.01</v>
      </c>
      <c r="U105" s="14">
        <f t="shared" ref="U105:U116" si="109">S105*T105</f>
        <v>5.4327371422087216E-4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6.0332737142208721E-3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3000</v>
      </c>
      <c r="AX105" s="1">
        <f t="shared" ref="AX105:AX116" si="116">AW105*10000*AV105*0.67*AU105*AT105</f>
        <v>2357066.0750740669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9.0059999174838694</v>
      </c>
      <c r="E106" s="9">
        <f t="shared" ref="E106:E117" si="117">D105</f>
        <v>9</v>
      </c>
      <c r="F106" s="7" t="s">
        <v>83</v>
      </c>
      <c r="G106" s="1">
        <v>2</v>
      </c>
      <c r="H106" s="8">
        <f t="shared" si="99"/>
        <v>9.0059999174838694</v>
      </c>
      <c r="I106" s="8">
        <f t="shared" si="100"/>
        <v>282.15599991748383</v>
      </c>
      <c r="J106" s="8">
        <f t="shared" si="101"/>
        <v>5.4367252762628354E-2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1.2605822446778083</v>
      </c>
      <c r="P106" s="8">
        <f t="shared" si="104"/>
        <v>6.8534393524479834E-2</v>
      </c>
      <c r="Q106" s="12">
        <f t="shared" si="105"/>
        <v>2.056031805734395E-2</v>
      </c>
      <c r="R106" s="8">
        <f t="shared" si="106"/>
        <v>0.19436706250000002</v>
      </c>
      <c r="S106" s="13">
        <f t="shared" si="107"/>
        <v>0.10578087559122291</v>
      </c>
      <c r="T106" s="2">
        <f t="shared" si="108"/>
        <v>0.01</v>
      </c>
      <c r="U106" s="14">
        <f t="shared" si="109"/>
        <v>1.0578087559122292E-3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6.5478087559122291E-3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3000</v>
      </c>
      <c r="AX106" s="1">
        <f t="shared" si="116"/>
        <v>2558083.4909338639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9.9908838773928608</v>
      </c>
      <c r="E107" s="9">
        <f t="shared" si="117"/>
        <v>9.0059999174838694</v>
      </c>
      <c r="F107" s="7" t="s">
        <v>83</v>
      </c>
      <c r="G107" s="1">
        <v>3</v>
      </c>
      <c r="H107" s="8">
        <f t="shared" si="99"/>
        <v>9.9908838773928608</v>
      </c>
      <c r="I107" s="8">
        <f t="shared" si="100"/>
        <v>283.14088387739287</v>
      </c>
      <c r="J107" s="8">
        <f t="shared" si="101"/>
        <v>6.130106976043808E-2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1.8399380594866619</v>
      </c>
      <c r="P107" s="8">
        <f t="shared" si="104"/>
        <v>0.11279017133947693</v>
      </c>
      <c r="Q107" s="12">
        <f t="shared" si="105"/>
        <v>3.383705140184308E-2</v>
      </c>
      <c r="R107" s="8">
        <f t="shared" si="106"/>
        <v>0.19436706250000002</v>
      </c>
      <c r="S107" s="13">
        <f t="shared" si="107"/>
        <v>0.17408840246192986</v>
      </c>
      <c r="T107" s="2">
        <f t="shared" si="108"/>
        <v>0.01</v>
      </c>
      <c r="U107" s="14">
        <f t="shared" si="109"/>
        <v>1.7408840246192986E-3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7.2308840246192987E-3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3000</v>
      </c>
      <c r="AX107" s="1">
        <f t="shared" si="116"/>
        <v>2824945.8311582962</v>
      </c>
    </row>
    <row r="108" spans="1:50" x14ac:dyDescent="0.15">
      <c r="C108" s="7">
        <v>3</v>
      </c>
      <c r="D108" s="7">
        <v>11.4107536003548</v>
      </c>
      <c r="E108" s="9">
        <f t="shared" si="117"/>
        <v>9.9908838773928608</v>
      </c>
      <c r="F108" s="7" t="s">
        <v>83</v>
      </c>
      <c r="G108" s="1">
        <v>4</v>
      </c>
      <c r="H108" s="8">
        <f t="shared" si="99"/>
        <v>11.4107536003548</v>
      </c>
      <c r="I108" s="8">
        <f t="shared" si="100"/>
        <v>284.56075360035476</v>
      </c>
      <c r="J108" s="8">
        <f t="shared" si="101"/>
        <v>7.2775925089237775E-2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2.3750380964805187</v>
      </c>
      <c r="P108" s="8">
        <f t="shared" si="104"/>
        <v>0.17284559459355212</v>
      </c>
      <c r="Q108" s="12">
        <f t="shared" si="105"/>
        <v>5.1853678378065635E-2</v>
      </c>
      <c r="R108" s="8">
        <f t="shared" si="106"/>
        <v>0.19436706250000002</v>
      </c>
      <c r="S108" s="13">
        <f t="shared" si="107"/>
        <v>0.26678223002966683</v>
      </c>
      <c r="T108" s="2">
        <f t="shared" si="108"/>
        <v>0.01</v>
      </c>
      <c r="U108" s="14">
        <f t="shared" si="109"/>
        <v>2.6678223002966684E-3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8.1578223002966681E-3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3000</v>
      </c>
      <c r="AX108" s="1">
        <f t="shared" si="116"/>
        <v>3187080.0333803697</v>
      </c>
    </row>
    <row r="109" spans="1:50" x14ac:dyDescent="0.15">
      <c r="C109" s="7">
        <v>4</v>
      </c>
      <c r="D109" s="7">
        <v>16.606405416333299</v>
      </c>
      <c r="E109" s="9">
        <f t="shared" si="117"/>
        <v>11.4107536003548</v>
      </c>
      <c r="F109" s="7" t="s">
        <v>83</v>
      </c>
      <c r="G109" s="1">
        <v>5</v>
      </c>
      <c r="H109" s="8">
        <f t="shared" si="99"/>
        <v>16.606405416333299</v>
      </c>
      <c r="I109" s="8">
        <f t="shared" si="100"/>
        <v>289.75640541633328</v>
      </c>
      <c r="J109" s="8">
        <f t="shared" si="101"/>
        <v>0.13441500782055468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2.0920828767926181</v>
      </c>
      <c r="O109" s="8">
        <f t="shared" si="118"/>
        <v>0.75799983342768185</v>
      </c>
      <c r="P109" s="8">
        <f t="shared" si="104"/>
        <v>0.10188655353816101</v>
      </c>
      <c r="Q109" s="12">
        <f t="shared" si="105"/>
        <v>3.0565966061448301E-2</v>
      </c>
      <c r="R109" s="8">
        <f t="shared" si="106"/>
        <v>0.19436706250000002</v>
      </c>
      <c r="S109" s="13">
        <f t="shared" si="107"/>
        <v>0.15725898034523364</v>
      </c>
      <c r="T109" s="2">
        <f t="shared" si="108"/>
        <v>0.01</v>
      </c>
      <c r="U109" s="14">
        <f t="shared" si="109"/>
        <v>1.5725898034523365E-3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7.0625898034523361E-3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3000</v>
      </c>
      <c r="AX109" s="1">
        <f t="shared" si="116"/>
        <v>2759197.0158163612</v>
      </c>
    </row>
    <row r="110" spans="1:50" x14ac:dyDescent="0.15">
      <c r="C110" s="7">
        <v>5</v>
      </c>
      <c r="D110" s="7">
        <v>18.4294781525806</v>
      </c>
      <c r="E110" s="9">
        <f t="shared" si="117"/>
        <v>16.606405416333299</v>
      </c>
      <c r="F110" s="7" t="s">
        <v>85</v>
      </c>
      <c r="G110" s="1">
        <v>6</v>
      </c>
      <c r="H110" s="8">
        <f t="shared" si="99"/>
        <v>18.4294781525806</v>
      </c>
      <c r="I110" s="8">
        <f t="shared" si="100"/>
        <v>291.57947815258058</v>
      </c>
      <c r="J110" s="8">
        <f t="shared" si="101"/>
        <v>0.16584172694418309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1.3040034882228544</v>
      </c>
      <c r="P110" s="8">
        <f t="shared" si="104"/>
        <v>0.21625819042811689</v>
      </c>
      <c r="Q110" s="12">
        <f t="shared" si="105"/>
        <v>6.4877457128435068E-2</v>
      </c>
      <c r="R110" s="8">
        <f t="shared" si="106"/>
        <v>0.19436706250000002</v>
      </c>
      <c r="S110" s="13">
        <f t="shared" si="107"/>
        <v>0.33378832963756427</v>
      </c>
      <c r="T110" s="2">
        <f t="shared" si="108"/>
        <v>0.01</v>
      </c>
      <c r="U110" s="14">
        <f t="shared" si="109"/>
        <v>3.3378832963756426E-3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10"/>
        <v>2.4499999999999999E-3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1"/>
        <v>7.4999999999999997E-3</v>
      </c>
      <c r="AT110" s="1">
        <f t="shared" si="112"/>
        <v>1.3287883296375643E-2</v>
      </c>
      <c r="AU110" s="8">
        <f t="shared" si="113"/>
        <v>64.789020833333339</v>
      </c>
      <c r="AV110" s="1">
        <f t="shared" si="114"/>
        <v>0.3</v>
      </c>
      <c r="AW110" s="1">
        <f t="shared" si="115"/>
        <v>3000</v>
      </c>
      <c r="AX110" s="1">
        <f t="shared" si="116"/>
        <v>5191280.9547502957</v>
      </c>
    </row>
    <row r="111" spans="1:50" x14ac:dyDescent="0.15">
      <c r="C111" s="7">
        <v>6</v>
      </c>
      <c r="D111" s="7">
        <v>19.629799312333301</v>
      </c>
      <c r="E111" s="9">
        <f t="shared" si="117"/>
        <v>18.4294781525806</v>
      </c>
      <c r="F111" s="7" t="s">
        <v>83</v>
      </c>
      <c r="G111" s="1">
        <v>7</v>
      </c>
      <c r="H111" s="8">
        <f t="shared" si="99"/>
        <v>19.629799312333301</v>
      </c>
      <c r="I111" s="8">
        <f t="shared" si="100"/>
        <v>292.7797993123333</v>
      </c>
      <c r="J111" s="8">
        <f t="shared" si="101"/>
        <v>0.19017364472729809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1.735635506128071</v>
      </c>
      <c r="P111" s="8">
        <f t="shared" si="104"/>
        <v>0.33007213011848396</v>
      </c>
      <c r="Q111" s="12">
        <f t="shared" si="105"/>
        <v>9.9021639035545186E-2</v>
      </c>
      <c r="R111" s="8">
        <f t="shared" si="106"/>
        <v>0.19436706250000002</v>
      </c>
      <c r="S111" s="13">
        <f t="shared" si="107"/>
        <v>0.50945688925841115</v>
      </c>
      <c r="T111" s="2">
        <f t="shared" si="108"/>
        <v>0.01</v>
      </c>
      <c r="U111" s="14">
        <f t="shared" si="109"/>
        <v>5.0945688925841115E-3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1.5044568892584112E-2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3000</v>
      </c>
      <c r="AX111" s="1">
        <f t="shared" si="116"/>
        <v>5877579.011083209</v>
      </c>
    </row>
    <row r="112" spans="1:50" x14ac:dyDescent="0.15">
      <c r="C112" s="7">
        <v>7</v>
      </c>
      <c r="D112" s="7">
        <v>20.643159180322598</v>
      </c>
      <c r="E112" s="9">
        <f t="shared" si="117"/>
        <v>19.629799312333301</v>
      </c>
      <c r="F112" s="7" t="s">
        <v>83</v>
      </c>
      <c r="G112" s="1">
        <v>8</v>
      </c>
      <c r="H112" s="8">
        <f t="shared" si="99"/>
        <v>20.643159180322598</v>
      </c>
      <c r="I112" s="8">
        <f t="shared" si="100"/>
        <v>293.79315918032256</v>
      </c>
      <c r="J112" s="8">
        <f t="shared" si="101"/>
        <v>0.2132886385246914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2.0534535843429205</v>
      </c>
      <c r="P112" s="8">
        <f t="shared" si="104"/>
        <v>0.43797831927814906</v>
      </c>
      <c r="Q112" s="12">
        <f t="shared" si="105"/>
        <v>0.13139349578344472</v>
      </c>
      <c r="R112" s="8">
        <f t="shared" si="106"/>
        <v>0.19436706250000002</v>
      </c>
      <c r="S112" s="13">
        <f t="shared" si="107"/>
        <v>0.67600700495972521</v>
      </c>
      <c r="T112" s="2">
        <f t="shared" si="108"/>
        <v>0.01</v>
      </c>
      <c r="U112" s="14">
        <f t="shared" si="109"/>
        <v>6.7600700495972525E-3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1.6710070049597254E-2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3000</v>
      </c>
      <c r="AX112" s="1">
        <f t="shared" si="116"/>
        <v>6528253.3317159908</v>
      </c>
    </row>
    <row r="113" spans="1:53" x14ac:dyDescent="0.15">
      <c r="C113" s="7">
        <v>8</v>
      </c>
      <c r="D113" s="7">
        <v>21.330311592258099</v>
      </c>
      <c r="E113" s="9">
        <f t="shared" si="117"/>
        <v>20.643159180322598</v>
      </c>
      <c r="F113" s="7" t="s">
        <v>83</v>
      </c>
      <c r="G113" s="1">
        <v>9</v>
      </c>
      <c r="H113" s="8">
        <f t="shared" si="99"/>
        <v>21.330311592258099</v>
      </c>
      <c r="I113" s="8">
        <f t="shared" si="100"/>
        <v>294.48031159225809</v>
      </c>
      <c r="J113" s="8">
        <f t="shared" si="101"/>
        <v>0.23043767468464094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2.263365473398105</v>
      </c>
      <c r="P113" s="8">
        <f t="shared" si="104"/>
        <v>0.52156467665136086</v>
      </c>
      <c r="Q113" s="12">
        <f t="shared" si="105"/>
        <v>0.15646940299540826</v>
      </c>
      <c r="R113" s="8">
        <f t="shared" si="106"/>
        <v>0.19436706250000002</v>
      </c>
      <c r="S113" s="13">
        <f t="shared" si="107"/>
        <v>0.80502015610493804</v>
      </c>
      <c r="T113" s="2">
        <f t="shared" si="108"/>
        <v>0.01</v>
      </c>
      <c r="U113" s="14">
        <f t="shared" si="109"/>
        <v>8.0502015610493804E-3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1.8000201561049381E-2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3000</v>
      </c>
      <c r="AX113" s="1">
        <f t="shared" si="116"/>
        <v>7032279.0666764574</v>
      </c>
    </row>
    <row r="114" spans="1:53" x14ac:dyDescent="0.15">
      <c r="C114" s="7">
        <v>9</v>
      </c>
      <c r="D114" s="7">
        <v>20.159935760333301</v>
      </c>
      <c r="E114" s="9">
        <f t="shared" si="117"/>
        <v>21.330311592258099</v>
      </c>
      <c r="F114" s="7" t="s">
        <v>83</v>
      </c>
      <c r="G114" s="1">
        <v>10</v>
      </c>
      <c r="H114" s="8">
        <f t="shared" si="99"/>
        <v>20.159935760333301</v>
      </c>
      <c r="I114" s="8">
        <f t="shared" si="100"/>
        <v>293.3099357603333</v>
      </c>
      <c r="J114" s="8">
        <f t="shared" si="101"/>
        <v>0.20195522746055689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2.3896910050800777</v>
      </c>
      <c r="P114" s="8">
        <f t="shared" si="104"/>
        <v>0.48261059049139388</v>
      </c>
      <c r="Q114" s="12">
        <f t="shared" si="105"/>
        <v>0.14478317714741815</v>
      </c>
      <c r="R114" s="8">
        <f t="shared" si="106"/>
        <v>0.19436706250000002</v>
      </c>
      <c r="S114" s="13">
        <f t="shared" si="107"/>
        <v>0.74489563861890506</v>
      </c>
      <c r="T114" s="2">
        <f t="shared" si="108"/>
        <v>0.01</v>
      </c>
      <c r="U114" s="14">
        <f t="shared" si="109"/>
        <v>7.4489563861890509E-3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1.739895638618905E-2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3000</v>
      </c>
      <c r="AX114" s="1">
        <f t="shared" si="116"/>
        <v>6797385.9271318549</v>
      </c>
    </row>
    <row r="115" spans="1:53" x14ac:dyDescent="0.15">
      <c r="C115" s="7">
        <v>10</v>
      </c>
      <c r="D115" s="7">
        <v>18.330053008709701</v>
      </c>
      <c r="E115" s="9">
        <f t="shared" si="117"/>
        <v>20.159935760333301</v>
      </c>
      <c r="F115" s="7" t="s">
        <v>83</v>
      </c>
      <c r="G115" s="1">
        <v>11</v>
      </c>
      <c r="H115" s="8">
        <f t="shared" si="99"/>
        <v>18.330053008709701</v>
      </c>
      <c r="I115" s="8">
        <f t="shared" si="100"/>
        <v>291.48005300870966</v>
      </c>
      <c r="J115" s="8">
        <f t="shared" si="101"/>
        <v>0.1639634097991248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1.8117263938592498</v>
      </c>
      <c r="O115" s="8">
        <f t="shared" si="118"/>
        <v>0.74324422906276766</v>
      </c>
      <c r="P115" s="8">
        <f t="shared" si="104"/>
        <v>0.12186485811065316</v>
      </c>
      <c r="Q115" s="12">
        <f t="shared" si="105"/>
        <v>3.6559457433195948E-2</v>
      </c>
      <c r="R115" s="8">
        <f t="shared" si="106"/>
        <v>0.19436706250000002</v>
      </c>
      <c r="S115" s="13">
        <f t="shared" si="107"/>
        <v>0.18809492186051813</v>
      </c>
      <c r="T115" s="2">
        <f t="shared" si="108"/>
        <v>0.01</v>
      </c>
      <c r="U115" s="14">
        <f t="shared" si="109"/>
        <v>1.8809492186051813E-3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5.0000000000000001E-3</v>
      </c>
      <c r="AF115" s="2">
        <v>0.49</v>
      </c>
      <c r="AG115" s="14">
        <f t="shared" si="110"/>
        <v>2.4499999999999999E-3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1.4999999999999999E-2</v>
      </c>
      <c r="AR115" s="2">
        <v>0.5</v>
      </c>
      <c r="AS115" s="2">
        <f t="shared" si="111"/>
        <v>7.4999999999999997E-3</v>
      </c>
      <c r="AT115" s="1">
        <f t="shared" si="112"/>
        <v>1.1830949218605179E-2</v>
      </c>
      <c r="AU115" s="8">
        <f t="shared" si="113"/>
        <v>64.789020833333339</v>
      </c>
      <c r="AV115" s="1">
        <f t="shared" si="114"/>
        <v>0.3</v>
      </c>
      <c r="AW115" s="1">
        <f t="shared" si="115"/>
        <v>3000</v>
      </c>
      <c r="AX115" s="1">
        <f t="shared" si="116"/>
        <v>4622089.1608759882</v>
      </c>
    </row>
    <row r="116" spans="1:53" x14ac:dyDescent="0.15">
      <c r="C116" s="7">
        <v>11</v>
      </c>
      <c r="D116" s="7">
        <v>12.135810902299999</v>
      </c>
      <c r="E116" s="9">
        <f t="shared" si="117"/>
        <v>18.330053008709701</v>
      </c>
      <c r="F116" s="7" t="s">
        <v>85</v>
      </c>
      <c r="G116" s="1">
        <v>12</v>
      </c>
      <c r="H116" s="8">
        <f t="shared" si="99"/>
        <v>12.135810902299999</v>
      </c>
      <c r="I116" s="8">
        <f t="shared" si="100"/>
        <v>285.2858109023</v>
      </c>
      <c r="J116" s="8">
        <f t="shared" si="101"/>
        <v>7.9388052315196397E-2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1.269269579285448</v>
      </c>
      <c r="P116" s="8">
        <f t="shared" si="104"/>
        <v>0.10076483976240047</v>
      </c>
      <c r="Q116" s="12">
        <f t="shared" si="105"/>
        <v>3.022945192872014E-2</v>
      </c>
      <c r="R116" s="8">
        <f t="shared" si="106"/>
        <v>0.19436706250000002</v>
      </c>
      <c r="S116" s="13">
        <f t="shared" si="107"/>
        <v>0.15552764722531184</v>
      </c>
      <c r="T116" s="2">
        <f t="shared" si="108"/>
        <v>0.01</v>
      </c>
      <c r="U116" s="14">
        <f t="shared" si="109"/>
        <v>1.5552764722531185E-3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7.045276472253119E-3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3000</v>
      </c>
      <c r="AX116" s="1">
        <f t="shared" si="116"/>
        <v>2752433.0817485256</v>
      </c>
      <c r="AY116" s="1">
        <f>SUM(AX105:AX116)</f>
        <v>52487672.980345279</v>
      </c>
    </row>
    <row r="117" spans="1:53" x14ac:dyDescent="0.3">
      <c r="C117" s="7">
        <v>12</v>
      </c>
      <c r="D117" s="10">
        <v>9.2780078864516096</v>
      </c>
      <c r="E117" s="9">
        <f t="shared" si="117"/>
        <v>12.135810902299999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9</v>
      </c>
      <c r="E121" s="7"/>
      <c r="F121" s="7"/>
      <c r="G121" s="1">
        <v>1</v>
      </c>
      <c r="H121" s="8">
        <f t="shared" ref="H121:H132" si="119">E122</f>
        <v>9</v>
      </c>
      <c r="I121" s="8">
        <f t="shared" ref="I121:I132" si="120">H121+273.15</f>
        <v>282.14999999999998</v>
      </c>
      <c r="J121" s="8">
        <f t="shared" ref="J121:J132" si="121">EXP(($C$15*(I121-$C$13))/($C$16*I121*$C$13))</f>
        <v>5.4327371422087205E-2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1.5467002643868228E-2</v>
      </c>
      <c r="Q121" s="12">
        <f t="shared" ref="Q121:Q132" si="125">P121*$B$123</f>
        <v>5.1041108724765158E-3</v>
      </c>
      <c r="R121" s="8">
        <f t="shared" ref="R121:R132" si="126">L121*$B$123</f>
        <v>9.3951000000000007E-2</v>
      </c>
      <c r="S121" s="13">
        <f t="shared" ref="S121:S132" si="127">Q121/R121</f>
        <v>5.4327371422087212E-2</v>
      </c>
      <c r="T121" s="2">
        <f t="shared" ref="T121:T132" si="128">$B$122/100</f>
        <v>0.01</v>
      </c>
      <c r="U121" s="14">
        <f t="shared" ref="U121:U132" si="129">S121*T121</f>
        <v>5.4327371422087216E-4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6.0332737142208721E-3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1026</v>
      </c>
      <c r="AX121" s="1">
        <f t="shared" ref="AX121:AX132" si="136">AW121*10000*AV121*0.67*AU121*AT121</f>
        <v>389651.72130537801</v>
      </c>
      <c r="AZ121" s="1">
        <f t="shared" ref="AZ121:AZ132" si="137">$E$9/12</f>
        <v>476.25</v>
      </c>
      <c r="BA121" s="1">
        <f t="shared" ref="BA121:BA132" si="138">AZ121*10000*AV121*0.67*AU121*AT121</f>
        <v>180869.03730183849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9.0059999174838694</v>
      </c>
      <c r="E122" s="9">
        <f t="shared" ref="E122:E133" si="139">D121</f>
        <v>9</v>
      </c>
      <c r="F122" s="7" t="s">
        <v>83</v>
      </c>
      <c r="G122" s="1">
        <v>2</v>
      </c>
      <c r="H122" s="8">
        <f t="shared" si="119"/>
        <v>9.0059999174838694</v>
      </c>
      <c r="I122" s="8">
        <f t="shared" si="120"/>
        <v>282.15599991748383</v>
      </c>
      <c r="J122" s="8">
        <f t="shared" si="121"/>
        <v>5.4367252762628354E-2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0.55393299735613177</v>
      </c>
      <c r="P122" s="8">
        <f t="shared" si="124"/>
        <v>3.0115815280821159E-2</v>
      </c>
      <c r="Q122" s="12">
        <f t="shared" si="125"/>
        <v>9.9382190426709829E-3</v>
      </c>
      <c r="R122" s="8">
        <f t="shared" si="126"/>
        <v>9.3951000000000007E-2</v>
      </c>
      <c r="S122" s="13">
        <f t="shared" si="127"/>
        <v>0.1057808755912229</v>
      </c>
      <c r="T122" s="2">
        <f t="shared" si="128"/>
        <v>0.01</v>
      </c>
      <c r="U122" s="14">
        <f t="shared" si="129"/>
        <v>1.057808755912229E-3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6.5478087559122291E-3</v>
      </c>
      <c r="AU122" s="8">
        <f t="shared" si="133"/>
        <v>28.47</v>
      </c>
      <c r="AV122" s="1">
        <f t="shared" si="134"/>
        <v>0.33</v>
      </c>
      <c r="AW122" s="1">
        <f t="shared" si="135"/>
        <v>1026</v>
      </c>
      <c r="AX122" s="1">
        <f t="shared" si="136"/>
        <v>422882.34768892883</v>
      </c>
      <c r="AZ122" s="1">
        <f t="shared" si="137"/>
        <v>476.25</v>
      </c>
      <c r="BA122" s="1">
        <f t="shared" si="138"/>
        <v>196294.07220940778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9.9908838773928608</v>
      </c>
      <c r="E123" s="9">
        <f t="shared" si="139"/>
        <v>9.0059999174838694</v>
      </c>
      <c r="F123" s="7" t="s">
        <v>83</v>
      </c>
      <c r="G123" s="1">
        <v>3</v>
      </c>
      <c r="H123" s="8">
        <f t="shared" si="119"/>
        <v>9.9908838773928608</v>
      </c>
      <c r="I123" s="8">
        <f t="shared" si="120"/>
        <v>283.14088387739287</v>
      </c>
      <c r="J123" s="8">
        <f t="shared" si="121"/>
        <v>6.130106976043808E-2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0.80851718207531054</v>
      </c>
      <c r="P123" s="8">
        <f t="shared" si="124"/>
        <v>4.9562968180911431E-2</v>
      </c>
      <c r="Q123" s="12">
        <f t="shared" si="125"/>
        <v>1.6355779499700771E-2</v>
      </c>
      <c r="R123" s="8">
        <f t="shared" si="126"/>
        <v>9.3951000000000007E-2</v>
      </c>
      <c r="S123" s="13">
        <f t="shared" si="127"/>
        <v>0.17408840246192983</v>
      </c>
      <c r="T123" s="2">
        <f t="shared" si="128"/>
        <v>0.01</v>
      </c>
      <c r="U123" s="14">
        <f t="shared" si="129"/>
        <v>1.7408840246192984E-3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7.2308840246192987E-3</v>
      </c>
      <c r="AU123" s="8">
        <f t="shared" si="133"/>
        <v>28.47</v>
      </c>
      <c r="AV123" s="1">
        <f t="shared" si="134"/>
        <v>0.33</v>
      </c>
      <c r="AW123" s="1">
        <f t="shared" si="135"/>
        <v>1026</v>
      </c>
      <c r="AX123" s="1">
        <f t="shared" si="136"/>
        <v>466997.94178264303</v>
      </c>
      <c r="AZ123" s="1">
        <f t="shared" si="137"/>
        <v>476.25</v>
      </c>
      <c r="BA123" s="1">
        <f t="shared" si="138"/>
        <v>216771.70543273271</v>
      </c>
    </row>
    <row r="124" spans="1:53" x14ac:dyDescent="0.15">
      <c r="C124" s="7">
        <v>3</v>
      </c>
      <c r="D124" s="7">
        <v>11.4107536003548</v>
      </c>
      <c r="E124" s="9">
        <f t="shared" si="139"/>
        <v>9.9908838773928608</v>
      </c>
      <c r="F124" s="7" t="s">
        <v>83</v>
      </c>
      <c r="G124" s="1">
        <v>4</v>
      </c>
      <c r="H124" s="8">
        <f t="shared" si="119"/>
        <v>11.4107536003548</v>
      </c>
      <c r="I124" s="8">
        <f t="shared" si="120"/>
        <v>284.56075360035476</v>
      </c>
      <c r="J124" s="8">
        <f t="shared" si="121"/>
        <v>7.2775925089237775E-2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1.0436542138943992</v>
      </c>
      <c r="P124" s="8">
        <f t="shared" si="124"/>
        <v>7.5952900889446132E-2</v>
      </c>
      <c r="Q124" s="12">
        <f t="shared" si="125"/>
        <v>2.5064457293517226E-2</v>
      </c>
      <c r="R124" s="8">
        <f t="shared" si="126"/>
        <v>9.3951000000000007E-2</v>
      </c>
      <c r="S124" s="13">
        <f t="shared" si="127"/>
        <v>0.26678223002966678</v>
      </c>
      <c r="T124" s="2">
        <f t="shared" si="128"/>
        <v>0.01</v>
      </c>
      <c r="U124" s="14">
        <f t="shared" si="129"/>
        <v>2.667822300296668E-3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8.1578223002966681E-3</v>
      </c>
      <c r="AU124" s="8">
        <f t="shared" si="133"/>
        <v>28.47</v>
      </c>
      <c r="AV124" s="1">
        <f t="shared" si="134"/>
        <v>0.33</v>
      </c>
      <c r="AW124" s="1">
        <f t="shared" si="135"/>
        <v>1026</v>
      </c>
      <c r="AX124" s="1">
        <f t="shared" si="136"/>
        <v>526863.13467289612</v>
      </c>
      <c r="AZ124" s="1">
        <f t="shared" si="137"/>
        <v>476.25</v>
      </c>
      <c r="BA124" s="1">
        <f t="shared" si="138"/>
        <v>244560.00768807676</v>
      </c>
    </row>
    <row r="125" spans="1:53" x14ac:dyDescent="0.15">
      <c r="C125" s="7">
        <v>4</v>
      </c>
      <c r="D125" s="7">
        <v>16.606405416333299</v>
      </c>
      <c r="E125" s="9">
        <f t="shared" si="139"/>
        <v>11.4107536003548</v>
      </c>
      <c r="F125" s="7" t="s">
        <v>83</v>
      </c>
      <c r="G125" s="1">
        <v>5</v>
      </c>
      <c r="H125" s="8">
        <f t="shared" si="119"/>
        <v>16.606405416333299</v>
      </c>
      <c r="I125" s="8">
        <f t="shared" si="120"/>
        <v>289.75640541633328</v>
      </c>
      <c r="J125" s="8">
        <f t="shared" si="121"/>
        <v>0.13441500782055468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0.91931624735470541</v>
      </c>
      <c r="O125" s="8">
        <f t="shared" si="140"/>
        <v>0.33308506565024754</v>
      </c>
      <c r="P125" s="8">
        <f t="shared" si="124"/>
        <v>4.4771631704287995E-2</v>
      </c>
      <c r="Q125" s="12">
        <f t="shared" si="125"/>
        <v>1.477463846241504E-2</v>
      </c>
      <c r="R125" s="8">
        <f t="shared" si="126"/>
        <v>9.3951000000000007E-2</v>
      </c>
      <c r="S125" s="13">
        <f t="shared" si="127"/>
        <v>0.15725898034523356</v>
      </c>
      <c r="T125" s="2">
        <f t="shared" si="128"/>
        <v>0.01</v>
      </c>
      <c r="U125" s="14">
        <f t="shared" si="129"/>
        <v>1.5725898034523356E-3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7.0625898034523361E-3</v>
      </c>
      <c r="AU125" s="8">
        <f t="shared" si="133"/>
        <v>28.47</v>
      </c>
      <c r="AV125" s="1">
        <f t="shared" si="134"/>
        <v>0.33</v>
      </c>
      <c r="AW125" s="1">
        <f t="shared" si="135"/>
        <v>1026</v>
      </c>
      <c r="AX125" s="1">
        <f t="shared" si="136"/>
        <v>456128.86206413346</v>
      </c>
      <c r="AZ125" s="1">
        <f t="shared" si="137"/>
        <v>476.25</v>
      </c>
      <c r="BA125" s="1">
        <f t="shared" si="138"/>
        <v>211726.48202538359</v>
      </c>
    </row>
    <row r="126" spans="1:53" x14ac:dyDescent="0.15">
      <c r="C126" s="7">
        <v>5</v>
      </c>
      <c r="D126" s="7">
        <v>18.4294781525806</v>
      </c>
      <c r="E126" s="9">
        <f t="shared" si="139"/>
        <v>16.606405416333299</v>
      </c>
      <c r="F126" s="7" t="s">
        <v>85</v>
      </c>
      <c r="G126" s="1">
        <v>6</v>
      </c>
      <c r="H126" s="8">
        <f t="shared" si="119"/>
        <v>18.4294781525806</v>
      </c>
      <c r="I126" s="8">
        <f t="shared" si="120"/>
        <v>291.57947815258058</v>
      </c>
      <c r="J126" s="8">
        <f t="shared" si="121"/>
        <v>0.16584172694418309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0.57301343394595949</v>
      </c>
      <c r="P126" s="8">
        <f t="shared" si="124"/>
        <v>9.5029537447814505E-2</v>
      </c>
      <c r="Q126" s="12">
        <f t="shared" si="125"/>
        <v>3.1359747357778786E-2</v>
      </c>
      <c r="R126" s="8">
        <f t="shared" si="126"/>
        <v>9.3951000000000007E-2</v>
      </c>
      <c r="S126" s="13">
        <f t="shared" si="127"/>
        <v>0.33378832963756411</v>
      </c>
      <c r="T126" s="2">
        <f t="shared" si="128"/>
        <v>0.01</v>
      </c>
      <c r="U126" s="14">
        <f t="shared" si="129"/>
        <v>3.3378832963756413E-3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5.0000000000000001E-3</v>
      </c>
      <c r="AF126" s="2">
        <v>0.49</v>
      </c>
      <c r="AG126" s="14">
        <f t="shared" si="130"/>
        <v>2.4499999999999999E-3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1"/>
        <v>7.4999999999999997E-3</v>
      </c>
      <c r="AT126" s="1">
        <f t="shared" si="132"/>
        <v>1.328788329637564E-2</v>
      </c>
      <c r="AU126" s="8">
        <f t="shared" si="133"/>
        <v>28.47</v>
      </c>
      <c r="AV126" s="1">
        <f t="shared" si="134"/>
        <v>0.33</v>
      </c>
      <c r="AW126" s="1">
        <f t="shared" si="135"/>
        <v>1026</v>
      </c>
      <c r="AX126" s="1">
        <f t="shared" si="136"/>
        <v>858181.94966584281</v>
      </c>
      <c r="AZ126" s="1">
        <f t="shared" si="137"/>
        <v>476.25</v>
      </c>
      <c r="BA126" s="1">
        <f t="shared" si="138"/>
        <v>398352.00148962729</v>
      </c>
    </row>
    <row r="127" spans="1:53" x14ac:dyDescent="0.15">
      <c r="C127" s="7">
        <v>6</v>
      </c>
      <c r="D127" s="7">
        <v>19.629799312333301</v>
      </c>
      <c r="E127" s="9">
        <f t="shared" si="139"/>
        <v>18.4294781525806</v>
      </c>
      <c r="F127" s="7" t="s">
        <v>83</v>
      </c>
      <c r="G127" s="1">
        <v>7</v>
      </c>
      <c r="H127" s="8">
        <f t="shared" si="119"/>
        <v>19.629799312333301</v>
      </c>
      <c r="I127" s="8">
        <f t="shared" si="120"/>
        <v>292.7797993123333</v>
      </c>
      <c r="J127" s="8">
        <f t="shared" si="121"/>
        <v>0.19017364472729809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0.76268389649814505</v>
      </c>
      <c r="P127" s="8">
        <f t="shared" si="124"/>
        <v>0.14504237637186962</v>
      </c>
      <c r="Q127" s="12">
        <f t="shared" si="125"/>
        <v>4.7863984202716973E-2</v>
      </c>
      <c r="R127" s="8">
        <f t="shared" si="126"/>
        <v>9.3951000000000007E-2</v>
      </c>
      <c r="S127" s="13">
        <f t="shared" si="127"/>
        <v>0.50945688925841093</v>
      </c>
      <c r="T127" s="2">
        <f t="shared" si="128"/>
        <v>0.01</v>
      </c>
      <c r="U127" s="14">
        <f t="shared" si="129"/>
        <v>5.0945688925841098E-3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1.5044568892584109E-2</v>
      </c>
      <c r="AU127" s="8">
        <f t="shared" si="133"/>
        <v>28.47</v>
      </c>
      <c r="AV127" s="1">
        <f t="shared" si="134"/>
        <v>0.33</v>
      </c>
      <c r="AW127" s="1">
        <f t="shared" si="135"/>
        <v>1026</v>
      </c>
      <c r="AX127" s="1">
        <f t="shared" si="136"/>
        <v>971635.37458531687</v>
      </c>
      <c r="AZ127" s="1">
        <f t="shared" si="137"/>
        <v>476.25</v>
      </c>
      <c r="BA127" s="1">
        <f t="shared" si="138"/>
        <v>451014.95823221945</v>
      </c>
    </row>
    <row r="128" spans="1:53" x14ac:dyDescent="0.15">
      <c r="C128" s="7">
        <v>7</v>
      </c>
      <c r="D128" s="7">
        <v>20.643159180322598</v>
      </c>
      <c r="E128" s="9">
        <f t="shared" si="139"/>
        <v>19.629799312333301</v>
      </c>
      <c r="F128" s="7" t="s">
        <v>83</v>
      </c>
      <c r="G128" s="1">
        <v>8</v>
      </c>
      <c r="H128" s="8">
        <f t="shared" si="119"/>
        <v>20.643159180322598</v>
      </c>
      <c r="I128" s="8">
        <f t="shared" si="120"/>
        <v>293.79315918032256</v>
      </c>
      <c r="J128" s="8">
        <f t="shared" si="121"/>
        <v>0.2132886385246914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0.90234152012627544</v>
      </c>
      <c r="P128" s="8">
        <f t="shared" si="124"/>
        <v>0.1924591943120337</v>
      </c>
      <c r="Q128" s="12">
        <f t="shared" si="125"/>
        <v>6.3511534122971128E-2</v>
      </c>
      <c r="R128" s="8">
        <f t="shared" si="126"/>
        <v>9.3951000000000007E-2</v>
      </c>
      <c r="S128" s="13">
        <f t="shared" si="127"/>
        <v>0.67600700495972499</v>
      </c>
      <c r="T128" s="2">
        <f t="shared" si="128"/>
        <v>0.01</v>
      </c>
      <c r="U128" s="14">
        <f t="shared" si="129"/>
        <v>6.7600700495972499E-3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1.671007004959725E-2</v>
      </c>
      <c r="AU128" s="8">
        <f t="shared" si="133"/>
        <v>28.47</v>
      </c>
      <c r="AV128" s="1">
        <f t="shared" si="134"/>
        <v>0.33</v>
      </c>
      <c r="AW128" s="1">
        <f t="shared" si="135"/>
        <v>1026</v>
      </c>
      <c r="AX128" s="1">
        <f t="shared" si="136"/>
        <v>1079199.7622471279</v>
      </c>
      <c r="AZ128" s="1">
        <f t="shared" si="137"/>
        <v>476.25</v>
      </c>
      <c r="BA128" s="1">
        <f t="shared" si="138"/>
        <v>500944.33408401045</v>
      </c>
    </row>
    <row r="129" spans="1:54" x14ac:dyDescent="0.15">
      <c r="C129" s="7">
        <v>8</v>
      </c>
      <c r="D129" s="7">
        <v>21.330311592258099</v>
      </c>
      <c r="E129" s="9">
        <f t="shared" si="139"/>
        <v>20.643159180322598</v>
      </c>
      <c r="F129" s="7" t="s">
        <v>83</v>
      </c>
      <c r="G129" s="1">
        <v>9</v>
      </c>
      <c r="H129" s="8">
        <f t="shared" si="119"/>
        <v>21.330311592258099</v>
      </c>
      <c r="I129" s="8">
        <f t="shared" si="120"/>
        <v>294.48031159225809</v>
      </c>
      <c r="J129" s="8">
        <f t="shared" si="121"/>
        <v>0.23043767468464094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0.99458232581424166</v>
      </c>
      <c r="P129" s="8">
        <f t="shared" si="124"/>
        <v>0.22918923844307579</v>
      </c>
      <c r="Q129" s="12">
        <f t="shared" si="125"/>
        <v>7.563244868621502E-2</v>
      </c>
      <c r="R129" s="8">
        <f t="shared" si="126"/>
        <v>9.3951000000000007E-2</v>
      </c>
      <c r="S129" s="13">
        <f t="shared" si="127"/>
        <v>0.80502015610493782</v>
      </c>
      <c r="T129" s="2">
        <f t="shared" si="128"/>
        <v>0.01</v>
      </c>
      <c r="U129" s="14">
        <f t="shared" si="129"/>
        <v>8.0502015610493787E-3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1.8000201561049377E-2</v>
      </c>
      <c r="AU129" s="8">
        <f t="shared" si="133"/>
        <v>28.47</v>
      </c>
      <c r="AV129" s="1">
        <f t="shared" si="134"/>
        <v>0.33</v>
      </c>
      <c r="AW129" s="1">
        <f t="shared" si="135"/>
        <v>1026</v>
      </c>
      <c r="AX129" s="1">
        <f t="shared" si="136"/>
        <v>1162521.353137779</v>
      </c>
      <c r="AZ129" s="1">
        <f t="shared" si="137"/>
        <v>476.25</v>
      </c>
      <c r="BA129" s="1">
        <f t="shared" si="138"/>
        <v>539620.65734100132</v>
      </c>
    </row>
    <row r="130" spans="1:54" x14ac:dyDescent="0.15">
      <c r="C130" s="7">
        <v>9</v>
      </c>
      <c r="D130" s="7">
        <v>20.159935760333301</v>
      </c>
      <c r="E130" s="9">
        <f t="shared" si="139"/>
        <v>21.330311592258099</v>
      </c>
      <c r="F130" s="7" t="s">
        <v>83</v>
      </c>
      <c r="G130" s="1">
        <v>10</v>
      </c>
      <c r="H130" s="8">
        <f t="shared" si="119"/>
        <v>20.159935760333301</v>
      </c>
      <c r="I130" s="8">
        <f t="shared" si="120"/>
        <v>293.3099357603333</v>
      </c>
      <c r="J130" s="8">
        <f t="shared" si="121"/>
        <v>0.20195522746055689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1.0500930873711658</v>
      </c>
      <c r="P130" s="8">
        <f t="shared" si="124"/>
        <v>0.21207178831480222</v>
      </c>
      <c r="Q130" s="12">
        <f t="shared" si="125"/>
        <v>6.9983690143884739E-2</v>
      </c>
      <c r="R130" s="8">
        <f t="shared" si="126"/>
        <v>9.3951000000000007E-2</v>
      </c>
      <c r="S130" s="13">
        <f t="shared" si="127"/>
        <v>0.74489563861890484</v>
      </c>
      <c r="T130" s="2">
        <f t="shared" si="128"/>
        <v>0.01</v>
      </c>
      <c r="U130" s="14">
        <f t="shared" si="129"/>
        <v>7.4489563861890483E-3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1.739895638618905E-2</v>
      </c>
      <c r="AU130" s="8">
        <f t="shared" si="133"/>
        <v>28.47</v>
      </c>
      <c r="AV130" s="1">
        <f t="shared" si="134"/>
        <v>0.33</v>
      </c>
      <c r="AW130" s="1">
        <f t="shared" si="135"/>
        <v>1026</v>
      </c>
      <c r="AX130" s="1">
        <f t="shared" si="136"/>
        <v>1123690.6571660924</v>
      </c>
      <c r="AZ130" s="1">
        <f t="shared" si="137"/>
        <v>476.25</v>
      </c>
      <c r="BA130" s="1">
        <f t="shared" si="138"/>
        <v>521596.17492724321</v>
      </c>
    </row>
    <row r="131" spans="1:54" x14ac:dyDescent="0.15">
      <c r="C131" s="7">
        <v>10</v>
      </c>
      <c r="D131" s="7">
        <v>18.330053008709701</v>
      </c>
      <c r="E131" s="9">
        <f t="shared" si="139"/>
        <v>20.159935760333301</v>
      </c>
      <c r="F131" s="7" t="s">
        <v>83</v>
      </c>
      <c r="G131" s="1">
        <v>11</v>
      </c>
      <c r="H131" s="8">
        <f t="shared" si="119"/>
        <v>18.330053008709701</v>
      </c>
      <c r="I131" s="8">
        <f t="shared" si="120"/>
        <v>291.48005300870966</v>
      </c>
      <c r="J131" s="8">
        <f t="shared" si="121"/>
        <v>0.1639634097991248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0.79612023410354538</v>
      </c>
      <c r="O131" s="8">
        <f t="shared" si="140"/>
        <v>0.32660106495281815</v>
      </c>
      <c r="P131" s="8">
        <f t="shared" si="124"/>
        <v>5.3550624253689498E-2</v>
      </c>
      <c r="Q131" s="12">
        <f t="shared" si="125"/>
        <v>1.7671706003717536E-2</v>
      </c>
      <c r="R131" s="8">
        <f t="shared" si="126"/>
        <v>9.3951000000000007E-2</v>
      </c>
      <c r="S131" s="13">
        <f t="shared" si="127"/>
        <v>0.18809492186051807</v>
      </c>
      <c r="T131" s="2">
        <f t="shared" si="128"/>
        <v>0.01</v>
      </c>
      <c r="U131" s="14">
        <f t="shared" si="129"/>
        <v>1.8809492186051809E-3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5.0000000000000001E-3</v>
      </c>
      <c r="AF131" s="2">
        <v>0.49</v>
      </c>
      <c r="AG131" s="14">
        <f t="shared" si="130"/>
        <v>2.4499999999999999E-3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1.4999999999999999E-2</v>
      </c>
      <c r="AR131" s="2">
        <v>0.5</v>
      </c>
      <c r="AS131" s="2">
        <f t="shared" si="131"/>
        <v>7.4999999999999997E-3</v>
      </c>
      <c r="AT131" s="1">
        <f t="shared" si="132"/>
        <v>1.1830949218605179E-2</v>
      </c>
      <c r="AU131" s="8">
        <f t="shared" si="133"/>
        <v>28.47</v>
      </c>
      <c r="AV131" s="1">
        <f t="shared" si="134"/>
        <v>0.33</v>
      </c>
      <c r="AW131" s="1">
        <f t="shared" si="135"/>
        <v>1026</v>
      </c>
      <c r="AX131" s="1">
        <f t="shared" si="136"/>
        <v>764087.6157897549</v>
      </c>
      <c r="AZ131" s="1">
        <f t="shared" si="137"/>
        <v>476.25</v>
      </c>
      <c r="BA131" s="1">
        <f t="shared" si="138"/>
        <v>354675.17253398715</v>
      </c>
    </row>
    <row r="132" spans="1:54" x14ac:dyDescent="0.15">
      <c r="C132" s="7">
        <v>11</v>
      </c>
      <c r="D132" s="7">
        <v>12.135810902299999</v>
      </c>
      <c r="E132" s="9">
        <f t="shared" si="139"/>
        <v>18.330053008709701</v>
      </c>
      <c r="F132" s="7" t="s">
        <v>85</v>
      </c>
      <c r="G132" s="1">
        <v>12</v>
      </c>
      <c r="H132" s="8">
        <f t="shared" si="119"/>
        <v>12.135810902299999</v>
      </c>
      <c r="I132" s="8">
        <f t="shared" si="120"/>
        <v>285.2858109023</v>
      </c>
      <c r="J132" s="8">
        <f t="shared" si="121"/>
        <v>7.9388052315196397E-2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0.5577504406991286</v>
      </c>
      <c r="P132" s="8">
        <f t="shared" si="124"/>
        <v>4.4278721165046268E-2</v>
      </c>
      <c r="Q132" s="12">
        <f t="shared" si="125"/>
        <v>1.461197798446527E-2</v>
      </c>
      <c r="R132" s="8">
        <f t="shared" si="126"/>
        <v>9.3951000000000007E-2</v>
      </c>
      <c r="S132" s="13">
        <f t="shared" si="127"/>
        <v>0.15552764722531179</v>
      </c>
      <c r="T132" s="2">
        <f t="shared" si="128"/>
        <v>0.01</v>
      </c>
      <c r="U132" s="14">
        <f t="shared" si="129"/>
        <v>1.5552764722531179E-3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7.0452764722531182E-3</v>
      </c>
      <c r="AU132" s="8">
        <f t="shared" si="133"/>
        <v>28.47</v>
      </c>
      <c r="AV132" s="1">
        <f t="shared" si="134"/>
        <v>0.33</v>
      </c>
      <c r="AW132" s="1">
        <f t="shared" si="135"/>
        <v>1026</v>
      </c>
      <c r="AX132" s="1">
        <f t="shared" si="136"/>
        <v>455010.70140661113</v>
      </c>
      <c r="AY132" s="1">
        <f>SUM(AX121:AX132)</f>
        <v>8676851.421512505</v>
      </c>
      <c r="AZ132" s="1">
        <f t="shared" si="137"/>
        <v>476.25</v>
      </c>
      <c r="BA132" s="1">
        <f t="shared" si="138"/>
        <v>211207.45277280561</v>
      </c>
      <c r="BB132" s="1">
        <f>SUM(BA121:BA132)</f>
        <v>4027632.0560383331</v>
      </c>
    </row>
    <row r="133" spans="1:54" x14ac:dyDescent="0.3">
      <c r="C133" s="7">
        <v>12</v>
      </c>
      <c r="D133" s="10">
        <v>9.2780078864516096</v>
      </c>
      <c r="E133" s="9">
        <f t="shared" si="139"/>
        <v>12.135810902299999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9</v>
      </c>
      <c r="E136" s="7"/>
      <c r="F136" s="7"/>
      <c r="G136" s="1">
        <v>1</v>
      </c>
      <c r="H136" s="8">
        <f t="shared" ref="H136:H147" si="141">E137</f>
        <v>9</v>
      </c>
      <c r="I136" s="8">
        <f t="shared" ref="I136:I147" si="142">H136+273.15</f>
        <v>282.14999999999998</v>
      </c>
      <c r="J136" s="8">
        <f t="shared" ref="J136:J147" si="143">EXP(($C$15*(I136-$C$13))/($C$16*I136*$C$13))</f>
        <v>5.4327371422087205E-2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4.1237078095911497E-2</v>
      </c>
      <c r="Q136" s="12">
        <f t="shared" ref="Q136:Q147" si="147">P136*$B$138</f>
        <v>1.072164030493699E-2</v>
      </c>
      <c r="R136" s="8">
        <f t="shared" ref="R136:R147" si="148">L136*$B$138</f>
        <v>0.19735245833333334</v>
      </c>
      <c r="S136" s="13">
        <f t="shared" ref="S136:S147" si="149">Q136/R136</f>
        <v>5.4327371422087205E-2</v>
      </c>
      <c r="T136" s="2">
        <f t="shared" ref="T136:T147" si="150">$B$137/100</f>
        <v>0.01</v>
      </c>
      <c r="U136" s="14">
        <f t="shared" ref="U136:U147" si="151">S136*T136</f>
        <v>5.4327371422087205E-4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6.0332737142208721E-3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9.0059999174838694</v>
      </c>
      <c r="E137" s="9">
        <f t="shared" ref="E137:E148" si="159">D136</f>
        <v>9</v>
      </c>
      <c r="F137" s="7" t="s">
        <v>83</v>
      </c>
      <c r="G137" s="1">
        <v>2</v>
      </c>
      <c r="H137" s="8">
        <f t="shared" si="141"/>
        <v>9.0059999174838694</v>
      </c>
      <c r="I137" s="8">
        <f t="shared" si="142"/>
        <v>282.15599991748383</v>
      </c>
      <c r="J137" s="8">
        <f t="shared" si="143"/>
        <v>5.4367252762628354E-2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1.4768587552374219</v>
      </c>
      <c r="P137" s="8">
        <f t="shared" si="146"/>
        <v>8.0292753240693598E-2</v>
      </c>
      <c r="Q137" s="12">
        <f t="shared" si="147"/>
        <v>2.0876115842580336E-2</v>
      </c>
      <c r="R137" s="8">
        <f t="shared" si="148"/>
        <v>0.19735245833333334</v>
      </c>
      <c r="S137" s="13">
        <f t="shared" si="149"/>
        <v>0.1057808755912229</v>
      </c>
      <c r="T137" s="2">
        <f t="shared" si="150"/>
        <v>0.01</v>
      </c>
      <c r="U137" s="14">
        <f t="shared" si="151"/>
        <v>1.057808755912229E-3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6.5478087559122291E-3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9.9908838773928608</v>
      </c>
      <c r="E138" s="9">
        <f t="shared" si="159"/>
        <v>9.0059999174838694</v>
      </c>
      <c r="F138" s="7" t="s">
        <v>83</v>
      </c>
      <c r="G138" s="1">
        <v>3</v>
      </c>
      <c r="H138" s="8">
        <f t="shared" si="141"/>
        <v>9.9908838773928608</v>
      </c>
      <c r="I138" s="8">
        <f t="shared" si="142"/>
        <v>283.14088387739287</v>
      </c>
      <c r="J138" s="8">
        <f t="shared" si="143"/>
        <v>6.130106976043808E-2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2.1556139186633954</v>
      </c>
      <c r="P138" s="8">
        <f t="shared" si="146"/>
        <v>0.13214143920455609</v>
      </c>
      <c r="Q138" s="12">
        <f t="shared" si="147"/>
        <v>3.4356774193184586E-2</v>
      </c>
      <c r="R138" s="8">
        <f t="shared" si="148"/>
        <v>0.19735245833333334</v>
      </c>
      <c r="S138" s="13">
        <f t="shared" si="149"/>
        <v>0.17408840246192989</v>
      </c>
      <c r="T138" s="2">
        <f t="shared" si="150"/>
        <v>0.01</v>
      </c>
      <c r="U138" s="14">
        <f t="shared" si="151"/>
        <v>1.7408840246192988E-3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7.2308840246192987E-3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11.4107536003548</v>
      </c>
      <c r="E139" s="9">
        <f t="shared" si="159"/>
        <v>9.9908838773928608</v>
      </c>
      <c r="F139" s="7" t="s">
        <v>83</v>
      </c>
      <c r="G139" s="1">
        <v>4</v>
      </c>
      <c r="H139" s="8">
        <f t="shared" si="141"/>
        <v>11.4107536003548</v>
      </c>
      <c r="I139" s="8">
        <f t="shared" si="142"/>
        <v>284.56075360035476</v>
      </c>
      <c r="J139" s="8">
        <f t="shared" si="143"/>
        <v>7.2775925089237775E-2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2.7825203961255061</v>
      </c>
      <c r="P139" s="8">
        <f t="shared" si="146"/>
        <v>0.20250049590770605</v>
      </c>
      <c r="Q139" s="12">
        <f t="shared" si="147"/>
        <v>5.2650128936003578E-2</v>
      </c>
      <c r="R139" s="8">
        <f t="shared" si="148"/>
        <v>0.19735245833333334</v>
      </c>
      <c r="S139" s="13">
        <f t="shared" si="149"/>
        <v>0.26678223002966683</v>
      </c>
      <c r="T139" s="2">
        <f t="shared" si="150"/>
        <v>0.01</v>
      </c>
      <c r="U139" s="14">
        <f t="shared" si="151"/>
        <v>2.6678223002966684E-3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8.1578223002966681E-3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16.606405416333299</v>
      </c>
      <c r="E140" s="9">
        <f t="shared" si="159"/>
        <v>11.4107536003548</v>
      </c>
      <c r="F140" s="7" t="s">
        <v>83</v>
      </c>
      <c r="G140" s="1">
        <v>5</v>
      </c>
      <c r="H140" s="8">
        <f t="shared" si="141"/>
        <v>16.606405416333299</v>
      </c>
      <c r="I140" s="8">
        <f t="shared" si="142"/>
        <v>289.75640541633328</v>
      </c>
      <c r="J140" s="8">
        <f t="shared" si="143"/>
        <v>0.13441500782055468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3.3390678168844667</v>
      </c>
      <c r="P140" s="8">
        <f t="shared" si="146"/>
        <v>0.44882082671988804</v>
      </c>
      <c r="Q140" s="12">
        <f t="shared" si="147"/>
        <v>0.11669341494717089</v>
      </c>
      <c r="R140" s="8">
        <f t="shared" si="148"/>
        <v>0.19735245833333334</v>
      </c>
      <c r="S140" s="13">
        <f t="shared" si="149"/>
        <v>0.5912944583141333</v>
      </c>
      <c r="T140" s="2">
        <f t="shared" si="150"/>
        <v>0.01</v>
      </c>
      <c r="U140" s="14">
        <f t="shared" si="151"/>
        <v>5.9129445831413328E-3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1.1402944583141332E-2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18.4294781525806</v>
      </c>
      <c r="E141" s="9">
        <f t="shared" si="159"/>
        <v>16.606405416333299</v>
      </c>
      <c r="F141" s="7" t="s">
        <v>85</v>
      </c>
      <c r="G141" s="1">
        <v>6</v>
      </c>
      <c r="H141" s="8">
        <f t="shared" si="141"/>
        <v>18.4294781525806</v>
      </c>
      <c r="I141" s="8">
        <f t="shared" si="142"/>
        <v>291.57947815258058</v>
      </c>
      <c r="J141" s="8">
        <f t="shared" si="143"/>
        <v>0.16584172694418309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3.6492949068312455</v>
      </c>
      <c r="P141" s="8">
        <f t="shared" si="146"/>
        <v>0.60520536947750547</v>
      </c>
      <c r="Q141" s="12">
        <f t="shared" si="147"/>
        <v>0.15735339606415144</v>
      </c>
      <c r="R141" s="8">
        <f t="shared" si="148"/>
        <v>0.19735245833333334</v>
      </c>
      <c r="S141" s="13">
        <f t="shared" si="149"/>
        <v>0.79732169233168371</v>
      </c>
      <c r="T141" s="2">
        <f t="shared" si="150"/>
        <v>0.01</v>
      </c>
      <c r="U141" s="14">
        <f t="shared" si="151"/>
        <v>7.9732169233168379E-3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5.0000000000000001E-3</v>
      </c>
      <c r="AF141" s="2">
        <v>0.49</v>
      </c>
      <c r="AG141" s="14">
        <f t="shared" si="152"/>
        <v>2.4499999999999999E-3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3"/>
        <v>7.4999999999999997E-3</v>
      </c>
      <c r="AT141" s="1">
        <f t="shared" si="154"/>
        <v>1.7923216923316838E-2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19.629799312333301</v>
      </c>
      <c r="E142" s="9">
        <f t="shared" si="159"/>
        <v>18.4294781525806</v>
      </c>
      <c r="F142" s="7" t="s">
        <v>83</v>
      </c>
      <c r="G142" s="1">
        <v>7</v>
      </c>
      <c r="H142" s="8">
        <f t="shared" si="141"/>
        <v>19.629799312333301</v>
      </c>
      <c r="I142" s="8">
        <f t="shared" si="142"/>
        <v>292.7797993123333</v>
      </c>
      <c r="J142" s="8">
        <f t="shared" si="143"/>
        <v>0.19017364472729809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3.8031374540204066</v>
      </c>
      <c r="P142" s="8">
        <f t="shared" si="146"/>
        <v>0.7232565110299578</v>
      </c>
      <c r="Q142" s="12">
        <f t="shared" si="147"/>
        <v>0.18804669286778902</v>
      </c>
      <c r="R142" s="8">
        <f t="shared" si="148"/>
        <v>0.19735245833333334</v>
      </c>
      <c r="S142" s="13">
        <f t="shared" si="149"/>
        <v>0.9528469746760051</v>
      </c>
      <c r="T142" s="2">
        <f t="shared" si="150"/>
        <v>0.01</v>
      </c>
      <c r="U142" s="14">
        <f t="shared" si="151"/>
        <v>9.5284697467600508E-3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1.9478469746760051E-2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20.643159180322598</v>
      </c>
      <c r="E143" s="9">
        <f t="shared" si="159"/>
        <v>19.629799312333301</v>
      </c>
      <c r="F143" s="7" t="s">
        <v>83</v>
      </c>
      <c r="G143" s="1">
        <v>8</v>
      </c>
      <c r="H143" s="8">
        <f t="shared" si="141"/>
        <v>20.643159180322598</v>
      </c>
      <c r="I143" s="8">
        <f t="shared" si="142"/>
        <v>293.79315918032256</v>
      </c>
      <c r="J143" s="8">
        <f t="shared" si="143"/>
        <v>0.2132886385246914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3.8389288596571154</v>
      </c>
      <c r="P143" s="8">
        <f t="shared" si="146"/>
        <v>0.81879990986941231</v>
      </c>
      <c r="Q143" s="12">
        <f t="shared" si="147"/>
        <v>0.21288797656604722</v>
      </c>
      <c r="R143" s="8">
        <f t="shared" si="148"/>
        <v>0.19735245833333334</v>
      </c>
      <c r="S143" s="13">
        <f t="shared" si="149"/>
        <v>1.0787196590501751</v>
      </c>
      <c r="T143" s="2">
        <f t="shared" si="150"/>
        <v>0.01</v>
      </c>
      <c r="U143" s="14">
        <f t="shared" si="151"/>
        <v>1.0787196590501751E-2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2.0737196590501751E-2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21.330311592258099</v>
      </c>
      <c r="E144" s="9">
        <f t="shared" si="159"/>
        <v>20.643159180322598</v>
      </c>
      <c r="F144" s="7" t="s">
        <v>83</v>
      </c>
      <c r="G144" s="1">
        <v>9</v>
      </c>
      <c r="H144" s="8">
        <f t="shared" si="141"/>
        <v>21.330311592258099</v>
      </c>
      <c r="I144" s="8">
        <f t="shared" si="142"/>
        <v>294.48031159225809</v>
      </c>
      <c r="J144" s="8">
        <f t="shared" si="143"/>
        <v>0.23043767468464094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3.7791768664543701</v>
      </c>
      <c r="P144" s="8">
        <f t="shared" si="146"/>
        <v>0.87086472932773284</v>
      </c>
      <c r="Q144" s="12">
        <f t="shared" si="147"/>
        <v>0.22642482962521054</v>
      </c>
      <c r="R144" s="8">
        <f t="shared" si="148"/>
        <v>0.19735245833333334</v>
      </c>
      <c r="S144" s="13">
        <f t="shared" si="149"/>
        <v>1.1473119288069533</v>
      </c>
      <c r="T144" s="2">
        <f t="shared" si="150"/>
        <v>0.01</v>
      </c>
      <c r="U144" s="14">
        <f t="shared" si="151"/>
        <v>1.1473119288069534E-2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2.1423119288069534E-2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20.159935760333301</v>
      </c>
      <c r="E145" s="9">
        <f t="shared" si="159"/>
        <v>21.330311592258099</v>
      </c>
      <c r="F145" s="7" t="s">
        <v>83</v>
      </c>
      <c r="G145" s="1">
        <v>10</v>
      </c>
      <c r="H145" s="8">
        <f t="shared" si="141"/>
        <v>20.159935760333301</v>
      </c>
      <c r="I145" s="8">
        <f t="shared" si="142"/>
        <v>293.3099357603333</v>
      </c>
      <c r="J145" s="8">
        <f t="shared" si="143"/>
        <v>0.20195522746055689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3.667360053793304</v>
      </c>
      <c r="P145" s="8">
        <f t="shared" si="146"/>
        <v>0.7406425338435868</v>
      </c>
      <c r="Q145" s="12">
        <f t="shared" si="147"/>
        <v>0.19256705879933259</v>
      </c>
      <c r="R145" s="8">
        <f t="shared" si="148"/>
        <v>0.19735245833333334</v>
      </c>
      <c r="S145" s="13">
        <f t="shared" si="149"/>
        <v>0.97575201457121907</v>
      </c>
      <c r="T145" s="2">
        <f t="shared" si="150"/>
        <v>0.01</v>
      </c>
      <c r="U145" s="14">
        <f t="shared" si="151"/>
        <v>9.757520145712191E-3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1.9707520145712192E-2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18.330053008709701</v>
      </c>
      <c r="E146" s="9">
        <f t="shared" si="159"/>
        <v>20.159935760333301</v>
      </c>
      <c r="F146" s="7" t="s">
        <v>83</v>
      </c>
      <c r="G146" s="1">
        <v>11</v>
      </c>
      <c r="H146" s="8">
        <f t="shared" si="141"/>
        <v>18.330053008709701</v>
      </c>
      <c r="I146" s="8">
        <f t="shared" si="142"/>
        <v>291.48005300870966</v>
      </c>
      <c r="J146" s="8">
        <f t="shared" si="143"/>
        <v>0.1639634097991248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3.6857654366163835</v>
      </c>
      <c r="P146" s="8">
        <f t="shared" si="146"/>
        <v>0.60433066870738217</v>
      </c>
      <c r="Q146" s="12">
        <f t="shared" si="147"/>
        <v>0.15712597386391938</v>
      </c>
      <c r="R146" s="8">
        <f t="shared" si="148"/>
        <v>0.19735245833333334</v>
      </c>
      <c r="S146" s="13">
        <f t="shared" si="149"/>
        <v>0.79616932664973239</v>
      </c>
      <c r="T146" s="2">
        <f t="shared" si="150"/>
        <v>0.01</v>
      </c>
      <c r="U146" s="14">
        <f t="shared" si="151"/>
        <v>7.9616932664973248E-3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5.0000000000000001E-3</v>
      </c>
      <c r="AF146" s="2">
        <v>0.49</v>
      </c>
      <c r="AG146" s="14">
        <f t="shared" si="152"/>
        <v>2.4499999999999999E-3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1.4999999999999999E-2</v>
      </c>
      <c r="AR146" s="2">
        <v>0.5</v>
      </c>
      <c r="AS146" s="2">
        <f t="shared" si="153"/>
        <v>7.4999999999999997E-3</v>
      </c>
      <c r="AT146" s="1">
        <f t="shared" si="154"/>
        <v>1.7911693266497324E-2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12.135810902299999</v>
      </c>
      <c r="E147" s="9">
        <f t="shared" si="159"/>
        <v>18.330053008709701</v>
      </c>
      <c r="F147" s="7" t="s">
        <v>85</v>
      </c>
      <c r="G147" s="1">
        <v>12</v>
      </c>
      <c r="H147" s="8">
        <f t="shared" si="141"/>
        <v>12.135810902299999</v>
      </c>
      <c r="I147" s="8">
        <f t="shared" si="142"/>
        <v>285.2858109023</v>
      </c>
      <c r="J147" s="8">
        <f t="shared" si="143"/>
        <v>7.9388052315196397E-2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3.8404826845756679</v>
      </c>
      <c r="P147" s="8">
        <f t="shared" si="146"/>
        <v>0.30488844027869905</v>
      </c>
      <c r="Q147" s="12">
        <f t="shared" si="147"/>
        <v>7.9270994472461762E-2</v>
      </c>
      <c r="R147" s="8">
        <f t="shared" si="148"/>
        <v>0.19735245833333334</v>
      </c>
      <c r="S147" s="13">
        <f t="shared" si="149"/>
        <v>0.40167219168139789</v>
      </c>
      <c r="T147" s="2">
        <f t="shared" si="150"/>
        <v>0.01</v>
      </c>
      <c r="U147" s="14">
        <f t="shared" si="151"/>
        <v>4.0167219168139789E-3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9.5067219168139781E-3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9.2780078864516096</v>
      </c>
      <c r="E148" s="9">
        <f t="shared" si="159"/>
        <v>12.135810902299999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B148"/>
  <sheetViews>
    <sheetView workbookViewId="0">
      <pane xSplit="4" topLeftCell="E1" activePane="topRight" state="frozen"/>
      <selection pane="topRight" activeCell="I13" sqref="I13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2001105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1240786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8417437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5428272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610857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>
        <v>30000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10196382.947171319</v>
      </c>
      <c r="J13" s="6" t="s">
        <v>37</v>
      </c>
      <c r="K13" s="6">
        <f>I13/(10000*1000)</f>
        <v>1.0196382947171319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0</v>
      </c>
      <c r="E26" s="7"/>
      <c r="F26" s="7"/>
      <c r="G26" s="1">
        <v>1</v>
      </c>
      <c r="H26" s="8">
        <f t="shared" ref="H26:H37" si="0">E27</f>
        <v>0</v>
      </c>
      <c r="I26" s="8">
        <f t="shared" ref="I26:I37" si="1">H26+273.15</f>
        <v>273.14999999999998</v>
      </c>
      <c r="J26" s="8">
        <f t="shared" ref="J26:J37" si="2">EXP(($C$15*(I26-$C$13))/($C$16*I26*$C$13))</f>
        <v>1.7426374748752829E-2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0.70632746230007182</v>
      </c>
      <c r="Q26" s="12">
        <f t="shared" ref="Q26:Q37" si="6">P26*$B$28</f>
        <v>7.063274623000719E-2</v>
      </c>
      <c r="R26" s="8">
        <f t="shared" ref="R26:R37" si="7">L26*$B$28</f>
        <v>4.0532094166666672</v>
      </c>
      <c r="S26" s="13">
        <f t="shared" ref="S26:S37" si="8">Q26/R26</f>
        <v>1.7426374748752829E-2</v>
      </c>
      <c r="T26" s="2">
        <f t="shared" ref="T26:T37" si="9">$B$27/100</f>
        <v>0.34</v>
      </c>
      <c r="U26" s="14">
        <f t="shared" ref="U26:U37" si="10">S26*T26</f>
        <v>5.9249674145759618E-3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1.8824967414575962E-2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-2.38374337370968</v>
      </c>
      <c r="E27" s="9">
        <f t="shared" ref="E27:E38" si="18">D26</f>
        <v>0</v>
      </c>
      <c r="F27" s="7" t="s">
        <v>83</v>
      </c>
      <c r="G27" s="1">
        <v>2</v>
      </c>
      <c r="H27" s="8">
        <f t="shared" si="0"/>
        <v>-2.38374337370968</v>
      </c>
      <c r="I27" s="8">
        <f t="shared" si="1"/>
        <v>270.76625662629027</v>
      </c>
      <c r="J27" s="8">
        <f t="shared" si="2"/>
        <v>1.2732600129940926E-2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80.357860871033267</v>
      </c>
      <c r="P27" s="8">
        <f t="shared" si="5"/>
        <v>1.0231645097682931</v>
      </c>
      <c r="Q27" s="12">
        <f t="shared" si="6"/>
        <v>0.10231645097682932</v>
      </c>
      <c r="R27" s="8">
        <f t="shared" si="7"/>
        <v>4.0532094166666672</v>
      </c>
      <c r="S27" s="13">
        <f t="shared" si="8"/>
        <v>2.5243317198491485E-2</v>
      </c>
      <c r="T27" s="2">
        <f t="shared" si="9"/>
        <v>0.34</v>
      </c>
      <c r="U27" s="14">
        <f t="shared" si="10"/>
        <v>8.5827278474871049E-3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2.1482727847487105E-2</v>
      </c>
      <c r="AR27" s="8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-2.2689356636428601</v>
      </c>
      <c r="E28" s="9">
        <f t="shared" si="18"/>
        <v>-2.38374337370968</v>
      </c>
      <c r="F28" s="7" t="s">
        <v>83</v>
      </c>
      <c r="G28" s="1">
        <v>3</v>
      </c>
      <c r="H28" s="8">
        <f t="shared" si="0"/>
        <v>-2.2689356636428601</v>
      </c>
      <c r="I28" s="8">
        <f t="shared" si="1"/>
        <v>270.8810643363571</v>
      </c>
      <c r="J28" s="8">
        <f t="shared" si="2"/>
        <v>1.2928144122013391E-2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119.86679052793164</v>
      </c>
      <c r="P28" s="8">
        <f t="shared" si="5"/>
        <v>1.5496551433882899</v>
      </c>
      <c r="Q28" s="12">
        <f t="shared" si="6"/>
        <v>0.15496551433882899</v>
      </c>
      <c r="R28" s="8">
        <f t="shared" si="7"/>
        <v>4.0532094166666672</v>
      </c>
      <c r="S28" s="13">
        <f t="shared" si="8"/>
        <v>3.8232792438904283E-2</v>
      </c>
      <c r="T28" s="2">
        <f t="shared" si="9"/>
        <v>0.34</v>
      </c>
      <c r="U28" s="14">
        <f t="shared" si="10"/>
        <v>1.2999149429227457E-2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2.5899149429227455E-2</v>
      </c>
      <c r="AR28" s="8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7">
        <v>4.0423290055483898</v>
      </c>
      <c r="E29" s="9">
        <f t="shared" si="18"/>
        <v>-2.2689356636428601</v>
      </c>
      <c r="F29" s="7" t="s">
        <v>83</v>
      </c>
      <c r="G29" s="1">
        <v>4</v>
      </c>
      <c r="H29" s="8">
        <f t="shared" si="0"/>
        <v>4.0423290055483898</v>
      </c>
      <c r="I29" s="8">
        <f t="shared" si="1"/>
        <v>277.19232900554834</v>
      </c>
      <c r="J29" s="8">
        <f t="shared" si="2"/>
        <v>2.9306790365050447E-2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158.84922955121002</v>
      </c>
      <c r="P29" s="8">
        <f t="shared" si="5"/>
        <v>4.6553610701070882</v>
      </c>
      <c r="Q29" s="12">
        <f t="shared" si="6"/>
        <v>0.46553610701070886</v>
      </c>
      <c r="R29" s="8">
        <f t="shared" si="7"/>
        <v>4.0532094166666672</v>
      </c>
      <c r="S29" s="13">
        <f t="shared" si="8"/>
        <v>0.11485616931028515</v>
      </c>
      <c r="T29" s="2">
        <f t="shared" si="9"/>
        <v>0.34</v>
      </c>
      <c r="U29" s="14">
        <f t="shared" si="10"/>
        <v>3.9051097565496955E-2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5.1951097565496956E-2</v>
      </c>
      <c r="AR29" s="8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7">
        <v>9.9138502257999992</v>
      </c>
      <c r="E30" s="9">
        <f t="shared" si="18"/>
        <v>4.0423290055483898</v>
      </c>
      <c r="F30" s="7" t="s">
        <v>83</v>
      </c>
      <c r="G30" s="1">
        <v>5</v>
      </c>
      <c r="H30" s="8">
        <f t="shared" si="0"/>
        <v>9.9138502257999992</v>
      </c>
      <c r="I30" s="8">
        <f t="shared" si="1"/>
        <v>283.06385022579997</v>
      </c>
      <c r="J30" s="8">
        <f t="shared" si="2"/>
        <v>6.073005582368194E-2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146.48417505704776</v>
      </c>
      <c r="O30" s="8">
        <f t="shared" si="19"/>
        <v>48.241787590721827</v>
      </c>
      <c r="P30" s="8">
        <f t="shared" si="5"/>
        <v>2.929726453418743</v>
      </c>
      <c r="Q30" s="12">
        <f t="shared" si="6"/>
        <v>0.29297264534187434</v>
      </c>
      <c r="R30" s="8">
        <f t="shared" si="7"/>
        <v>4.0532094166666672</v>
      </c>
      <c r="S30" s="13">
        <f t="shared" si="8"/>
        <v>7.2281645290070681E-2</v>
      </c>
      <c r="T30" s="2">
        <f t="shared" si="9"/>
        <v>0.34</v>
      </c>
      <c r="U30" s="14">
        <f t="shared" si="10"/>
        <v>2.4575759398624032E-2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3.7475759398624034E-2</v>
      </c>
      <c r="AR30" s="8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7">
        <v>14.9331730247742</v>
      </c>
      <c r="E31" s="9">
        <f t="shared" si="18"/>
        <v>9.9138502257999992</v>
      </c>
      <c r="F31" s="7" t="s">
        <v>85</v>
      </c>
      <c r="G31" s="1">
        <v>6</v>
      </c>
      <c r="H31" s="8">
        <f t="shared" si="0"/>
        <v>14.9331730247742</v>
      </c>
      <c r="I31" s="8">
        <f t="shared" si="1"/>
        <v>288.08317302477417</v>
      </c>
      <c r="J31" s="8">
        <f t="shared" si="2"/>
        <v>0.11058212738317381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85.844155303969757</v>
      </c>
      <c r="P31" s="8">
        <f t="shared" si="5"/>
        <v>9.4928293169245404</v>
      </c>
      <c r="Q31" s="12">
        <f t="shared" si="6"/>
        <v>0.94928293169245404</v>
      </c>
      <c r="R31" s="8">
        <f t="shared" si="7"/>
        <v>4.0532094166666672</v>
      </c>
      <c r="S31" s="13">
        <f t="shared" si="8"/>
        <v>0.23420525171707957</v>
      </c>
      <c r="T31" s="2">
        <f t="shared" si="9"/>
        <v>0.34</v>
      </c>
      <c r="U31" s="14">
        <f t="shared" si="10"/>
        <v>7.9629785583807053E-2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9.2529785583807048E-2</v>
      </c>
      <c r="AR31" s="8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7">
        <v>18.9982957616667</v>
      </c>
      <c r="E32" s="9">
        <f t="shared" si="18"/>
        <v>14.9331730247742</v>
      </c>
      <c r="F32" s="7" t="s">
        <v>83</v>
      </c>
      <c r="G32" s="1">
        <v>7</v>
      </c>
      <c r="H32" s="8">
        <f t="shared" si="0"/>
        <v>18.9982957616667</v>
      </c>
      <c r="I32" s="8">
        <f t="shared" si="1"/>
        <v>292.1482957616667</v>
      </c>
      <c r="J32" s="8">
        <f t="shared" si="2"/>
        <v>0.17698254551199777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116.88342015371188</v>
      </c>
      <c r="P32" s="8">
        <f t="shared" si="5"/>
        <v>20.68632522695227</v>
      </c>
      <c r="Q32" s="12">
        <f t="shared" si="6"/>
        <v>2.0686325226952271</v>
      </c>
      <c r="R32" s="8">
        <f t="shared" si="7"/>
        <v>4.0532094166666672</v>
      </c>
      <c r="S32" s="13">
        <f t="shared" si="8"/>
        <v>0.5103690211981341</v>
      </c>
      <c r="T32" s="2">
        <f t="shared" si="9"/>
        <v>0.34</v>
      </c>
      <c r="U32" s="14">
        <f t="shared" si="10"/>
        <v>0.17352546720736561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0.19917546720736562</v>
      </c>
      <c r="AR32" s="8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7">
        <v>20.752727461612899</v>
      </c>
      <c r="E33" s="9">
        <f t="shared" si="18"/>
        <v>18.9982957616667</v>
      </c>
      <c r="F33" s="7" t="s">
        <v>83</v>
      </c>
      <c r="G33" s="1">
        <v>8</v>
      </c>
      <c r="H33" s="8">
        <f t="shared" si="0"/>
        <v>20.752727461612899</v>
      </c>
      <c r="I33" s="8">
        <f t="shared" si="1"/>
        <v>293.90272746161287</v>
      </c>
      <c r="J33" s="8">
        <f t="shared" si="2"/>
        <v>0.21594024294528541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136.72918909342627</v>
      </c>
      <c r="P33" s="8">
        <f t="shared" si="5"/>
        <v>29.525334310546338</v>
      </c>
      <c r="Q33" s="12">
        <f t="shared" si="6"/>
        <v>2.9525334310546341</v>
      </c>
      <c r="R33" s="8">
        <f t="shared" si="7"/>
        <v>4.0532094166666672</v>
      </c>
      <c r="S33" s="13">
        <f t="shared" si="8"/>
        <v>0.72844334637976293</v>
      </c>
      <c r="T33" s="2">
        <f t="shared" si="9"/>
        <v>0.34</v>
      </c>
      <c r="U33" s="14">
        <f t="shared" si="10"/>
        <v>0.24767073776911941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0.27332073776911942</v>
      </c>
      <c r="AR33" s="8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7">
        <v>20.654776980645199</v>
      </c>
      <c r="E34" s="9">
        <f t="shared" si="18"/>
        <v>20.752727461612899</v>
      </c>
      <c r="F34" s="7" t="s">
        <v>83</v>
      </c>
      <c r="G34" s="1">
        <v>9</v>
      </c>
      <c r="H34" s="8">
        <f t="shared" si="0"/>
        <v>20.654776980645199</v>
      </c>
      <c r="I34" s="8">
        <f t="shared" si="1"/>
        <v>293.80477698064516</v>
      </c>
      <c r="J34" s="8">
        <f t="shared" si="2"/>
        <v>0.21356833788069901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147.73594894954661</v>
      </c>
      <c r="P34" s="8">
        <f t="shared" si="5"/>
        <v>31.55172106238247</v>
      </c>
      <c r="Q34" s="12">
        <f t="shared" si="6"/>
        <v>3.155172106238247</v>
      </c>
      <c r="R34" s="8">
        <f t="shared" si="7"/>
        <v>4.0532094166666672</v>
      </c>
      <c r="S34" s="13">
        <f t="shared" si="8"/>
        <v>0.77843796899915418</v>
      </c>
      <c r="T34" s="2">
        <f t="shared" si="9"/>
        <v>0.34</v>
      </c>
      <c r="U34" s="14">
        <f t="shared" si="10"/>
        <v>0.26466890945971244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0.29031890945971245</v>
      </c>
      <c r="AR34" s="8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7">
        <v>18.201308091000001</v>
      </c>
      <c r="E35" s="9">
        <f t="shared" si="18"/>
        <v>20.654776980645199</v>
      </c>
      <c r="F35" s="7" t="s">
        <v>83</v>
      </c>
      <c r="G35" s="1">
        <v>10</v>
      </c>
      <c r="H35" s="8">
        <f t="shared" si="0"/>
        <v>18.201308091000001</v>
      </c>
      <c r="I35" s="8">
        <f t="shared" si="1"/>
        <v>291.35130809099996</v>
      </c>
      <c r="J35" s="8">
        <f t="shared" si="2"/>
        <v>0.1615608976708619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156.71632205383082</v>
      </c>
      <c r="P35" s="8">
        <f t="shared" si="5"/>
        <v>25.319229670692799</v>
      </c>
      <c r="Q35" s="12">
        <f t="shared" si="6"/>
        <v>2.53192296706928</v>
      </c>
      <c r="R35" s="8">
        <f t="shared" si="7"/>
        <v>4.0532094166666672</v>
      </c>
      <c r="S35" s="13">
        <f t="shared" si="8"/>
        <v>0.62467114495937315</v>
      </c>
      <c r="T35" s="2">
        <f t="shared" si="9"/>
        <v>0.34</v>
      </c>
      <c r="U35" s="14">
        <f t="shared" si="10"/>
        <v>0.21238818928618688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0.23803818928618689</v>
      </c>
      <c r="AR35" s="8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7">
        <v>8.5153591045161292</v>
      </c>
      <c r="E36" s="9">
        <f t="shared" si="18"/>
        <v>18.201308091000001</v>
      </c>
      <c r="F36" s="7" t="s">
        <v>83</v>
      </c>
      <c r="G36" s="1">
        <v>11</v>
      </c>
      <c r="H36" s="8">
        <f t="shared" si="0"/>
        <v>8.5153591045161292</v>
      </c>
      <c r="I36" s="8">
        <f t="shared" si="1"/>
        <v>281.66535910451609</v>
      </c>
      <c r="J36" s="8">
        <f t="shared" si="2"/>
        <v>5.1195447905824407E-2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124.82723776398112</v>
      </c>
      <c r="O36" s="8">
        <f t="shared" si="19"/>
        <v>47.101948785823566</v>
      </c>
      <c r="P36" s="8">
        <f t="shared" si="5"/>
        <v>2.4114053653274397</v>
      </c>
      <c r="Q36" s="12">
        <f t="shared" si="6"/>
        <v>0.24114053653274398</v>
      </c>
      <c r="R36" s="8">
        <f t="shared" si="7"/>
        <v>4.0532094166666672</v>
      </c>
      <c r="S36" s="13">
        <f t="shared" si="8"/>
        <v>5.9493727499295206E-2</v>
      </c>
      <c r="T36" s="2">
        <f t="shared" si="9"/>
        <v>0.34</v>
      </c>
      <c r="U36" s="14">
        <f t="shared" si="10"/>
        <v>2.022786734976037E-2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3.3127867349760372E-2</v>
      </c>
      <c r="AR36" s="8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7">
        <v>1.6478801967000001</v>
      </c>
      <c r="E37" s="9">
        <f t="shared" si="18"/>
        <v>8.5153591045161292</v>
      </c>
      <c r="F37" s="7" t="s">
        <v>85</v>
      </c>
      <c r="G37" s="1">
        <v>12</v>
      </c>
      <c r="H37" s="8">
        <f t="shared" si="0"/>
        <v>1.6478801967000001</v>
      </c>
      <c r="I37" s="8">
        <f t="shared" si="1"/>
        <v>274.79788019669996</v>
      </c>
      <c r="J37" s="8">
        <f t="shared" si="2"/>
        <v>2.1579526834285358E-2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85.222637587162794</v>
      </c>
      <c r="P37" s="8">
        <f t="shared" si="5"/>
        <v>1.8390641947007556</v>
      </c>
      <c r="Q37" s="12">
        <f t="shared" si="6"/>
        <v>0.18390641947007558</v>
      </c>
      <c r="R37" s="8">
        <f t="shared" si="7"/>
        <v>4.0532094166666672</v>
      </c>
      <c r="S37" s="13">
        <f t="shared" si="8"/>
        <v>4.5373036664194621E-2</v>
      </c>
      <c r="T37" s="2">
        <f t="shared" si="9"/>
        <v>0.34</v>
      </c>
      <c r="U37" s="14">
        <f t="shared" si="10"/>
        <v>1.5426832465826172E-2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2.8326832465826172E-2</v>
      </c>
      <c r="AR37" s="8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3">
      <c r="C38" s="7">
        <v>12</v>
      </c>
      <c r="D38" s="10">
        <v>1.7134814118387101</v>
      </c>
      <c r="E38" s="9">
        <f t="shared" si="18"/>
        <v>1.6478801967000001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0</v>
      </c>
      <c r="E42" s="7"/>
      <c r="F42" s="7"/>
      <c r="G42" s="1">
        <v>1</v>
      </c>
      <c r="H42" s="8">
        <f t="shared" ref="H42:H53" si="20">E43</f>
        <v>0</v>
      </c>
      <c r="I42" s="8">
        <f t="shared" ref="I42:I53" si="21">H42+273.15</f>
        <v>273.14999999999998</v>
      </c>
      <c r="J42" s="8">
        <f t="shared" ref="J42:J53" si="22">EXP(($C$15*(I42-$C$13))/($C$16*I42*$C$13))</f>
        <v>1.7426374748752829E-2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1.0256510688062837</v>
      </c>
      <c r="Q42" s="12">
        <f t="shared" ref="Q42:Q53" si="26">P42*$B$44</f>
        <v>0.24615625651350806</v>
      </c>
      <c r="R42" s="8">
        <f t="shared" ref="R42:R53" si="27">L42*$B$44</f>
        <v>14.125500000000001</v>
      </c>
      <c r="S42" s="13">
        <f t="shared" ref="S42:S53" si="28">Q42/R42</f>
        <v>1.7426374748752825E-2</v>
      </c>
      <c r="T42" s="2">
        <f t="shared" ref="T42:T53" si="29">$B$43/100</f>
        <v>0.43</v>
      </c>
      <c r="U42" s="14">
        <f t="shared" ref="U42:U53" si="30">S42*T42</f>
        <v>7.4933411419637148E-3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1.5913341141963713E-2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166758.75</v>
      </c>
      <c r="AU42" s="1">
        <f t="shared" ref="AU42:AU53" si="38">AT42*10000*AS42*0.67*AR42*AQ42</f>
        <v>584063653.4179672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-2.38374337370968</v>
      </c>
      <c r="E43" s="9">
        <f t="shared" ref="E43:E54" si="39">D42</f>
        <v>0</v>
      </c>
      <c r="F43" s="7" t="s">
        <v>83</v>
      </c>
      <c r="G43" s="1">
        <v>2</v>
      </c>
      <c r="H43" s="8">
        <f t="shared" si="20"/>
        <v>-2.38374337370968</v>
      </c>
      <c r="I43" s="8">
        <f t="shared" si="21"/>
        <v>270.76625662629027</v>
      </c>
      <c r="J43" s="8">
        <f t="shared" si="22"/>
        <v>1.2732600129940926E-2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116.68684893119372</v>
      </c>
      <c r="P43" s="8">
        <f t="shared" si="25"/>
        <v>1.4857269878637145</v>
      </c>
      <c r="Q43" s="12">
        <f t="shared" si="26"/>
        <v>0.35657447708729145</v>
      </c>
      <c r="R43" s="8">
        <f t="shared" si="27"/>
        <v>14.125500000000001</v>
      </c>
      <c r="S43" s="13">
        <f t="shared" si="28"/>
        <v>2.5243317198491481E-2</v>
      </c>
      <c r="T43" s="2">
        <f t="shared" si="29"/>
        <v>0.43</v>
      </c>
      <c r="U43" s="14">
        <f t="shared" si="30"/>
        <v>1.0854626395351338E-2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1.9274626395351338E-2</v>
      </c>
      <c r="AR43" s="8">
        <f t="shared" si="35"/>
        <v>136.875</v>
      </c>
      <c r="AS43" s="1">
        <f t="shared" si="36"/>
        <v>0.24</v>
      </c>
      <c r="AT43" s="1">
        <f t="shared" si="37"/>
        <v>166758.75</v>
      </c>
      <c r="AU43" s="1">
        <f t="shared" si="38"/>
        <v>707432123.16669357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-2.2689356636428601</v>
      </c>
      <c r="E44" s="9">
        <f t="shared" si="39"/>
        <v>-2.38374337370968</v>
      </c>
      <c r="F44" s="7" t="s">
        <v>83</v>
      </c>
      <c r="G44" s="1">
        <v>3</v>
      </c>
      <c r="H44" s="8">
        <f t="shared" si="20"/>
        <v>-2.2689356636428601</v>
      </c>
      <c r="I44" s="8">
        <f t="shared" si="21"/>
        <v>270.8810643363571</v>
      </c>
      <c r="J44" s="8">
        <f t="shared" si="22"/>
        <v>1.2928144122013391E-2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174.05737194333</v>
      </c>
      <c r="P44" s="8">
        <f t="shared" si="25"/>
        <v>2.2502387899822605</v>
      </c>
      <c r="Q44" s="12">
        <f t="shared" si="26"/>
        <v>0.5400573095957425</v>
      </c>
      <c r="R44" s="8">
        <f t="shared" si="27"/>
        <v>14.125500000000001</v>
      </c>
      <c r="S44" s="13">
        <f t="shared" si="28"/>
        <v>3.8232792438904283E-2</v>
      </c>
      <c r="T44" s="2">
        <f t="shared" si="29"/>
        <v>0.43</v>
      </c>
      <c r="U44" s="14">
        <f t="shared" si="30"/>
        <v>1.6440100748728842E-2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2.4860100748728839E-2</v>
      </c>
      <c r="AR44" s="8">
        <f t="shared" si="35"/>
        <v>136.875</v>
      </c>
      <c r="AS44" s="1">
        <f t="shared" si="36"/>
        <v>0.24</v>
      </c>
      <c r="AT44" s="1">
        <f t="shared" si="37"/>
        <v>166758.75</v>
      </c>
      <c r="AU44" s="1">
        <f t="shared" si="38"/>
        <v>912434487.39700353</v>
      </c>
    </row>
    <row r="45" spans="1:48" x14ac:dyDescent="0.15">
      <c r="C45" s="7">
        <v>3</v>
      </c>
      <c r="D45" s="7">
        <v>4.0423290055483898</v>
      </c>
      <c r="E45" s="9">
        <f t="shared" si="39"/>
        <v>-2.2689356636428601</v>
      </c>
      <c r="F45" s="7" t="s">
        <v>83</v>
      </c>
      <c r="G45" s="1">
        <v>4</v>
      </c>
      <c r="H45" s="8">
        <f t="shared" si="20"/>
        <v>4.0423290055483898</v>
      </c>
      <c r="I45" s="8">
        <f t="shared" si="21"/>
        <v>277.19232900554834</v>
      </c>
      <c r="J45" s="8">
        <f t="shared" si="22"/>
        <v>2.9306790365050447E-2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230.66338315334772</v>
      </c>
      <c r="P45" s="8">
        <f t="shared" si="25"/>
        <v>6.7600034149684705</v>
      </c>
      <c r="Q45" s="12">
        <f t="shared" si="26"/>
        <v>1.6224008195924329</v>
      </c>
      <c r="R45" s="8">
        <f t="shared" si="27"/>
        <v>14.125500000000001</v>
      </c>
      <c r="S45" s="13">
        <f t="shared" si="28"/>
        <v>0.11485616931028514</v>
      </c>
      <c r="T45" s="2">
        <f t="shared" si="29"/>
        <v>0.43</v>
      </c>
      <c r="U45" s="14">
        <f t="shared" si="30"/>
        <v>4.9388152803422611E-2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5.7808152803422608E-2</v>
      </c>
      <c r="AR45" s="8">
        <f t="shared" si="35"/>
        <v>136.875</v>
      </c>
      <c r="AS45" s="1">
        <f t="shared" si="36"/>
        <v>0.24</v>
      </c>
      <c r="AT45" s="1">
        <f t="shared" si="37"/>
        <v>166758.75</v>
      </c>
      <c r="AU45" s="1">
        <f t="shared" si="38"/>
        <v>2121719167.7413297</v>
      </c>
    </row>
    <row r="46" spans="1:48" x14ac:dyDescent="0.15">
      <c r="C46" s="7">
        <v>4</v>
      </c>
      <c r="D46" s="7">
        <v>9.9138502257999992</v>
      </c>
      <c r="E46" s="9">
        <f t="shared" si="39"/>
        <v>4.0423290055483898</v>
      </c>
      <c r="F46" s="7" t="s">
        <v>83</v>
      </c>
      <c r="G46" s="1">
        <v>5</v>
      </c>
      <c r="H46" s="8">
        <f t="shared" si="20"/>
        <v>9.9138502257999992</v>
      </c>
      <c r="I46" s="8">
        <f t="shared" si="21"/>
        <v>283.06385022579997</v>
      </c>
      <c r="J46" s="8">
        <f t="shared" si="22"/>
        <v>6.073005582368194E-2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212.70821075146029</v>
      </c>
      <c r="O46" s="8">
        <f t="shared" si="40"/>
        <v>70.051418986918975</v>
      </c>
      <c r="P46" s="8">
        <f t="shared" si="25"/>
        <v>4.254226585603722</v>
      </c>
      <c r="Q46" s="12">
        <f t="shared" si="26"/>
        <v>1.0210143805448932</v>
      </c>
      <c r="R46" s="8">
        <f t="shared" si="27"/>
        <v>14.125500000000001</v>
      </c>
      <c r="S46" s="13">
        <f t="shared" si="28"/>
        <v>7.2281645290070667E-2</v>
      </c>
      <c r="T46" s="2">
        <f t="shared" si="29"/>
        <v>0.43</v>
      </c>
      <c r="U46" s="14">
        <f t="shared" si="30"/>
        <v>3.1081107474730387E-2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3.9501107474730388E-2</v>
      </c>
      <c r="AR46" s="8">
        <f t="shared" si="35"/>
        <v>136.875</v>
      </c>
      <c r="AS46" s="1">
        <f t="shared" si="36"/>
        <v>0.24</v>
      </c>
      <c r="AT46" s="1">
        <f t="shared" si="37"/>
        <v>166758.75</v>
      </c>
      <c r="AU46" s="1">
        <f t="shared" si="38"/>
        <v>1449799947.0964532</v>
      </c>
    </row>
    <row r="47" spans="1:48" x14ac:dyDescent="0.15">
      <c r="C47" s="7">
        <v>5</v>
      </c>
      <c r="D47" s="7">
        <v>14.9331730247742</v>
      </c>
      <c r="E47" s="9">
        <f t="shared" si="39"/>
        <v>9.9138502257999992</v>
      </c>
      <c r="F47" s="7" t="s">
        <v>85</v>
      </c>
      <c r="G47" s="1">
        <v>6</v>
      </c>
      <c r="H47" s="8">
        <f t="shared" si="20"/>
        <v>14.9331730247742</v>
      </c>
      <c r="I47" s="8">
        <f t="shared" si="21"/>
        <v>288.08317302477417</v>
      </c>
      <c r="J47" s="8">
        <f t="shared" si="22"/>
        <v>0.11058212738317381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124.65344240131525</v>
      </c>
      <c r="P47" s="8">
        <f t="shared" si="25"/>
        <v>13.784442846373363</v>
      </c>
      <c r="Q47" s="12">
        <f t="shared" si="26"/>
        <v>3.308266283129607</v>
      </c>
      <c r="R47" s="8">
        <f t="shared" si="27"/>
        <v>14.125500000000001</v>
      </c>
      <c r="S47" s="13">
        <f t="shared" si="28"/>
        <v>0.23420525171707954</v>
      </c>
      <c r="T47" s="2">
        <f t="shared" si="29"/>
        <v>0.43</v>
      </c>
      <c r="U47" s="14">
        <f t="shared" si="30"/>
        <v>0.1007082582383442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0.10912825823834421</v>
      </c>
      <c r="AR47" s="8">
        <f t="shared" si="35"/>
        <v>136.875</v>
      </c>
      <c r="AS47" s="1">
        <f t="shared" si="36"/>
        <v>0.24</v>
      </c>
      <c r="AT47" s="1">
        <f t="shared" si="37"/>
        <v>166758.75</v>
      </c>
      <c r="AU47" s="1">
        <f t="shared" si="38"/>
        <v>4005309044.1044497</v>
      </c>
    </row>
    <row r="48" spans="1:48" x14ac:dyDescent="0.15">
      <c r="C48" s="7">
        <v>6</v>
      </c>
      <c r="D48" s="7">
        <v>18.9982957616667</v>
      </c>
      <c r="E48" s="9">
        <f t="shared" si="39"/>
        <v>14.9331730247742</v>
      </c>
      <c r="F48" s="7" t="s">
        <v>83</v>
      </c>
      <c r="G48" s="1">
        <v>7</v>
      </c>
      <c r="H48" s="8">
        <f t="shared" si="20"/>
        <v>18.9982957616667</v>
      </c>
      <c r="I48" s="8">
        <f t="shared" si="21"/>
        <v>292.1482957616667</v>
      </c>
      <c r="J48" s="8">
        <f t="shared" si="22"/>
        <v>0.17698254551199777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169.72524955494188</v>
      </c>
      <c r="P48" s="8">
        <f t="shared" si="25"/>
        <v>30.038406703892679</v>
      </c>
      <c r="Q48" s="12">
        <f t="shared" si="26"/>
        <v>7.2092176089342423</v>
      </c>
      <c r="R48" s="8">
        <f t="shared" si="27"/>
        <v>14.125500000000001</v>
      </c>
      <c r="S48" s="13">
        <f t="shared" si="28"/>
        <v>0.51036902119813399</v>
      </c>
      <c r="T48" s="2">
        <f t="shared" si="29"/>
        <v>0.43</v>
      </c>
      <c r="U48" s="14">
        <f t="shared" si="30"/>
        <v>0.21945867911519762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0.23505867911519762</v>
      </c>
      <c r="AR48" s="8">
        <f t="shared" si="35"/>
        <v>136.875</v>
      </c>
      <c r="AS48" s="1">
        <f t="shared" si="36"/>
        <v>0.24</v>
      </c>
      <c r="AT48" s="1">
        <f t="shared" si="37"/>
        <v>166758.75</v>
      </c>
      <c r="AU48" s="1">
        <f t="shared" si="38"/>
        <v>8627303949.9913845</v>
      </c>
    </row>
    <row r="49" spans="1:48" x14ac:dyDescent="0.15">
      <c r="C49" s="7">
        <v>7</v>
      </c>
      <c r="D49" s="7">
        <v>20.752727461612899</v>
      </c>
      <c r="E49" s="9">
        <f t="shared" si="39"/>
        <v>18.9982957616667</v>
      </c>
      <c r="F49" s="7" t="s">
        <v>83</v>
      </c>
      <c r="G49" s="1">
        <v>8</v>
      </c>
      <c r="H49" s="8">
        <f t="shared" si="20"/>
        <v>20.752727461612899</v>
      </c>
      <c r="I49" s="8">
        <f t="shared" si="21"/>
        <v>293.90272746161287</v>
      </c>
      <c r="J49" s="8">
        <f t="shared" si="22"/>
        <v>0.21594024294528541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198.54309285104921</v>
      </c>
      <c r="P49" s="8">
        <f t="shared" si="25"/>
        <v>42.873443705363925</v>
      </c>
      <c r="Q49" s="12">
        <f t="shared" si="26"/>
        <v>10.289626489287341</v>
      </c>
      <c r="R49" s="8">
        <f t="shared" si="27"/>
        <v>14.125500000000001</v>
      </c>
      <c r="S49" s="13">
        <f t="shared" si="28"/>
        <v>0.72844334637976293</v>
      </c>
      <c r="T49" s="2">
        <f t="shared" si="29"/>
        <v>0.43</v>
      </c>
      <c r="U49" s="14">
        <f t="shared" si="30"/>
        <v>0.31323063894329806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0.32883063894329806</v>
      </c>
      <c r="AR49" s="8">
        <f t="shared" si="35"/>
        <v>136.875</v>
      </c>
      <c r="AS49" s="1">
        <f t="shared" si="36"/>
        <v>0.24</v>
      </c>
      <c r="AT49" s="1">
        <f t="shared" si="37"/>
        <v>166758.75</v>
      </c>
      <c r="AU49" s="1">
        <f t="shared" si="38"/>
        <v>12068994350.314487</v>
      </c>
    </row>
    <row r="50" spans="1:48" x14ac:dyDescent="0.15">
      <c r="C50" s="7">
        <v>8</v>
      </c>
      <c r="D50" s="7">
        <v>20.654776980645199</v>
      </c>
      <c r="E50" s="9">
        <f t="shared" si="39"/>
        <v>20.752727461612899</v>
      </c>
      <c r="F50" s="7" t="s">
        <v>83</v>
      </c>
      <c r="G50" s="1">
        <v>9</v>
      </c>
      <c r="H50" s="8">
        <f t="shared" si="20"/>
        <v>20.654776980645199</v>
      </c>
      <c r="I50" s="8">
        <f t="shared" si="21"/>
        <v>293.80477698064516</v>
      </c>
      <c r="J50" s="8">
        <f t="shared" si="22"/>
        <v>0.21356833788069901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214.52589914568529</v>
      </c>
      <c r="P50" s="8">
        <f t="shared" si="25"/>
        <v>45.815939712906477</v>
      </c>
      <c r="Q50" s="12">
        <f t="shared" si="26"/>
        <v>10.995825531097553</v>
      </c>
      <c r="R50" s="8">
        <f t="shared" si="27"/>
        <v>14.125500000000001</v>
      </c>
      <c r="S50" s="13">
        <f t="shared" si="28"/>
        <v>0.77843796899915418</v>
      </c>
      <c r="T50" s="2">
        <f t="shared" si="29"/>
        <v>0.43</v>
      </c>
      <c r="U50" s="14">
        <f t="shared" si="30"/>
        <v>0.33472832666963631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0.35032832666963631</v>
      </c>
      <c r="AR50" s="8">
        <f t="shared" si="35"/>
        <v>136.875</v>
      </c>
      <c r="AS50" s="1">
        <f t="shared" si="36"/>
        <v>0.24</v>
      </c>
      <c r="AT50" s="1">
        <f t="shared" si="37"/>
        <v>166758.75</v>
      </c>
      <c r="AU50" s="1">
        <f t="shared" si="38"/>
        <v>12858018975.719727</v>
      </c>
    </row>
    <row r="51" spans="1:48" x14ac:dyDescent="0.15">
      <c r="C51" s="7">
        <v>9</v>
      </c>
      <c r="D51" s="7">
        <v>18.201308091000001</v>
      </c>
      <c r="E51" s="9">
        <f t="shared" si="39"/>
        <v>20.654776980645199</v>
      </c>
      <c r="F51" s="7" t="s">
        <v>83</v>
      </c>
      <c r="G51" s="1">
        <v>10</v>
      </c>
      <c r="H51" s="8">
        <f t="shared" si="20"/>
        <v>18.201308091000001</v>
      </c>
      <c r="I51" s="8">
        <f t="shared" si="21"/>
        <v>291.35130809099996</v>
      </c>
      <c r="J51" s="8">
        <f t="shared" si="22"/>
        <v>0.1615608976708619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227.56620943277881</v>
      </c>
      <c r="P51" s="8">
        <f t="shared" si="25"/>
        <v>36.765801075515107</v>
      </c>
      <c r="Q51" s="12">
        <f t="shared" si="26"/>
        <v>8.8237922581236248</v>
      </c>
      <c r="R51" s="8">
        <f t="shared" si="27"/>
        <v>14.125500000000001</v>
      </c>
      <c r="S51" s="13">
        <f t="shared" si="28"/>
        <v>0.62467114495937304</v>
      </c>
      <c r="T51" s="2">
        <f t="shared" si="29"/>
        <v>0.43</v>
      </c>
      <c r="U51" s="14">
        <f t="shared" si="30"/>
        <v>0.26860859233253043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0.28420859233253043</v>
      </c>
      <c r="AR51" s="8">
        <f t="shared" si="35"/>
        <v>136.875</v>
      </c>
      <c r="AS51" s="1">
        <f t="shared" si="36"/>
        <v>0.24</v>
      </c>
      <c r="AT51" s="1">
        <f t="shared" si="37"/>
        <v>166758.75</v>
      </c>
      <c r="AU51" s="1">
        <f t="shared" si="38"/>
        <v>10431241766.870802</v>
      </c>
    </row>
    <row r="52" spans="1:48" x14ac:dyDescent="0.15">
      <c r="C52" s="7">
        <v>10</v>
      </c>
      <c r="D52" s="7">
        <v>8.5153591045161292</v>
      </c>
      <c r="E52" s="9">
        <f t="shared" si="39"/>
        <v>18.201308091000001</v>
      </c>
      <c r="F52" s="7" t="s">
        <v>83</v>
      </c>
      <c r="G52" s="1">
        <v>11</v>
      </c>
      <c r="H52" s="8">
        <f t="shared" si="20"/>
        <v>8.5153591045161292</v>
      </c>
      <c r="I52" s="8">
        <f t="shared" si="21"/>
        <v>281.66535910451609</v>
      </c>
      <c r="J52" s="8">
        <f t="shared" si="22"/>
        <v>5.1195447905824407E-2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181.26038793940054</v>
      </c>
      <c r="O52" s="8">
        <f t="shared" si="40"/>
        <v>68.39627041786315</v>
      </c>
      <c r="P52" s="8">
        <f t="shared" si="25"/>
        <v>3.501577699130392</v>
      </c>
      <c r="Q52" s="12">
        <f t="shared" si="26"/>
        <v>0.84037864779129401</v>
      </c>
      <c r="R52" s="8">
        <f t="shared" si="27"/>
        <v>14.125500000000001</v>
      </c>
      <c r="S52" s="13">
        <f t="shared" si="28"/>
        <v>5.9493727499295171E-2</v>
      </c>
      <c r="T52" s="2">
        <f t="shared" si="29"/>
        <v>0.43</v>
      </c>
      <c r="U52" s="14">
        <f t="shared" si="30"/>
        <v>2.5582302824696923E-2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3.400230282469692E-2</v>
      </c>
      <c r="AR52" s="8">
        <f t="shared" si="35"/>
        <v>136.875</v>
      </c>
      <c r="AS52" s="1">
        <f t="shared" si="36"/>
        <v>0.24</v>
      </c>
      <c r="AT52" s="1">
        <f t="shared" si="37"/>
        <v>166758.75</v>
      </c>
      <c r="AU52" s="1">
        <f t="shared" si="38"/>
        <v>1247978600.8009803</v>
      </c>
    </row>
    <row r="53" spans="1:48" x14ac:dyDescent="0.15">
      <c r="C53" s="7">
        <v>11</v>
      </c>
      <c r="D53" s="7">
        <v>1.6478801967000001</v>
      </c>
      <c r="E53" s="9">
        <f t="shared" si="39"/>
        <v>8.5153591045161292</v>
      </c>
      <c r="F53" s="7" t="s">
        <v>85</v>
      </c>
      <c r="G53" s="1">
        <v>12</v>
      </c>
      <c r="H53" s="8">
        <f t="shared" si="20"/>
        <v>1.6478801967000001</v>
      </c>
      <c r="I53" s="8">
        <f t="shared" si="21"/>
        <v>274.79788019669996</v>
      </c>
      <c r="J53" s="8">
        <f t="shared" si="22"/>
        <v>2.1579526834285358E-2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123.75094271873276</v>
      </c>
      <c r="P53" s="8">
        <f t="shared" si="25"/>
        <v>2.6704867891670037</v>
      </c>
      <c r="Q53" s="12">
        <f t="shared" si="26"/>
        <v>0.64091682940008088</v>
      </c>
      <c r="R53" s="8">
        <f t="shared" si="27"/>
        <v>14.125500000000001</v>
      </c>
      <c r="S53" s="13">
        <f t="shared" si="28"/>
        <v>4.5373036664194601E-2</v>
      </c>
      <c r="T53" s="2">
        <f t="shared" si="29"/>
        <v>0.43</v>
      </c>
      <c r="U53" s="14">
        <f t="shared" si="30"/>
        <v>1.9510405765603679E-2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2.7930405765603676E-2</v>
      </c>
      <c r="AR53" s="8">
        <f t="shared" si="35"/>
        <v>136.875</v>
      </c>
      <c r="AS53" s="1">
        <f t="shared" si="36"/>
        <v>0.24</v>
      </c>
      <c r="AT53" s="1">
        <f t="shared" si="37"/>
        <v>166758.75</v>
      </c>
      <c r="AU53" s="1">
        <f t="shared" si="38"/>
        <v>1025123177.299754</v>
      </c>
      <c r="AV53" s="1">
        <f>SUM(AU42:AU53)</f>
        <v>56039419243.921028</v>
      </c>
    </row>
    <row r="54" spans="1:48" x14ac:dyDescent="0.3">
      <c r="C54" s="7">
        <v>12</v>
      </c>
      <c r="D54" s="10">
        <v>1.7134814118387101</v>
      </c>
      <c r="E54" s="9">
        <f t="shared" si="39"/>
        <v>1.6478801967000001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0</v>
      </c>
      <c r="E58" s="7"/>
      <c r="F58" s="7"/>
      <c r="G58" s="1">
        <v>1</v>
      </c>
      <c r="H58" s="8">
        <f t="shared" ref="H58:H69" si="41">E59</f>
        <v>0</v>
      </c>
      <c r="I58" s="8">
        <f t="shared" ref="I58:I69" si="42">H58+273.15</f>
        <v>273.14999999999998</v>
      </c>
      <c r="J58" s="8">
        <f t="shared" ref="J58:J69" si="43">EXP(($C$15*(I58-$C$13))/($C$16*I58*$C$13))</f>
        <v>1.7426374748752829E-2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1.7385713207672406E-3</v>
      </c>
      <c r="Q58" s="12">
        <f t="shared" ref="Q58:Q69" si="47">P58*$B$60</f>
        <v>3.3032855094577572E-4</v>
      </c>
      <c r="R58" s="8">
        <f t="shared" ref="R58:R69" si="48">L58*$B$60</f>
        <v>1.8955666666666669E-2</v>
      </c>
      <c r="S58" s="13">
        <f t="shared" ref="S58:S69" si="49">Q58/R58</f>
        <v>1.7426374748752829E-2</v>
      </c>
      <c r="T58" s="2">
        <f t="shared" ref="T58:T69" si="50">$B$59/100</f>
        <v>0.01</v>
      </c>
      <c r="U58" s="14">
        <f t="shared" ref="U58:U69" si="51">S58*T58</f>
        <v>1.7426374748752828E-4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1.2174263747487528E-2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701453.08333333337</v>
      </c>
      <c r="AU58" s="1">
        <f t="shared" ref="AU58:AU69" si="58">AT58*10000*AS58*0.67*AR58*AQ58</f>
        <v>108456403.94282213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-2.38374337370968</v>
      </c>
      <c r="E59" s="9">
        <f t="shared" ref="E59:E70" si="59">D58</f>
        <v>0</v>
      </c>
      <c r="F59" s="7" t="s">
        <v>83</v>
      </c>
      <c r="G59" s="1">
        <v>2</v>
      </c>
      <c r="H59" s="8">
        <f t="shared" si="41"/>
        <v>-2.38374337370968</v>
      </c>
      <c r="I59" s="8">
        <f t="shared" si="42"/>
        <v>270.76625662629027</v>
      </c>
      <c r="J59" s="8">
        <f t="shared" si="43"/>
        <v>1.2732600129940926E-2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0.1977947620125661</v>
      </c>
      <c r="P59" s="8">
        <f t="shared" si="46"/>
        <v>2.5184416125028338E-3</v>
      </c>
      <c r="Q59" s="12">
        <f t="shared" si="47"/>
        <v>4.7850390637553845E-4</v>
      </c>
      <c r="R59" s="8">
        <f t="shared" si="48"/>
        <v>1.8955666666666669E-2</v>
      </c>
      <c r="S59" s="13">
        <f t="shared" si="49"/>
        <v>2.5243317198491481E-2</v>
      </c>
      <c r="T59" s="2">
        <f t="shared" si="50"/>
        <v>0.01</v>
      </c>
      <c r="U59" s="14">
        <f t="shared" si="51"/>
        <v>2.5243317198491479E-4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1.2252433171984914E-2</v>
      </c>
      <c r="AR59" s="8">
        <f t="shared" si="55"/>
        <v>9.9766666666666666</v>
      </c>
      <c r="AS59" s="1">
        <f t="shared" si="56"/>
        <v>0.19</v>
      </c>
      <c r="AT59" s="1">
        <f t="shared" si="57"/>
        <v>701453.08333333337</v>
      </c>
      <c r="AU59" s="1">
        <f t="shared" si="58"/>
        <v>109152788.94442159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-2.2689356636428601</v>
      </c>
      <c r="E60" s="9">
        <f t="shared" si="59"/>
        <v>-2.38374337370968</v>
      </c>
      <c r="F60" s="7" t="s">
        <v>83</v>
      </c>
      <c r="G60" s="1">
        <v>3</v>
      </c>
      <c r="H60" s="8">
        <f t="shared" si="41"/>
        <v>-2.2689356636428601</v>
      </c>
      <c r="I60" s="8">
        <f t="shared" si="42"/>
        <v>270.8810643363571</v>
      </c>
      <c r="J60" s="8">
        <f t="shared" si="43"/>
        <v>1.2928144122013391E-2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0.29504298706672993</v>
      </c>
      <c r="P60" s="8">
        <f t="shared" si="46"/>
        <v>3.8143582589880176E-3</v>
      </c>
      <c r="Q60" s="12">
        <f t="shared" si="47"/>
        <v>7.2472806920772332E-4</v>
      </c>
      <c r="R60" s="8">
        <f t="shared" si="48"/>
        <v>1.8955666666666669E-2</v>
      </c>
      <c r="S60" s="13">
        <f t="shared" si="49"/>
        <v>3.8232792438904283E-2</v>
      </c>
      <c r="T60" s="2">
        <f t="shared" si="50"/>
        <v>0.01</v>
      </c>
      <c r="U60" s="14">
        <f t="shared" si="51"/>
        <v>3.8232792438904281E-4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1.2382327924389043E-2</v>
      </c>
      <c r="AR60" s="8">
        <f t="shared" si="55"/>
        <v>9.9766666666666666</v>
      </c>
      <c r="AS60" s="1">
        <f t="shared" si="56"/>
        <v>0.19</v>
      </c>
      <c r="AT60" s="1">
        <f t="shared" si="57"/>
        <v>701453.08333333337</v>
      </c>
      <c r="AU60" s="1">
        <f t="shared" si="58"/>
        <v>110309977.4224273</v>
      </c>
    </row>
    <row r="61" spans="1:48" x14ac:dyDescent="0.15">
      <c r="C61" s="7">
        <v>3</v>
      </c>
      <c r="D61" s="7">
        <v>4.0423290055483898</v>
      </c>
      <c r="E61" s="9">
        <f t="shared" si="59"/>
        <v>-2.2689356636428601</v>
      </c>
      <c r="F61" s="7" t="s">
        <v>83</v>
      </c>
      <c r="G61" s="1">
        <v>4</v>
      </c>
      <c r="H61" s="8">
        <f t="shared" si="41"/>
        <v>4.0423290055483898</v>
      </c>
      <c r="I61" s="8">
        <f t="shared" si="42"/>
        <v>277.19232900554834</v>
      </c>
      <c r="J61" s="8">
        <f t="shared" si="43"/>
        <v>2.9306790365050447E-2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0.39099529547440859</v>
      </c>
      <c r="P61" s="8">
        <f t="shared" si="46"/>
        <v>1.1458817158189451E-2</v>
      </c>
      <c r="Q61" s="12">
        <f t="shared" si="47"/>
        <v>2.1771752600559958E-3</v>
      </c>
      <c r="R61" s="8">
        <f t="shared" si="48"/>
        <v>1.8955666666666669E-2</v>
      </c>
      <c r="S61" s="13">
        <f t="shared" si="49"/>
        <v>0.11485616931028517</v>
      </c>
      <c r="T61" s="2">
        <f t="shared" si="50"/>
        <v>0.01</v>
      </c>
      <c r="U61" s="14">
        <f t="shared" si="51"/>
        <v>1.1485616931028518E-3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1.3148561693102852E-2</v>
      </c>
      <c r="AR61" s="8">
        <f t="shared" si="55"/>
        <v>9.9766666666666666</v>
      </c>
      <c r="AS61" s="1">
        <f t="shared" si="56"/>
        <v>0.19</v>
      </c>
      <c r="AT61" s="1">
        <f t="shared" si="57"/>
        <v>701453.08333333337</v>
      </c>
      <c r="AU61" s="1">
        <f t="shared" si="58"/>
        <v>117136095.27710301</v>
      </c>
    </row>
    <row r="62" spans="1:48" x14ac:dyDescent="0.15">
      <c r="C62" s="7">
        <v>4</v>
      </c>
      <c r="D62" s="7">
        <v>9.9138502257999992</v>
      </c>
      <c r="E62" s="9">
        <f t="shared" si="59"/>
        <v>4.0423290055483898</v>
      </c>
      <c r="F62" s="7" t="s">
        <v>83</v>
      </c>
      <c r="G62" s="1">
        <v>5</v>
      </c>
      <c r="H62" s="8">
        <f t="shared" si="41"/>
        <v>9.9138502257999992</v>
      </c>
      <c r="I62" s="8">
        <f t="shared" si="42"/>
        <v>283.06385022579997</v>
      </c>
      <c r="J62" s="8">
        <f t="shared" si="43"/>
        <v>6.073005582368194E-2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0.36055965440040816</v>
      </c>
      <c r="O62" s="8">
        <f t="shared" si="60"/>
        <v>0.11874349058247763</v>
      </c>
      <c r="P62" s="8">
        <f t="shared" si="46"/>
        <v>7.2112988117727173E-3</v>
      </c>
      <c r="Q62" s="12">
        <f t="shared" si="47"/>
        <v>1.3701467742368164E-3</v>
      </c>
      <c r="R62" s="8">
        <f t="shared" si="48"/>
        <v>1.8955666666666669E-2</v>
      </c>
      <c r="S62" s="13">
        <f t="shared" si="49"/>
        <v>7.2281645290070667E-2</v>
      </c>
      <c r="T62" s="2">
        <f t="shared" si="50"/>
        <v>0.01</v>
      </c>
      <c r="U62" s="14">
        <f t="shared" si="51"/>
        <v>7.2281645290070667E-4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1.2722816452900706E-2</v>
      </c>
      <c r="AR62" s="8">
        <f t="shared" si="55"/>
        <v>9.9766666666666666</v>
      </c>
      <c r="AS62" s="1">
        <f t="shared" si="56"/>
        <v>0.19</v>
      </c>
      <c r="AT62" s="1">
        <f t="shared" si="57"/>
        <v>701453.08333333337</v>
      </c>
      <c r="AU62" s="1">
        <f t="shared" si="58"/>
        <v>113343274.72500783</v>
      </c>
    </row>
    <row r="63" spans="1:48" x14ac:dyDescent="0.15">
      <c r="C63" s="7">
        <v>5</v>
      </c>
      <c r="D63" s="7">
        <v>14.9331730247742</v>
      </c>
      <c r="E63" s="9">
        <f t="shared" si="59"/>
        <v>9.9138502257999992</v>
      </c>
      <c r="F63" s="7" t="s">
        <v>85</v>
      </c>
      <c r="G63" s="1">
        <v>6</v>
      </c>
      <c r="H63" s="8">
        <f t="shared" si="41"/>
        <v>14.9331730247742</v>
      </c>
      <c r="I63" s="8">
        <f t="shared" si="42"/>
        <v>288.08317302477417</v>
      </c>
      <c r="J63" s="8">
        <f t="shared" si="43"/>
        <v>0.11058212738317381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0.21129885843737159</v>
      </c>
      <c r="P63" s="8">
        <f t="shared" si="46"/>
        <v>2.3365877279640637E-2</v>
      </c>
      <c r="Q63" s="12">
        <f t="shared" si="47"/>
        <v>4.4395166831317215E-3</v>
      </c>
      <c r="R63" s="8">
        <f t="shared" si="48"/>
        <v>1.8955666666666669E-2</v>
      </c>
      <c r="S63" s="13">
        <f t="shared" si="49"/>
        <v>0.23420525171707954</v>
      </c>
      <c r="T63" s="2">
        <f t="shared" si="50"/>
        <v>0.01</v>
      </c>
      <c r="U63" s="14">
        <f t="shared" si="51"/>
        <v>2.3420525171707956E-3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1.4342052517170797E-2</v>
      </c>
      <c r="AR63" s="8">
        <f t="shared" si="55"/>
        <v>9.9766666666666666</v>
      </c>
      <c r="AS63" s="1">
        <f t="shared" si="56"/>
        <v>0.19</v>
      </c>
      <c r="AT63" s="1">
        <f t="shared" si="57"/>
        <v>701453.08333333337</v>
      </c>
      <c r="AU63" s="1">
        <f t="shared" si="58"/>
        <v>127768501.93445657</v>
      </c>
    </row>
    <row r="64" spans="1:48" x14ac:dyDescent="0.15">
      <c r="C64" s="7">
        <v>6</v>
      </c>
      <c r="D64" s="7">
        <v>18.9982957616667</v>
      </c>
      <c r="E64" s="9">
        <f t="shared" si="59"/>
        <v>14.9331730247742</v>
      </c>
      <c r="F64" s="7" t="s">
        <v>83</v>
      </c>
      <c r="G64" s="1">
        <v>7</v>
      </c>
      <c r="H64" s="8">
        <f t="shared" si="41"/>
        <v>18.9982957616667</v>
      </c>
      <c r="I64" s="8">
        <f t="shared" si="42"/>
        <v>292.1482957616667</v>
      </c>
      <c r="J64" s="8">
        <f t="shared" si="43"/>
        <v>0.17698254551199777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0.28769964782439766</v>
      </c>
      <c r="P64" s="8">
        <f t="shared" si="46"/>
        <v>5.0917816014867189E-2</v>
      </c>
      <c r="Q64" s="12">
        <f t="shared" si="47"/>
        <v>9.6743850428247652E-3</v>
      </c>
      <c r="R64" s="8">
        <f t="shared" si="48"/>
        <v>1.8955666666666669E-2</v>
      </c>
      <c r="S64" s="13">
        <f t="shared" si="49"/>
        <v>0.5103690211981341</v>
      </c>
      <c r="T64" s="2">
        <f t="shared" si="50"/>
        <v>0.01</v>
      </c>
      <c r="U64" s="14">
        <f t="shared" si="51"/>
        <v>5.1036902119813415E-3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2.5203690211981343E-2</v>
      </c>
      <c r="AR64" s="8">
        <f t="shared" si="55"/>
        <v>9.9766666666666666</v>
      </c>
      <c r="AS64" s="1">
        <f t="shared" si="56"/>
        <v>0.19</v>
      </c>
      <c r="AT64" s="1">
        <f t="shared" si="57"/>
        <v>701453.08333333337</v>
      </c>
      <c r="AU64" s="1">
        <f t="shared" si="58"/>
        <v>224531163.70544615</v>
      </c>
    </row>
    <row r="65" spans="1:48" x14ac:dyDescent="0.15">
      <c r="C65" s="7">
        <v>7</v>
      </c>
      <c r="D65" s="7">
        <v>20.752727461612899</v>
      </c>
      <c r="E65" s="9">
        <f t="shared" si="59"/>
        <v>18.9982957616667</v>
      </c>
      <c r="F65" s="7" t="s">
        <v>83</v>
      </c>
      <c r="G65" s="1">
        <v>8</v>
      </c>
      <c r="H65" s="8">
        <f t="shared" si="41"/>
        <v>20.752727461612899</v>
      </c>
      <c r="I65" s="8">
        <f t="shared" si="42"/>
        <v>293.90272746161287</v>
      </c>
      <c r="J65" s="8">
        <f t="shared" si="43"/>
        <v>0.21594024294528541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0.33654849847619717</v>
      </c>
      <c r="P65" s="8">
        <f t="shared" si="46"/>
        <v>7.2674364523821033E-2</v>
      </c>
      <c r="Q65" s="12">
        <f t="shared" si="47"/>
        <v>1.3808129259525997E-2</v>
      </c>
      <c r="R65" s="8">
        <f t="shared" si="48"/>
        <v>1.8955666666666669E-2</v>
      </c>
      <c r="S65" s="13">
        <f t="shared" si="49"/>
        <v>0.72844334637976305</v>
      </c>
      <c r="T65" s="2">
        <f t="shared" si="50"/>
        <v>0.01</v>
      </c>
      <c r="U65" s="14">
        <f t="shared" si="51"/>
        <v>7.2844334637976304E-3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2.7384433463797632E-2</v>
      </c>
      <c r="AR65" s="8">
        <f t="shared" si="55"/>
        <v>9.9766666666666666</v>
      </c>
      <c r="AS65" s="1">
        <f t="shared" si="56"/>
        <v>0.19</v>
      </c>
      <c r="AT65" s="1">
        <f t="shared" si="57"/>
        <v>701453.08333333337</v>
      </c>
      <c r="AU65" s="1">
        <f t="shared" si="58"/>
        <v>243958668.80310613</v>
      </c>
    </row>
    <row r="66" spans="1:48" x14ac:dyDescent="0.15">
      <c r="C66" s="7">
        <v>8</v>
      </c>
      <c r="D66" s="7">
        <v>20.654776980645199</v>
      </c>
      <c r="E66" s="9">
        <f t="shared" si="59"/>
        <v>20.752727461612899</v>
      </c>
      <c r="F66" s="7" t="s">
        <v>83</v>
      </c>
      <c r="G66" s="1">
        <v>9</v>
      </c>
      <c r="H66" s="8">
        <f t="shared" si="41"/>
        <v>20.654776980645199</v>
      </c>
      <c r="I66" s="8">
        <f t="shared" si="42"/>
        <v>293.80477698064516</v>
      </c>
      <c r="J66" s="8">
        <f t="shared" si="43"/>
        <v>0.21356833788069901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0.3636408006190428</v>
      </c>
      <c r="P66" s="8">
        <f t="shared" si="46"/>
        <v>7.7662161373815639E-2</v>
      </c>
      <c r="Q66" s="12">
        <f t="shared" si="47"/>
        <v>1.4755810661024972E-2</v>
      </c>
      <c r="R66" s="8">
        <f t="shared" si="48"/>
        <v>1.8955666666666669E-2</v>
      </c>
      <c r="S66" s="13">
        <f t="shared" si="49"/>
        <v>0.77843796899915429</v>
      </c>
      <c r="T66" s="2">
        <f t="shared" si="50"/>
        <v>0.01</v>
      </c>
      <c r="U66" s="14">
        <f t="shared" si="51"/>
        <v>7.7843796899915432E-3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2.7884379689991544E-2</v>
      </c>
      <c r="AR66" s="8">
        <f t="shared" si="55"/>
        <v>9.9766666666666666</v>
      </c>
      <c r="AS66" s="1">
        <f t="shared" si="56"/>
        <v>0.19</v>
      </c>
      <c r="AT66" s="1">
        <f t="shared" si="57"/>
        <v>701453.08333333337</v>
      </c>
      <c r="AU66" s="1">
        <f t="shared" si="58"/>
        <v>248412520.87847018</v>
      </c>
    </row>
    <row r="67" spans="1:48" x14ac:dyDescent="0.15">
      <c r="C67" s="7">
        <v>9</v>
      </c>
      <c r="D67" s="7">
        <v>18.201308091000001</v>
      </c>
      <c r="E67" s="9">
        <f t="shared" si="59"/>
        <v>20.654776980645199</v>
      </c>
      <c r="F67" s="7" t="s">
        <v>83</v>
      </c>
      <c r="G67" s="1">
        <v>10</v>
      </c>
      <c r="H67" s="8">
        <f t="shared" si="41"/>
        <v>18.201308091000001</v>
      </c>
      <c r="I67" s="8">
        <f t="shared" si="42"/>
        <v>291.35130809099996</v>
      </c>
      <c r="J67" s="8">
        <f t="shared" si="43"/>
        <v>0.1615608976708619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0.38574530591189382</v>
      </c>
      <c r="P67" s="8">
        <f t="shared" si="46"/>
        <v>6.2321357895446801E-2</v>
      </c>
      <c r="Q67" s="12">
        <f t="shared" si="47"/>
        <v>1.1841058000134892E-2</v>
      </c>
      <c r="R67" s="8">
        <f t="shared" si="48"/>
        <v>1.8955666666666669E-2</v>
      </c>
      <c r="S67" s="13">
        <f t="shared" si="49"/>
        <v>0.62467114495937315</v>
      </c>
      <c r="T67" s="2">
        <f t="shared" si="50"/>
        <v>0.01</v>
      </c>
      <c r="U67" s="14">
        <f t="shared" si="51"/>
        <v>6.2467114495937314E-3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2.6346711449593732E-2</v>
      </c>
      <c r="AR67" s="8">
        <f t="shared" si="55"/>
        <v>9.9766666666666666</v>
      </c>
      <c r="AS67" s="1">
        <f t="shared" si="56"/>
        <v>0.19</v>
      </c>
      <c r="AT67" s="1">
        <f t="shared" si="57"/>
        <v>701453.08333333337</v>
      </c>
      <c r="AU67" s="1">
        <f t="shared" si="58"/>
        <v>234713953.86286309</v>
      </c>
    </row>
    <row r="68" spans="1:48" x14ac:dyDescent="0.15">
      <c r="C68" s="7">
        <v>10</v>
      </c>
      <c r="D68" s="7">
        <v>8.5153591045161292</v>
      </c>
      <c r="E68" s="9">
        <f t="shared" si="59"/>
        <v>18.201308091000001</v>
      </c>
      <c r="F68" s="7" t="s">
        <v>83</v>
      </c>
      <c r="G68" s="1">
        <v>11</v>
      </c>
      <c r="H68" s="8">
        <f t="shared" si="41"/>
        <v>8.5153591045161292</v>
      </c>
      <c r="I68" s="8">
        <f t="shared" si="42"/>
        <v>281.66535910451609</v>
      </c>
      <c r="J68" s="8">
        <f t="shared" si="43"/>
        <v>5.1195447905824407E-2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0.30725275061562468</v>
      </c>
      <c r="O68" s="8">
        <f t="shared" si="60"/>
        <v>0.11593786406748902</v>
      </c>
      <c r="P68" s="8">
        <f t="shared" si="46"/>
        <v>5.9354908801796851E-3</v>
      </c>
      <c r="Q68" s="12">
        <f t="shared" si="47"/>
        <v>1.1277432672341403E-3</v>
      </c>
      <c r="R68" s="8">
        <f t="shared" si="48"/>
        <v>1.8955666666666669E-2</v>
      </c>
      <c r="S68" s="13">
        <f t="shared" si="49"/>
        <v>5.9493727499295206E-2</v>
      </c>
      <c r="T68" s="2">
        <f t="shared" si="50"/>
        <v>0.01</v>
      </c>
      <c r="U68" s="14">
        <f t="shared" si="51"/>
        <v>5.9493727499295205E-4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1.2594937274992953E-2</v>
      </c>
      <c r="AR68" s="8">
        <f t="shared" si="55"/>
        <v>9.9766666666666666</v>
      </c>
      <c r="AS68" s="1">
        <f t="shared" si="56"/>
        <v>0.19</v>
      </c>
      <c r="AT68" s="1">
        <f t="shared" si="57"/>
        <v>701453.08333333337</v>
      </c>
      <c r="AU68" s="1">
        <f t="shared" si="58"/>
        <v>112204042.31944232</v>
      </c>
    </row>
    <row r="69" spans="1:48" x14ac:dyDescent="0.15">
      <c r="C69" s="7">
        <v>11</v>
      </c>
      <c r="D69" s="7">
        <v>1.6478801967000001</v>
      </c>
      <c r="E69" s="9">
        <f t="shared" si="59"/>
        <v>8.5153591045161292</v>
      </c>
      <c r="F69" s="7" t="s">
        <v>85</v>
      </c>
      <c r="G69" s="1">
        <v>12</v>
      </c>
      <c r="H69" s="8">
        <f t="shared" si="41"/>
        <v>1.6478801967000001</v>
      </c>
      <c r="I69" s="8">
        <f t="shared" si="42"/>
        <v>274.79788019669996</v>
      </c>
      <c r="J69" s="8">
        <f t="shared" si="43"/>
        <v>2.1579526834285358E-2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0.20976903985397599</v>
      </c>
      <c r="P69" s="8">
        <f t="shared" si="46"/>
        <v>4.52671662453115E-3</v>
      </c>
      <c r="Q69" s="12">
        <f t="shared" si="47"/>
        <v>8.6007615866091848E-4</v>
      </c>
      <c r="R69" s="8">
        <f t="shared" si="48"/>
        <v>1.8955666666666669E-2</v>
      </c>
      <c r="S69" s="13">
        <f t="shared" si="49"/>
        <v>4.5373036664194615E-2</v>
      </c>
      <c r="T69" s="2">
        <f t="shared" si="50"/>
        <v>0.01</v>
      </c>
      <c r="U69" s="14">
        <f t="shared" si="51"/>
        <v>4.5373036664194614E-4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1.2453730366641946E-2</v>
      </c>
      <c r="AR69" s="8">
        <f t="shared" si="55"/>
        <v>9.9766666666666666</v>
      </c>
      <c r="AS69" s="1">
        <f t="shared" si="56"/>
        <v>0.19</v>
      </c>
      <c r="AT69" s="1">
        <f t="shared" si="57"/>
        <v>701453.08333333337</v>
      </c>
      <c r="AU69" s="1">
        <f t="shared" si="58"/>
        <v>110946077.66471776</v>
      </c>
      <c r="AV69" s="1">
        <f>SUM(AU58:AU69)</f>
        <v>1860933469.480284</v>
      </c>
    </row>
    <row r="70" spans="1:48" x14ac:dyDescent="0.3">
      <c r="C70" s="7">
        <v>12</v>
      </c>
      <c r="D70" s="10">
        <v>1.7134814118387101</v>
      </c>
      <c r="E70" s="9">
        <f t="shared" si="59"/>
        <v>1.6478801967000001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0</v>
      </c>
      <c r="E73" s="7"/>
      <c r="F73" s="7"/>
      <c r="G73" s="1">
        <v>1</v>
      </c>
      <c r="H73" s="8">
        <f t="shared" ref="H73:H84" si="61">E74</f>
        <v>0</v>
      </c>
      <c r="I73" s="8">
        <f t="shared" ref="I73:I84" si="62">H73+273.15</f>
        <v>273.14999999999998</v>
      </c>
      <c r="J73" s="8">
        <f t="shared" ref="J73:J84" si="63">EXP(($C$15*(I73-$C$13))/($C$16*I73*$C$13))</f>
        <v>1.7426374748752829E-2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1.908188034988435E-3</v>
      </c>
      <c r="Q73" s="12">
        <f t="shared" ref="Q73:Q84" si="67">P73*$B$75</f>
        <v>3.4347384629791831E-4</v>
      </c>
      <c r="R73" s="8">
        <f t="shared" ref="R73:R84" si="68">L73*$B$75</f>
        <v>1.9710000000000002E-2</v>
      </c>
      <c r="S73" s="13">
        <f t="shared" ref="S73:S84" si="69">Q73/R73</f>
        <v>1.7426374748752829E-2</v>
      </c>
      <c r="T73" s="2">
        <f t="shared" ref="T73:T84" si="70">$B$74/100</f>
        <v>0.01</v>
      </c>
      <c r="U73" s="14">
        <f t="shared" ref="U73:U84" si="71">S73*T73</f>
        <v>1.7426374748752828E-4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1.2774263747487528E-2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103398.83333333333</v>
      </c>
      <c r="AU73" s="1">
        <f t="shared" ref="AU73:AU84" si="78">AT73*10000*AS73*0.67*AR73*AQ73</f>
        <v>17442669.190627705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-2.38374337370968</v>
      </c>
      <c r="E74" s="9">
        <f t="shared" ref="E74:E85" si="79">D73</f>
        <v>0</v>
      </c>
      <c r="F74" s="7" t="s">
        <v>83</v>
      </c>
      <c r="G74" s="1">
        <v>2</v>
      </c>
      <c r="H74" s="8">
        <f t="shared" si="61"/>
        <v>-2.38374337370968</v>
      </c>
      <c r="I74" s="8">
        <f t="shared" si="62"/>
        <v>270.76625662629027</v>
      </c>
      <c r="J74" s="8">
        <f t="shared" si="63"/>
        <v>1.2732600129940926E-2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0.21709181196501159</v>
      </c>
      <c r="P74" s="8">
        <f t="shared" si="66"/>
        <v>2.7641432332348179E-3</v>
      </c>
      <c r="Q74" s="12">
        <f t="shared" si="67"/>
        <v>4.975457819822672E-4</v>
      </c>
      <c r="R74" s="8">
        <f t="shared" si="68"/>
        <v>1.9710000000000002E-2</v>
      </c>
      <c r="S74" s="13">
        <f t="shared" si="69"/>
        <v>2.5243317198491485E-2</v>
      </c>
      <c r="T74" s="2">
        <f t="shared" si="70"/>
        <v>0.01</v>
      </c>
      <c r="U74" s="14">
        <f t="shared" si="71"/>
        <v>2.5243317198491485E-4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1.2852433171984916E-2</v>
      </c>
      <c r="AR74" s="8">
        <f t="shared" si="75"/>
        <v>10.950000000000001</v>
      </c>
      <c r="AS74" s="1">
        <f t="shared" si="76"/>
        <v>0.18</v>
      </c>
      <c r="AT74" s="1">
        <f t="shared" si="77"/>
        <v>103398.83333333333</v>
      </c>
      <c r="AU74" s="1">
        <f t="shared" si="78"/>
        <v>17549405.941902146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-2.2689356636428601</v>
      </c>
      <c r="E75" s="9">
        <f t="shared" si="79"/>
        <v>-2.38374337370968</v>
      </c>
      <c r="F75" s="7" t="s">
        <v>83</v>
      </c>
      <c r="G75" s="1">
        <v>3</v>
      </c>
      <c r="H75" s="8">
        <f t="shared" si="61"/>
        <v>-2.2689356636428601</v>
      </c>
      <c r="I75" s="8">
        <f t="shared" si="62"/>
        <v>270.8810643363571</v>
      </c>
      <c r="J75" s="8">
        <f t="shared" si="63"/>
        <v>1.2928144122013391E-2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0.32382766873177682</v>
      </c>
      <c r="P75" s="8">
        <f t="shared" si="66"/>
        <v>4.1864907720600203E-3</v>
      </c>
      <c r="Q75" s="12">
        <f t="shared" si="67"/>
        <v>7.5356833897080361E-4</v>
      </c>
      <c r="R75" s="8">
        <f t="shared" si="68"/>
        <v>1.9710000000000002E-2</v>
      </c>
      <c r="S75" s="13">
        <f t="shared" si="69"/>
        <v>3.8232792438904289E-2</v>
      </c>
      <c r="T75" s="2">
        <f t="shared" si="70"/>
        <v>0.01</v>
      </c>
      <c r="U75" s="14">
        <f t="shared" si="71"/>
        <v>3.8232792438904292E-4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1.2982327924389043E-2</v>
      </c>
      <c r="AR75" s="8">
        <f t="shared" si="75"/>
        <v>10.950000000000001</v>
      </c>
      <c r="AS75" s="1">
        <f t="shared" si="76"/>
        <v>0.18</v>
      </c>
      <c r="AT75" s="1">
        <f t="shared" si="77"/>
        <v>103398.83333333333</v>
      </c>
      <c r="AU75" s="1">
        <f t="shared" si="78"/>
        <v>17726771.247689676</v>
      </c>
    </row>
    <row r="76" spans="1:48" x14ac:dyDescent="0.15">
      <c r="C76" s="7">
        <v>3</v>
      </c>
      <c r="D76" s="7">
        <v>4.0423290055483898</v>
      </c>
      <c r="E76" s="9">
        <f t="shared" si="79"/>
        <v>-2.2689356636428601</v>
      </c>
      <c r="F76" s="7" t="s">
        <v>83</v>
      </c>
      <c r="G76" s="1">
        <v>4</v>
      </c>
      <c r="H76" s="8">
        <f t="shared" si="61"/>
        <v>4.0423290055483898</v>
      </c>
      <c r="I76" s="8">
        <f t="shared" si="62"/>
        <v>277.19232900554834</v>
      </c>
      <c r="J76" s="8">
        <f t="shared" si="63"/>
        <v>2.9306790365050447E-2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0.42914117795971685</v>
      </c>
      <c r="P76" s="8">
        <f t="shared" si="66"/>
        <v>1.2576750539476229E-2</v>
      </c>
      <c r="Q76" s="12">
        <f t="shared" si="67"/>
        <v>2.2638150971057212E-3</v>
      </c>
      <c r="R76" s="8">
        <f t="shared" si="68"/>
        <v>1.9710000000000002E-2</v>
      </c>
      <c r="S76" s="13">
        <f t="shared" si="69"/>
        <v>0.11485616931028518</v>
      </c>
      <c r="T76" s="2">
        <f t="shared" si="70"/>
        <v>0.01</v>
      </c>
      <c r="U76" s="14">
        <f t="shared" si="71"/>
        <v>1.1485616931028518E-3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1.3748561693102852E-2</v>
      </c>
      <c r="AR76" s="8">
        <f t="shared" si="75"/>
        <v>10.950000000000001</v>
      </c>
      <c r="AS76" s="1">
        <f t="shared" si="76"/>
        <v>0.18</v>
      </c>
      <c r="AT76" s="1">
        <f t="shared" si="77"/>
        <v>103398.83333333333</v>
      </c>
      <c r="AU76" s="1">
        <f t="shared" si="78"/>
        <v>18773028.191694893</v>
      </c>
    </row>
    <row r="77" spans="1:48" x14ac:dyDescent="0.15">
      <c r="C77" s="7">
        <v>4</v>
      </c>
      <c r="D77" s="7">
        <v>9.9138502257999992</v>
      </c>
      <c r="E77" s="9">
        <f t="shared" si="79"/>
        <v>4.0423290055483898</v>
      </c>
      <c r="F77" s="7" t="s">
        <v>83</v>
      </c>
      <c r="G77" s="1">
        <v>5</v>
      </c>
      <c r="H77" s="8">
        <f t="shared" si="61"/>
        <v>9.9138502257999992</v>
      </c>
      <c r="I77" s="8">
        <f t="shared" si="62"/>
        <v>283.06385022579997</v>
      </c>
      <c r="J77" s="8">
        <f t="shared" si="63"/>
        <v>6.073005582368194E-2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0.3957362060492286</v>
      </c>
      <c r="O77" s="8">
        <f t="shared" si="80"/>
        <v>0.13032822137101202</v>
      </c>
      <c r="P77" s="8">
        <f t="shared" si="66"/>
        <v>7.9148401592627378E-3</v>
      </c>
      <c r="Q77" s="12">
        <f t="shared" si="67"/>
        <v>1.4246712286672928E-3</v>
      </c>
      <c r="R77" s="8">
        <f t="shared" si="68"/>
        <v>1.9710000000000002E-2</v>
      </c>
      <c r="S77" s="13">
        <f t="shared" si="69"/>
        <v>7.2281645290070654E-2</v>
      </c>
      <c r="T77" s="2">
        <f t="shared" si="70"/>
        <v>0.01</v>
      </c>
      <c r="U77" s="14">
        <f t="shared" si="71"/>
        <v>7.2281645290070656E-4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1.3322816452900706E-2</v>
      </c>
      <c r="AR77" s="8">
        <f t="shared" si="75"/>
        <v>10.950000000000001</v>
      </c>
      <c r="AS77" s="1">
        <f t="shared" si="76"/>
        <v>0.18</v>
      </c>
      <c r="AT77" s="1">
        <f t="shared" si="77"/>
        <v>103398.83333333333</v>
      </c>
      <c r="AU77" s="1">
        <f t="shared" si="78"/>
        <v>18191692.661826022</v>
      </c>
    </row>
    <row r="78" spans="1:48" x14ac:dyDescent="0.15">
      <c r="C78" s="7">
        <v>5</v>
      </c>
      <c r="D78" s="7">
        <v>14.9331730247742</v>
      </c>
      <c r="E78" s="9">
        <f t="shared" si="79"/>
        <v>9.9138502257999992</v>
      </c>
      <c r="F78" s="7" t="s">
        <v>85</v>
      </c>
      <c r="G78" s="1">
        <v>6</v>
      </c>
      <c r="H78" s="8">
        <f t="shared" si="61"/>
        <v>14.9331730247742</v>
      </c>
      <c r="I78" s="8">
        <f t="shared" si="62"/>
        <v>288.08317302477417</v>
      </c>
      <c r="J78" s="8">
        <f t="shared" si="63"/>
        <v>0.11058212738317381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0.23191338121174929</v>
      </c>
      <c r="P78" s="8">
        <f t="shared" si="66"/>
        <v>2.5645475063020208E-2</v>
      </c>
      <c r="Q78" s="12">
        <f t="shared" si="67"/>
        <v>4.6161855113436377E-3</v>
      </c>
      <c r="R78" s="8">
        <f t="shared" si="68"/>
        <v>1.9710000000000002E-2</v>
      </c>
      <c r="S78" s="13">
        <f t="shared" si="69"/>
        <v>0.23420525171707951</v>
      </c>
      <c r="T78" s="2">
        <f t="shared" si="70"/>
        <v>0.01</v>
      </c>
      <c r="U78" s="14">
        <f t="shared" si="71"/>
        <v>2.3420525171707952E-3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1.4942052517170795E-2</v>
      </c>
      <c r="AR78" s="8">
        <f t="shared" si="75"/>
        <v>10.950000000000001</v>
      </c>
      <c r="AS78" s="1">
        <f t="shared" si="76"/>
        <v>0.18</v>
      </c>
      <c r="AT78" s="1">
        <f t="shared" si="77"/>
        <v>103398.83333333333</v>
      </c>
      <c r="AU78" s="1">
        <f t="shared" si="78"/>
        <v>20402684.979575228</v>
      </c>
    </row>
    <row r="79" spans="1:48" x14ac:dyDescent="0.15">
      <c r="C79" s="7">
        <v>6</v>
      </c>
      <c r="D79" s="7">
        <v>18.9982957616667</v>
      </c>
      <c r="E79" s="9">
        <f t="shared" si="79"/>
        <v>14.9331730247742</v>
      </c>
      <c r="F79" s="7" t="s">
        <v>83</v>
      </c>
      <c r="G79" s="1">
        <v>7</v>
      </c>
      <c r="H79" s="8">
        <f t="shared" si="61"/>
        <v>18.9982957616667</v>
      </c>
      <c r="I79" s="8">
        <f t="shared" si="62"/>
        <v>292.1482957616667</v>
      </c>
      <c r="J79" s="8">
        <f t="shared" si="63"/>
        <v>0.17698254551199777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0.31576790614872907</v>
      </c>
      <c r="P79" s="8">
        <f t="shared" si="66"/>
        <v>5.5885407821195686E-2</v>
      </c>
      <c r="Q79" s="12">
        <f t="shared" si="67"/>
        <v>1.0059373407815222E-2</v>
      </c>
      <c r="R79" s="8">
        <f t="shared" si="68"/>
        <v>1.9710000000000002E-2</v>
      </c>
      <c r="S79" s="13">
        <f t="shared" si="69"/>
        <v>0.51036902119813399</v>
      </c>
      <c r="T79" s="2">
        <f t="shared" si="70"/>
        <v>0.01</v>
      </c>
      <c r="U79" s="14">
        <f t="shared" si="71"/>
        <v>5.1036902119813397E-3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2.6703690211981341E-2</v>
      </c>
      <c r="AR79" s="8">
        <f t="shared" si="75"/>
        <v>10.950000000000001</v>
      </c>
      <c r="AS79" s="1">
        <f t="shared" si="76"/>
        <v>0.18</v>
      </c>
      <c r="AT79" s="1">
        <f t="shared" si="77"/>
        <v>103398.83333333333</v>
      </c>
      <c r="AU79" s="1">
        <f t="shared" si="78"/>
        <v>36462659.903057426</v>
      </c>
    </row>
    <row r="80" spans="1:48" x14ac:dyDescent="0.15">
      <c r="C80" s="7">
        <v>7</v>
      </c>
      <c r="D80" s="7">
        <v>20.752727461612899</v>
      </c>
      <c r="E80" s="9">
        <f t="shared" si="79"/>
        <v>18.9982957616667</v>
      </c>
      <c r="F80" s="7" t="s">
        <v>83</v>
      </c>
      <c r="G80" s="1">
        <v>8</v>
      </c>
      <c r="H80" s="8">
        <f t="shared" si="61"/>
        <v>20.752727461612899</v>
      </c>
      <c r="I80" s="8">
        <f t="shared" si="62"/>
        <v>293.90272746161287</v>
      </c>
      <c r="J80" s="8">
        <f t="shared" si="63"/>
        <v>0.21594024294528541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0.36938249832753345</v>
      </c>
      <c r="P80" s="8">
        <f t="shared" si="66"/>
        <v>7.9764546428584049E-2</v>
      </c>
      <c r="Q80" s="12">
        <f t="shared" si="67"/>
        <v>1.4357618357145129E-2</v>
      </c>
      <c r="R80" s="8">
        <f t="shared" si="68"/>
        <v>1.9710000000000002E-2</v>
      </c>
      <c r="S80" s="13">
        <f t="shared" si="69"/>
        <v>0.72844334637976293</v>
      </c>
      <c r="T80" s="2">
        <f t="shared" si="70"/>
        <v>0.01</v>
      </c>
      <c r="U80" s="14">
        <f t="shared" si="71"/>
        <v>7.2844334637976295E-3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2.888443346379763E-2</v>
      </c>
      <c r="AR80" s="8">
        <f t="shared" si="75"/>
        <v>10.950000000000001</v>
      </c>
      <c r="AS80" s="1">
        <f t="shared" si="76"/>
        <v>0.18</v>
      </c>
      <c r="AT80" s="1">
        <f t="shared" si="77"/>
        <v>103398.83333333333</v>
      </c>
      <c r="AU80" s="1">
        <f t="shared" si="78"/>
        <v>39440364.441106178</v>
      </c>
    </row>
    <row r="81" spans="1:48" x14ac:dyDescent="0.15">
      <c r="C81" s="7">
        <v>8</v>
      </c>
      <c r="D81" s="7">
        <v>20.654776980645199</v>
      </c>
      <c r="E81" s="9">
        <f t="shared" si="79"/>
        <v>20.752727461612899</v>
      </c>
      <c r="F81" s="7" t="s">
        <v>83</v>
      </c>
      <c r="G81" s="1">
        <v>9</v>
      </c>
      <c r="H81" s="8">
        <f t="shared" si="61"/>
        <v>20.654776980645199</v>
      </c>
      <c r="I81" s="8">
        <f t="shared" si="62"/>
        <v>293.80477698064516</v>
      </c>
      <c r="J81" s="8">
        <f t="shared" si="63"/>
        <v>0.21356833788069901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0.39911795189894944</v>
      </c>
      <c r="P81" s="8">
        <f t="shared" si="66"/>
        <v>8.5238957605407409E-2</v>
      </c>
      <c r="Q81" s="12">
        <f t="shared" si="67"/>
        <v>1.5343012368973332E-2</v>
      </c>
      <c r="R81" s="8">
        <f t="shared" si="68"/>
        <v>1.9710000000000002E-2</v>
      </c>
      <c r="S81" s="13">
        <f t="shared" si="69"/>
        <v>0.77843796899915429</v>
      </c>
      <c r="T81" s="2">
        <f t="shared" si="70"/>
        <v>0.01</v>
      </c>
      <c r="U81" s="14">
        <f t="shared" si="71"/>
        <v>7.7843796899915432E-3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2.9384379689991545E-2</v>
      </c>
      <c r="AR81" s="8">
        <f t="shared" si="75"/>
        <v>10.950000000000001</v>
      </c>
      <c r="AS81" s="1">
        <f t="shared" si="76"/>
        <v>0.18</v>
      </c>
      <c r="AT81" s="1">
        <f t="shared" si="77"/>
        <v>103398.83333333333</v>
      </c>
      <c r="AU81" s="1">
        <f t="shared" si="78"/>
        <v>40123018.002123997</v>
      </c>
    </row>
    <row r="82" spans="1:48" x14ac:dyDescent="0.15">
      <c r="C82" s="7">
        <v>9</v>
      </c>
      <c r="D82" s="7">
        <v>18.201308091000001</v>
      </c>
      <c r="E82" s="9">
        <f t="shared" si="79"/>
        <v>20.654776980645199</v>
      </c>
      <c r="F82" s="7" t="s">
        <v>83</v>
      </c>
      <c r="G82" s="1">
        <v>10</v>
      </c>
      <c r="H82" s="8">
        <f t="shared" si="61"/>
        <v>18.201308091000001</v>
      </c>
      <c r="I82" s="8">
        <f t="shared" si="62"/>
        <v>291.35130809099996</v>
      </c>
      <c r="J82" s="8">
        <f t="shared" si="63"/>
        <v>0.1615608976708619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0.42337899429354203</v>
      </c>
      <c r="P82" s="8">
        <f t="shared" si="66"/>
        <v>6.8401490373051363E-2</v>
      </c>
      <c r="Q82" s="12">
        <f t="shared" si="67"/>
        <v>1.2312268267149245E-2</v>
      </c>
      <c r="R82" s="8">
        <f t="shared" si="68"/>
        <v>1.9710000000000002E-2</v>
      </c>
      <c r="S82" s="13">
        <f t="shared" si="69"/>
        <v>0.62467114495937315</v>
      </c>
      <c r="T82" s="2">
        <f t="shared" si="70"/>
        <v>0.01</v>
      </c>
      <c r="U82" s="14">
        <f t="shared" si="71"/>
        <v>6.2467114495937314E-3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2.7846711449593733E-2</v>
      </c>
      <c r="AR82" s="8">
        <f t="shared" si="75"/>
        <v>10.950000000000001</v>
      </c>
      <c r="AS82" s="1">
        <f t="shared" si="76"/>
        <v>0.18</v>
      </c>
      <c r="AT82" s="1">
        <f t="shared" si="77"/>
        <v>103398.83333333333</v>
      </c>
      <c r="AU82" s="1">
        <f t="shared" si="78"/>
        <v>38023402.793578699</v>
      </c>
    </row>
    <row r="83" spans="1:48" x14ac:dyDescent="0.15">
      <c r="C83" s="7">
        <v>10</v>
      </c>
      <c r="D83" s="7">
        <v>8.5153591045161292</v>
      </c>
      <c r="E83" s="9">
        <f t="shared" si="79"/>
        <v>18.201308091000001</v>
      </c>
      <c r="F83" s="7" t="s">
        <v>83</v>
      </c>
      <c r="G83" s="1">
        <v>11</v>
      </c>
      <c r="H83" s="8">
        <f t="shared" si="61"/>
        <v>8.5153591045161292</v>
      </c>
      <c r="I83" s="8">
        <f t="shared" si="62"/>
        <v>281.66535910451609</v>
      </c>
      <c r="J83" s="8">
        <f t="shared" si="63"/>
        <v>5.1195447905824407E-2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0.33722862872446613</v>
      </c>
      <c r="O83" s="8">
        <f t="shared" si="80"/>
        <v>0.12724887519602451</v>
      </c>
      <c r="P83" s="8">
        <f t="shared" si="66"/>
        <v>6.5145631611728243E-3</v>
      </c>
      <c r="Q83" s="12">
        <f t="shared" si="67"/>
        <v>1.1726213690111083E-3</v>
      </c>
      <c r="R83" s="8">
        <f t="shared" si="68"/>
        <v>1.9710000000000002E-2</v>
      </c>
      <c r="S83" s="13">
        <f t="shared" si="69"/>
        <v>5.9493727499295192E-2</v>
      </c>
      <c r="T83" s="2">
        <f t="shared" si="70"/>
        <v>0.01</v>
      </c>
      <c r="U83" s="14">
        <f t="shared" si="71"/>
        <v>5.9493727499295194E-4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1.3194937274992952E-2</v>
      </c>
      <c r="AR83" s="8">
        <f t="shared" si="75"/>
        <v>10.950000000000001</v>
      </c>
      <c r="AS83" s="1">
        <f t="shared" si="76"/>
        <v>0.18</v>
      </c>
      <c r="AT83" s="1">
        <f t="shared" si="77"/>
        <v>103398.83333333333</v>
      </c>
      <c r="AU83" s="1">
        <f t="shared" si="78"/>
        <v>18017079.530243147</v>
      </c>
    </row>
    <row r="84" spans="1:48" x14ac:dyDescent="0.15">
      <c r="C84" s="7">
        <v>11</v>
      </c>
      <c r="D84" s="7">
        <v>1.6478801967000001</v>
      </c>
      <c r="E84" s="9">
        <f t="shared" si="79"/>
        <v>8.5153591045161292</v>
      </c>
      <c r="F84" s="7" t="s">
        <v>85</v>
      </c>
      <c r="G84" s="1">
        <v>12</v>
      </c>
      <c r="H84" s="8">
        <f t="shared" si="61"/>
        <v>1.6478801967000001</v>
      </c>
      <c r="I84" s="8">
        <f t="shared" si="62"/>
        <v>274.79788019669996</v>
      </c>
      <c r="J84" s="8">
        <f t="shared" si="63"/>
        <v>2.1579526834285358E-2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0.2302343120348517</v>
      </c>
      <c r="P84" s="8">
        <f t="shared" si="66"/>
        <v>4.968347514729311E-3</v>
      </c>
      <c r="Q84" s="12">
        <f t="shared" si="67"/>
        <v>8.943025526512759E-4</v>
      </c>
      <c r="R84" s="8">
        <f t="shared" si="68"/>
        <v>1.9710000000000002E-2</v>
      </c>
      <c r="S84" s="13">
        <f t="shared" si="69"/>
        <v>4.5373036664194615E-2</v>
      </c>
      <c r="T84" s="2">
        <f t="shared" si="70"/>
        <v>0.01</v>
      </c>
      <c r="U84" s="14">
        <f t="shared" si="71"/>
        <v>4.5373036664194614E-4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1.3053730366641945E-2</v>
      </c>
      <c r="AR84" s="8">
        <f t="shared" si="75"/>
        <v>10.950000000000001</v>
      </c>
      <c r="AS84" s="1">
        <f t="shared" si="76"/>
        <v>0.18</v>
      </c>
      <c r="AT84" s="1">
        <f t="shared" si="77"/>
        <v>103398.83333333333</v>
      </c>
      <c r="AU84" s="1">
        <f t="shared" si="78"/>
        <v>17824267.996170796</v>
      </c>
      <c r="AV84" s="1">
        <f>SUM(AU73:AU84)</f>
        <v>299977044.87959594</v>
      </c>
    </row>
    <row r="85" spans="1:48" x14ac:dyDescent="0.3">
      <c r="C85" s="7">
        <v>12</v>
      </c>
      <c r="D85" s="10">
        <v>1.7134814118387101</v>
      </c>
      <c r="E85" s="9">
        <f t="shared" si="79"/>
        <v>1.6478801967000001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0</v>
      </c>
      <c r="E89" s="7"/>
      <c r="F89" s="7"/>
      <c r="G89" s="1">
        <v>1</v>
      </c>
      <c r="H89" s="8">
        <f t="shared" ref="H89:H100" si="81">E90</f>
        <v>0</v>
      </c>
      <c r="I89" s="8">
        <f t="shared" ref="I89:I100" si="82">H89+273.15</f>
        <v>273.14999999999998</v>
      </c>
      <c r="J89" s="8">
        <f t="shared" ref="J89:J100" si="83">EXP(($C$15*(I89-$C$13))/($C$16*I89*$C$13))</f>
        <v>1.7426374748752829E-2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9.2451710295189657E-2</v>
      </c>
      <c r="Q89" s="12">
        <f t="shared" ref="Q89:Q100" si="87">P89*$B$91</f>
        <v>4.1603269632835345E-2</v>
      </c>
      <c r="R89" s="8">
        <f t="shared" ref="R89:R100" si="88">L89*$B$91</f>
        <v>2.3873737500000001</v>
      </c>
      <c r="S89" s="13">
        <f t="shared" ref="S89:S100" si="89">Q89/R89</f>
        <v>1.7426374748752825E-2</v>
      </c>
      <c r="T89" s="2">
        <f t="shared" ref="T89:T100" si="90">$B$90/100</f>
        <v>0.51</v>
      </c>
      <c r="U89" s="14">
        <f t="shared" ref="U89:U100" si="91">S89*T89</f>
        <v>8.8874511218639402E-3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3.3016566513241981E-2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452356</v>
      </c>
      <c r="AN89" s="1">
        <f t="shared" ref="AN89:AN100" si="96">AM89*10000*AK89*AJ89</f>
        <v>1553638545.0621068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-2.38374337370968</v>
      </c>
      <c r="E90" s="9">
        <f t="shared" ref="E90:E101" si="97">D89</f>
        <v>0</v>
      </c>
      <c r="F90" s="7" t="s">
        <v>83</v>
      </c>
      <c r="G90" s="1">
        <v>2</v>
      </c>
      <c r="H90" s="8">
        <f t="shared" si="81"/>
        <v>-2.38374337370968</v>
      </c>
      <c r="I90" s="8">
        <f t="shared" si="82"/>
        <v>270.76625662629027</v>
      </c>
      <c r="J90" s="8">
        <f t="shared" si="83"/>
        <v>1.2732600129940926E-2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10.51809828970481</v>
      </c>
      <c r="P90" s="8">
        <f t="shared" si="86"/>
        <v>0.13392273965022689</v>
      </c>
      <c r="Q90" s="12">
        <f t="shared" si="87"/>
        <v>6.0265232842602101E-2</v>
      </c>
      <c r="R90" s="8">
        <f t="shared" si="88"/>
        <v>2.3873737500000001</v>
      </c>
      <c r="S90" s="13">
        <f t="shared" si="89"/>
        <v>2.5243317198491481E-2</v>
      </c>
      <c r="T90" s="2">
        <f t="shared" si="90"/>
        <v>0.51</v>
      </c>
      <c r="U90" s="14">
        <f t="shared" si="91"/>
        <v>1.2874091771230656E-2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3.4218538669026043E-2</v>
      </c>
      <c r="AK90" s="8">
        <f t="shared" si="93"/>
        <v>10.4025</v>
      </c>
      <c r="AL90" s="1">
        <f t="shared" si="94"/>
        <v>0.45</v>
      </c>
      <c r="AM90" s="17">
        <f t="shared" si="95"/>
        <v>452356</v>
      </c>
      <c r="AN90" s="1">
        <f t="shared" si="96"/>
        <v>1610198946.9612124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-2.2689356636428601</v>
      </c>
      <c r="E91" s="9">
        <f t="shared" si="97"/>
        <v>-2.38374337370968</v>
      </c>
      <c r="F91" s="7" t="s">
        <v>83</v>
      </c>
      <c r="G91" s="1">
        <v>3</v>
      </c>
      <c r="H91" s="8">
        <f t="shared" si="81"/>
        <v>-2.2689356636428601</v>
      </c>
      <c r="I91" s="8">
        <f t="shared" si="82"/>
        <v>270.8810643363571</v>
      </c>
      <c r="J91" s="8">
        <f t="shared" si="83"/>
        <v>1.2928144122013391E-2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15.689450550054582</v>
      </c>
      <c r="P91" s="8">
        <f t="shared" si="86"/>
        <v>0.20283547790630793</v>
      </c>
      <c r="Q91" s="12">
        <f t="shared" si="87"/>
        <v>9.1275965057838568E-2</v>
      </c>
      <c r="R91" s="8">
        <f t="shared" si="88"/>
        <v>2.3873737500000001</v>
      </c>
      <c r="S91" s="13">
        <f t="shared" si="89"/>
        <v>3.8232792438904283E-2</v>
      </c>
      <c r="T91" s="2">
        <f t="shared" si="90"/>
        <v>0.51</v>
      </c>
      <c r="U91" s="14">
        <f t="shared" si="91"/>
        <v>1.9498724143841184E-2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3.6215865329368116E-2</v>
      </c>
      <c r="AK91" s="8">
        <f t="shared" si="93"/>
        <v>10.4025</v>
      </c>
      <c r="AL91" s="1">
        <f t="shared" si="94"/>
        <v>0.45</v>
      </c>
      <c r="AM91" s="17">
        <f t="shared" si="95"/>
        <v>452356</v>
      </c>
      <c r="AN91" s="1">
        <f t="shared" si="96"/>
        <v>1704185815.2003143</v>
      </c>
    </row>
    <row r="92" spans="1:48" x14ac:dyDescent="0.15">
      <c r="C92" s="7">
        <v>3</v>
      </c>
      <c r="D92" s="7">
        <v>4.0423290055483898</v>
      </c>
      <c r="E92" s="9">
        <f t="shared" si="97"/>
        <v>-2.2689356636428601</v>
      </c>
      <c r="F92" s="7" t="s">
        <v>83</v>
      </c>
      <c r="G92" s="1">
        <v>4</v>
      </c>
      <c r="H92" s="8">
        <f t="shared" si="81"/>
        <v>4.0423290055483898</v>
      </c>
      <c r="I92" s="8">
        <f t="shared" si="82"/>
        <v>277.19232900554834</v>
      </c>
      <c r="J92" s="8">
        <f t="shared" si="83"/>
        <v>2.9306790365050447E-2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20.791890072148274</v>
      </c>
      <c r="P92" s="8">
        <f t="shared" si="86"/>
        <v>0.6093435636376231</v>
      </c>
      <c r="Q92" s="12">
        <f t="shared" si="87"/>
        <v>0.27420460363693039</v>
      </c>
      <c r="R92" s="8">
        <f t="shared" si="88"/>
        <v>2.3873737500000001</v>
      </c>
      <c r="S92" s="13">
        <f t="shared" si="89"/>
        <v>0.11485616931028515</v>
      </c>
      <c r="T92" s="2">
        <f t="shared" si="90"/>
        <v>0.51</v>
      </c>
      <c r="U92" s="14">
        <f t="shared" si="91"/>
        <v>5.8576646348245429E-2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4.7997858873995998E-2</v>
      </c>
      <c r="AK92" s="8">
        <f t="shared" si="93"/>
        <v>10.4025</v>
      </c>
      <c r="AL92" s="1">
        <f t="shared" si="94"/>
        <v>0.45</v>
      </c>
      <c r="AM92" s="17">
        <f t="shared" si="95"/>
        <v>452356</v>
      </c>
      <c r="AN92" s="1">
        <f t="shared" si="96"/>
        <v>2258603225.6619749</v>
      </c>
    </row>
    <row r="93" spans="1:48" x14ac:dyDescent="0.15">
      <c r="C93" s="7">
        <v>4</v>
      </c>
      <c r="D93" s="7">
        <v>9.9138502257999992</v>
      </c>
      <c r="E93" s="9">
        <f t="shared" si="97"/>
        <v>4.0423290055483898</v>
      </c>
      <c r="F93" s="7" t="s">
        <v>83</v>
      </c>
      <c r="G93" s="1">
        <v>5</v>
      </c>
      <c r="H93" s="8">
        <f t="shared" si="81"/>
        <v>9.9138502257999992</v>
      </c>
      <c r="I93" s="8">
        <f t="shared" si="82"/>
        <v>283.06385022579997</v>
      </c>
      <c r="J93" s="8">
        <f t="shared" si="83"/>
        <v>6.073005582368194E-2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19.173419183085119</v>
      </c>
      <c r="O93" s="8">
        <f t="shared" si="98"/>
        <v>6.3144023254255295</v>
      </c>
      <c r="P93" s="8">
        <f t="shared" si="86"/>
        <v>0.38347400571627949</v>
      </c>
      <c r="Q93" s="12">
        <f t="shared" si="87"/>
        <v>0.17256330257232577</v>
      </c>
      <c r="R93" s="8">
        <f t="shared" si="88"/>
        <v>2.3873737500000001</v>
      </c>
      <c r="S93" s="13">
        <f t="shared" si="89"/>
        <v>7.228164529007064E-2</v>
      </c>
      <c r="T93" s="2">
        <f t="shared" si="90"/>
        <v>0.51</v>
      </c>
      <c r="U93" s="14">
        <f t="shared" si="91"/>
        <v>3.6863639097936024E-2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3.4025387188027716E-2</v>
      </c>
      <c r="AK93" s="8">
        <f t="shared" si="93"/>
        <v>10.4025</v>
      </c>
      <c r="AL93" s="1">
        <f t="shared" si="94"/>
        <v>0.45</v>
      </c>
      <c r="AM93" s="17">
        <f t="shared" si="95"/>
        <v>452356</v>
      </c>
      <c r="AN93" s="1">
        <f t="shared" si="96"/>
        <v>1601109946.5712271</v>
      </c>
    </row>
    <row r="94" spans="1:48" x14ac:dyDescent="0.15">
      <c r="C94" s="7">
        <v>5</v>
      </c>
      <c r="D94" s="7">
        <v>14.9331730247742</v>
      </c>
      <c r="E94" s="9">
        <f t="shared" si="97"/>
        <v>9.9138502257999992</v>
      </c>
      <c r="F94" s="7" t="s">
        <v>85</v>
      </c>
      <c r="G94" s="1">
        <v>6</v>
      </c>
      <c r="H94" s="8">
        <f t="shared" si="81"/>
        <v>14.9331730247742</v>
      </c>
      <c r="I94" s="8">
        <f t="shared" si="82"/>
        <v>288.08317302477417</v>
      </c>
      <c r="J94" s="8">
        <f t="shared" si="83"/>
        <v>0.11058212738317381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11.236203319709251</v>
      </c>
      <c r="P94" s="8">
        <f t="shared" si="86"/>
        <v>1.2425232668033288</v>
      </c>
      <c r="Q94" s="12">
        <f t="shared" si="87"/>
        <v>0.559135470061498</v>
      </c>
      <c r="R94" s="8">
        <f t="shared" si="88"/>
        <v>2.3873737500000001</v>
      </c>
      <c r="S94" s="13">
        <f t="shared" si="89"/>
        <v>0.23420525171707948</v>
      </c>
      <c r="T94" s="2">
        <f t="shared" si="90"/>
        <v>0.51</v>
      </c>
      <c r="U94" s="14">
        <f t="shared" si="91"/>
        <v>0.11944467837571054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6.2141570530276732E-2</v>
      </c>
      <c r="AK94" s="8">
        <f t="shared" si="93"/>
        <v>10.4025</v>
      </c>
      <c r="AL94" s="1">
        <f t="shared" si="94"/>
        <v>0.45</v>
      </c>
      <c r="AM94" s="17">
        <f t="shared" si="95"/>
        <v>452356</v>
      </c>
      <c r="AN94" s="1">
        <f t="shared" si="96"/>
        <v>2924154429.8015313</v>
      </c>
    </row>
    <row r="95" spans="1:48" x14ac:dyDescent="0.15">
      <c r="C95" s="7">
        <v>6</v>
      </c>
      <c r="D95" s="7">
        <v>18.9982957616667</v>
      </c>
      <c r="E95" s="9">
        <f t="shared" si="97"/>
        <v>14.9331730247742</v>
      </c>
      <c r="F95" s="7" t="s">
        <v>83</v>
      </c>
      <c r="G95" s="1">
        <v>7</v>
      </c>
      <c r="H95" s="8">
        <f t="shared" si="81"/>
        <v>18.9982957616667</v>
      </c>
      <c r="I95" s="8">
        <f t="shared" si="82"/>
        <v>292.1482957616667</v>
      </c>
      <c r="J95" s="8">
        <f t="shared" si="83"/>
        <v>0.17698254551199777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15.298955052905921</v>
      </c>
      <c r="P95" s="8">
        <f t="shared" si="86"/>
        <v>2.7076480089369306</v>
      </c>
      <c r="Q95" s="12">
        <f t="shared" si="87"/>
        <v>1.2184416040216188</v>
      </c>
      <c r="R95" s="8">
        <f t="shared" si="88"/>
        <v>2.3873737500000001</v>
      </c>
      <c r="S95" s="13">
        <f t="shared" si="89"/>
        <v>0.5103690211981341</v>
      </c>
      <c r="T95" s="2">
        <f t="shared" si="90"/>
        <v>0.51</v>
      </c>
      <c r="U95" s="14">
        <f t="shared" si="91"/>
        <v>0.26028820081104842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0.1249318925445311</v>
      </c>
      <c r="AK95" s="8">
        <f t="shared" si="93"/>
        <v>10.4025</v>
      </c>
      <c r="AL95" s="1">
        <f t="shared" si="94"/>
        <v>0.45</v>
      </c>
      <c r="AM95" s="17">
        <f t="shared" si="95"/>
        <v>452356</v>
      </c>
      <c r="AN95" s="1">
        <f t="shared" si="96"/>
        <v>5878836725.4024839</v>
      </c>
    </row>
    <row r="96" spans="1:48" x14ac:dyDescent="0.15">
      <c r="C96" s="7">
        <v>7</v>
      </c>
      <c r="D96" s="7">
        <v>20.752727461612899</v>
      </c>
      <c r="E96" s="9">
        <f t="shared" si="97"/>
        <v>18.9982957616667</v>
      </c>
      <c r="F96" s="7" t="s">
        <v>83</v>
      </c>
      <c r="G96" s="1">
        <v>8</v>
      </c>
      <c r="H96" s="8">
        <f t="shared" si="81"/>
        <v>20.752727461612899</v>
      </c>
      <c r="I96" s="8">
        <f t="shared" si="82"/>
        <v>293.90272746161287</v>
      </c>
      <c r="J96" s="8">
        <f t="shared" si="83"/>
        <v>0.21594024294528541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17.896582043968987</v>
      </c>
      <c r="P96" s="8">
        <f t="shared" si="86"/>
        <v>3.8645922744648957</v>
      </c>
      <c r="Q96" s="12">
        <f t="shared" si="87"/>
        <v>1.7390665235092031</v>
      </c>
      <c r="R96" s="8">
        <f t="shared" si="88"/>
        <v>2.3873737500000001</v>
      </c>
      <c r="S96" s="13">
        <f t="shared" si="89"/>
        <v>0.72844334637976271</v>
      </c>
      <c r="T96" s="2">
        <f t="shared" si="90"/>
        <v>0.51</v>
      </c>
      <c r="U96" s="14">
        <f t="shared" si="91"/>
        <v>0.371506106653679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0.15846409115608423</v>
      </c>
      <c r="AK96" s="8">
        <f t="shared" si="93"/>
        <v>10.4025</v>
      </c>
      <c r="AL96" s="1">
        <f t="shared" si="94"/>
        <v>0.45</v>
      </c>
      <c r="AM96" s="17">
        <f t="shared" si="95"/>
        <v>452356</v>
      </c>
      <c r="AN96" s="1">
        <f t="shared" si="96"/>
        <v>7456739026.1366453</v>
      </c>
    </row>
    <row r="97" spans="1:50" x14ac:dyDescent="0.15">
      <c r="C97" s="7">
        <v>8</v>
      </c>
      <c r="D97" s="7">
        <v>20.654776980645199</v>
      </c>
      <c r="E97" s="9">
        <f t="shared" si="97"/>
        <v>20.752727461612899</v>
      </c>
      <c r="F97" s="7" t="s">
        <v>83</v>
      </c>
      <c r="G97" s="1">
        <v>9</v>
      </c>
      <c r="H97" s="8">
        <f t="shared" si="81"/>
        <v>20.654776980645199</v>
      </c>
      <c r="I97" s="8">
        <f t="shared" si="82"/>
        <v>293.80477698064516</v>
      </c>
      <c r="J97" s="8">
        <f t="shared" si="83"/>
        <v>0.21356833788069901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19.337264769504088</v>
      </c>
      <c r="P97" s="8">
        <f t="shared" si="86"/>
        <v>4.1298274959819867</v>
      </c>
      <c r="Q97" s="12">
        <f t="shared" si="87"/>
        <v>1.8584223731918941</v>
      </c>
      <c r="R97" s="8">
        <f t="shared" si="88"/>
        <v>2.3873737500000001</v>
      </c>
      <c r="S97" s="13">
        <f t="shared" si="89"/>
        <v>0.77843796899915396</v>
      </c>
      <c r="T97" s="2">
        <f t="shared" si="90"/>
        <v>0.51</v>
      </c>
      <c r="U97" s="14">
        <f t="shared" si="91"/>
        <v>0.39700336418956855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0.16615151430315492</v>
      </c>
      <c r="AK97" s="8">
        <f t="shared" si="93"/>
        <v>10.4025</v>
      </c>
      <c r="AL97" s="1">
        <f t="shared" si="94"/>
        <v>0.45</v>
      </c>
      <c r="AM97" s="17">
        <f t="shared" si="95"/>
        <v>452356</v>
      </c>
      <c r="AN97" s="1">
        <f t="shared" si="96"/>
        <v>7818480968.8883696</v>
      </c>
    </row>
    <row r="98" spans="1:50" x14ac:dyDescent="0.15">
      <c r="C98" s="7">
        <v>9</v>
      </c>
      <c r="D98" s="7">
        <v>18.201308091000001</v>
      </c>
      <c r="E98" s="9">
        <f t="shared" si="97"/>
        <v>20.654776980645199</v>
      </c>
      <c r="F98" s="7" t="s">
        <v>83</v>
      </c>
      <c r="G98" s="1">
        <v>10</v>
      </c>
      <c r="H98" s="8">
        <f t="shared" si="81"/>
        <v>18.201308091000001</v>
      </c>
      <c r="I98" s="8">
        <f t="shared" si="82"/>
        <v>291.35130809099996</v>
      </c>
      <c r="J98" s="8">
        <f t="shared" si="83"/>
        <v>0.1615608976708619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20.512712273522105</v>
      </c>
      <c r="P98" s="8">
        <f t="shared" si="86"/>
        <v>3.314052208574338</v>
      </c>
      <c r="Q98" s="12">
        <f t="shared" si="87"/>
        <v>1.4913234938584521</v>
      </c>
      <c r="R98" s="8">
        <f t="shared" si="88"/>
        <v>2.3873737500000001</v>
      </c>
      <c r="S98" s="13">
        <f t="shared" si="89"/>
        <v>0.62467114495937304</v>
      </c>
      <c r="T98" s="2">
        <f t="shared" si="90"/>
        <v>0.51</v>
      </c>
      <c r="U98" s="14">
        <f t="shared" si="91"/>
        <v>0.31858228392928023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0.13930155860467799</v>
      </c>
      <c r="AK98" s="8">
        <f t="shared" si="93"/>
        <v>10.4025</v>
      </c>
      <c r="AL98" s="1">
        <f t="shared" si="94"/>
        <v>0.45</v>
      </c>
      <c r="AM98" s="17">
        <f t="shared" si="95"/>
        <v>452356</v>
      </c>
      <c r="AN98" s="1">
        <f t="shared" si="96"/>
        <v>6555020515.190587</v>
      </c>
    </row>
    <row r="99" spans="1:50" x14ac:dyDescent="0.15">
      <c r="C99" s="7">
        <v>10</v>
      </c>
      <c r="D99" s="7">
        <v>8.5153591045161292</v>
      </c>
      <c r="E99" s="9">
        <f t="shared" si="97"/>
        <v>18.201308091000001</v>
      </c>
      <c r="F99" s="7" t="s">
        <v>83</v>
      </c>
      <c r="G99" s="1">
        <v>11</v>
      </c>
      <c r="H99" s="8">
        <f t="shared" si="81"/>
        <v>8.5153591045161292</v>
      </c>
      <c r="I99" s="8">
        <f t="shared" si="82"/>
        <v>281.66535910451609</v>
      </c>
      <c r="J99" s="8">
        <f t="shared" si="83"/>
        <v>5.1195447905824407E-2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16.338727061700379</v>
      </c>
      <c r="O99" s="8">
        <f t="shared" si="98"/>
        <v>6.1652080032473897</v>
      </c>
      <c r="P99" s="8">
        <f t="shared" si="86"/>
        <v>0.31563058515882347</v>
      </c>
      <c r="Q99" s="12">
        <f t="shared" si="87"/>
        <v>0.14203376332147058</v>
      </c>
      <c r="R99" s="8">
        <f t="shared" si="88"/>
        <v>2.3873737500000001</v>
      </c>
      <c r="S99" s="13">
        <f t="shared" si="89"/>
        <v>5.9493727499295233E-2</v>
      </c>
      <c r="T99" s="2">
        <f t="shared" si="90"/>
        <v>0.51</v>
      </c>
      <c r="U99" s="14">
        <f t="shared" si="91"/>
        <v>3.0341801024640569E-2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3.9485053008929134E-2</v>
      </c>
      <c r="AK99" s="8">
        <f t="shared" si="93"/>
        <v>10.4025</v>
      </c>
      <c r="AL99" s="1">
        <f t="shared" si="94"/>
        <v>0.45</v>
      </c>
      <c r="AM99" s="17">
        <f t="shared" si="95"/>
        <v>452356</v>
      </c>
      <c r="AN99" s="1">
        <f t="shared" si="96"/>
        <v>1858021798.962316</v>
      </c>
    </row>
    <row r="100" spans="1:50" x14ac:dyDescent="0.15">
      <c r="C100" s="7">
        <v>11</v>
      </c>
      <c r="D100" s="7">
        <v>1.6478801967000001</v>
      </c>
      <c r="E100" s="9">
        <f t="shared" si="97"/>
        <v>8.5153591045161292</v>
      </c>
      <c r="F100" s="7" t="s">
        <v>85</v>
      </c>
      <c r="G100" s="1">
        <v>12</v>
      </c>
      <c r="H100" s="8">
        <f t="shared" si="81"/>
        <v>1.6478801967000001</v>
      </c>
      <c r="I100" s="8">
        <f t="shared" si="82"/>
        <v>274.79788019669996</v>
      </c>
      <c r="J100" s="8">
        <f t="shared" si="83"/>
        <v>2.1579526834285358E-2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11.154852418088566</v>
      </c>
      <c r="P100" s="8">
        <f t="shared" si="86"/>
        <v>0.24071643708863513</v>
      </c>
      <c r="Q100" s="12">
        <f t="shared" si="87"/>
        <v>0.10832239668988582</v>
      </c>
      <c r="R100" s="8">
        <f t="shared" si="88"/>
        <v>2.3873737500000001</v>
      </c>
      <c r="S100" s="13">
        <f t="shared" si="89"/>
        <v>4.5373036664194628E-2</v>
      </c>
      <c r="T100" s="2">
        <f t="shared" si="90"/>
        <v>0.51</v>
      </c>
      <c r="U100" s="14">
        <f t="shared" si="91"/>
        <v>2.314024869873926E-2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3.7313784982669886E-2</v>
      </c>
      <c r="AK100" s="8">
        <f t="shared" si="93"/>
        <v>10.4025</v>
      </c>
      <c r="AL100" s="1">
        <f t="shared" si="94"/>
        <v>0.45</v>
      </c>
      <c r="AM100" s="17">
        <f t="shared" si="95"/>
        <v>452356</v>
      </c>
      <c r="AN100" s="1">
        <f t="shared" si="96"/>
        <v>1755849887.9035349</v>
      </c>
      <c r="AO100" s="1">
        <f>SUM(AN89:AN100)</f>
        <v>42974839831.74231</v>
      </c>
    </row>
    <row r="101" spans="1:50" x14ac:dyDescent="0.3">
      <c r="C101" s="7">
        <v>12</v>
      </c>
      <c r="D101" s="10">
        <v>1.7134814118387101</v>
      </c>
      <c r="E101" s="9">
        <f t="shared" si="97"/>
        <v>1.6478801967000001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0</v>
      </c>
      <c r="E105" s="7"/>
      <c r="F105" s="7"/>
      <c r="G105" s="1">
        <v>1</v>
      </c>
      <c r="H105" s="8">
        <f t="shared" ref="H105:H116" si="99">E106</f>
        <v>0</v>
      </c>
      <c r="I105" s="8">
        <f t="shared" ref="I105:I116" si="100">H105+273.15</f>
        <v>273.14999999999998</v>
      </c>
      <c r="J105" s="8">
        <f t="shared" ref="J105:J116" si="101">EXP(($C$15*(I105-$C$13))/($C$16*I105*$C$13))</f>
        <v>1.7426374748752829E-2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1.1290377566464211E-2</v>
      </c>
      <c r="Q105" s="12">
        <f t="shared" ref="Q105:Q116" si="105">P105*$B$107</f>
        <v>3.3871132699392634E-3</v>
      </c>
      <c r="R105" s="8">
        <f t="shared" ref="R105:R116" si="106">L105*$B$107</f>
        <v>0.19436706250000002</v>
      </c>
      <c r="S105" s="13">
        <f t="shared" ref="S105:S116" si="107">Q105/R105</f>
        <v>1.7426374748752829E-2</v>
      </c>
      <c r="T105" s="2">
        <f t="shared" ref="T105:T116" si="108">$B$106/100</f>
        <v>0.01</v>
      </c>
      <c r="U105" s="14">
        <f t="shared" ref="U105:U116" si="109">S105*T105</f>
        <v>1.7426374748752828E-4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5.6642637474875286E-3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50904.75</v>
      </c>
      <c r="AX105" s="1">
        <f t="shared" ref="AX105:AX116" si="116">AW105*10000*AV105*0.67*AU105*AT105</f>
        <v>37549075.629147552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-2.38374337370968</v>
      </c>
      <c r="E106" s="9">
        <f t="shared" ref="E106:E117" si="117">D105</f>
        <v>0</v>
      </c>
      <c r="F106" s="7" t="s">
        <v>83</v>
      </c>
      <c r="G106" s="1">
        <v>2</v>
      </c>
      <c r="H106" s="8">
        <f t="shared" si="99"/>
        <v>-2.38374337370968</v>
      </c>
      <c r="I106" s="8">
        <f t="shared" si="100"/>
        <v>270.76625662629027</v>
      </c>
      <c r="J106" s="8">
        <f t="shared" si="101"/>
        <v>1.2732600129940926E-2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1.2844900391002028</v>
      </c>
      <c r="P106" s="8">
        <f t="shared" si="104"/>
        <v>1.6354898038755068E-2</v>
      </c>
      <c r="Q106" s="12">
        <f t="shared" si="105"/>
        <v>4.9064694116265203E-3</v>
      </c>
      <c r="R106" s="8">
        <f t="shared" si="106"/>
        <v>0.19436706250000002</v>
      </c>
      <c r="S106" s="13">
        <f t="shared" si="107"/>
        <v>2.5243317198491488E-2</v>
      </c>
      <c r="T106" s="2">
        <f t="shared" si="108"/>
        <v>0.01</v>
      </c>
      <c r="U106" s="14">
        <f t="shared" si="109"/>
        <v>2.524331719849149E-4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5.7424331719849149E-3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50904.75</v>
      </c>
      <c r="AX106" s="1">
        <f t="shared" si="116"/>
        <v>38067270.007656366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-2.2689356636428601</v>
      </c>
      <c r="E107" s="9">
        <f t="shared" si="117"/>
        <v>-2.38374337370968</v>
      </c>
      <c r="F107" s="7" t="s">
        <v>83</v>
      </c>
      <c r="G107" s="1">
        <v>3</v>
      </c>
      <c r="H107" s="8">
        <f t="shared" si="99"/>
        <v>-2.2689356636428601</v>
      </c>
      <c r="I107" s="8">
        <f t="shared" si="100"/>
        <v>270.8810643363571</v>
      </c>
      <c r="J107" s="8">
        <f t="shared" si="101"/>
        <v>1.2928144122013391E-2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1.916025349394781</v>
      </c>
      <c r="P107" s="8">
        <f t="shared" si="104"/>
        <v>2.4770651858406791E-2</v>
      </c>
      <c r="Q107" s="12">
        <f t="shared" si="105"/>
        <v>7.431195557522037E-3</v>
      </c>
      <c r="R107" s="8">
        <f t="shared" si="106"/>
        <v>0.19436706250000002</v>
      </c>
      <c r="S107" s="13">
        <f t="shared" si="107"/>
        <v>3.8232792438904283E-2</v>
      </c>
      <c r="T107" s="2">
        <f t="shared" si="108"/>
        <v>0.01</v>
      </c>
      <c r="U107" s="14">
        <f t="shared" si="109"/>
        <v>3.8232792438904281E-4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5.8723279243890428E-3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50904.75</v>
      </c>
      <c r="AX107" s="1">
        <f t="shared" si="116"/>
        <v>38928357.714600705</v>
      </c>
    </row>
    <row r="108" spans="1:50" x14ac:dyDescent="0.15">
      <c r="C108" s="7">
        <v>3</v>
      </c>
      <c r="D108" s="7">
        <v>4.0423290055483898</v>
      </c>
      <c r="E108" s="9">
        <f t="shared" si="117"/>
        <v>-2.2689356636428601</v>
      </c>
      <c r="F108" s="7" t="s">
        <v>83</v>
      </c>
      <c r="G108" s="1">
        <v>4</v>
      </c>
      <c r="H108" s="8">
        <f t="shared" si="99"/>
        <v>4.0423290055483898</v>
      </c>
      <c r="I108" s="8">
        <f t="shared" si="100"/>
        <v>277.19232900554834</v>
      </c>
      <c r="J108" s="8">
        <f t="shared" si="101"/>
        <v>2.9306790365050447E-2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2.5391449058697075</v>
      </c>
      <c r="P108" s="8">
        <f t="shared" si="104"/>
        <v>7.441418746280927E-2</v>
      </c>
      <c r="Q108" s="12">
        <f t="shared" si="105"/>
        <v>2.232425623884278E-2</v>
      </c>
      <c r="R108" s="8">
        <f t="shared" si="106"/>
        <v>0.19436706250000002</v>
      </c>
      <c r="S108" s="13">
        <f t="shared" si="107"/>
        <v>0.11485616931028515</v>
      </c>
      <c r="T108" s="2">
        <f t="shared" si="108"/>
        <v>0.01</v>
      </c>
      <c r="U108" s="14">
        <f t="shared" si="109"/>
        <v>1.1485616931028516E-3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6.6385616931028514E-3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50904.75</v>
      </c>
      <c r="AX108" s="1">
        <f t="shared" si="116"/>
        <v>44007812.170407705</v>
      </c>
    </row>
    <row r="109" spans="1:50" x14ac:dyDescent="0.15">
      <c r="C109" s="7">
        <v>4</v>
      </c>
      <c r="D109" s="7">
        <v>9.9138502257999992</v>
      </c>
      <c r="E109" s="9">
        <f t="shared" si="117"/>
        <v>4.0423290055483898</v>
      </c>
      <c r="F109" s="7" t="s">
        <v>83</v>
      </c>
      <c r="G109" s="1">
        <v>5</v>
      </c>
      <c r="H109" s="8">
        <f t="shared" si="99"/>
        <v>9.9138502257999992</v>
      </c>
      <c r="I109" s="8">
        <f t="shared" si="100"/>
        <v>283.06385022579997</v>
      </c>
      <c r="J109" s="8">
        <f t="shared" si="101"/>
        <v>6.073005582368194E-2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2.3414941824865534</v>
      </c>
      <c r="O109" s="8">
        <f t="shared" si="118"/>
        <v>0.77112674425367844</v>
      </c>
      <c r="P109" s="8">
        <f t="shared" si="104"/>
        <v>4.683057022566E-2</v>
      </c>
      <c r="Q109" s="12">
        <f t="shared" si="105"/>
        <v>1.4049171067697999E-2</v>
      </c>
      <c r="R109" s="8">
        <f t="shared" si="106"/>
        <v>0.19436706250000002</v>
      </c>
      <c r="S109" s="13">
        <f t="shared" si="107"/>
        <v>7.2281645290070681E-2</v>
      </c>
      <c r="T109" s="2">
        <f t="shared" si="108"/>
        <v>0.01</v>
      </c>
      <c r="U109" s="14">
        <f t="shared" si="109"/>
        <v>7.2281645290070678E-4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6.2128164529007069E-3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50904.75</v>
      </c>
      <c r="AX109" s="1">
        <f t="shared" si="116"/>
        <v>41185496.519906625</v>
      </c>
    </row>
    <row r="110" spans="1:50" x14ac:dyDescent="0.15">
      <c r="C110" s="7">
        <v>5</v>
      </c>
      <c r="D110" s="7">
        <v>14.9331730247742</v>
      </c>
      <c r="E110" s="9">
        <f t="shared" si="117"/>
        <v>9.9138502257999992</v>
      </c>
      <c r="F110" s="7" t="s">
        <v>85</v>
      </c>
      <c r="G110" s="1">
        <v>6</v>
      </c>
      <c r="H110" s="8">
        <f t="shared" si="99"/>
        <v>14.9331730247742</v>
      </c>
      <c r="I110" s="8">
        <f t="shared" si="100"/>
        <v>288.08317302477417</v>
      </c>
      <c r="J110" s="8">
        <f t="shared" si="101"/>
        <v>0.11058212738317381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1.372186382361352</v>
      </c>
      <c r="P110" s="8">
        <f t="shared" si="104"/>
        <v>0.15173928932773947</v>
      </c>
      <c r="Q110" s="12">
        <f t="shared" si="105"/>
        <v>4.5521786798321841E-2</v>
      </c>
      <c r="R110" s="8">
        <f t="shared" si="106"/>
        <v>0.19436706250000002</v>
      </c>
      <c r="S110" s="13">
        <f t="shared" si="107"/>
        <v>0.23420525171707957</v>
      </c>
      <c r="T110" s="2">
        <f t="shared" si="108"/>
        <v>0.01</v>
      </c>
      <c r="U110" s="14">
        <f t="shared" si="109"/>
        <v>2.3420525171707956E-3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7.8320525171707948E-3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50904.75</v>
      </c>
      <c r="AX110" s="1">
        <f t="shared" si="116"/>
        <v>51919604.278516896</v>
      </c>
    </row>
    <row r="111" spans="1:50" x14ac:dyDescent="0.15">
      <c r="C111" s="7">
        <v>6</v>
      </c>
      <c r="D111" s="7">
        <v>18.9982957616667</v>
      </c>
      <c r="E111" s="9">
        <f t="shared" si="117"/>
        <v>14.9331730247742</v>
      </c>
      <c r="F111" s="7" t="s">
        <v>83</v>
      </c>
      <c r="G111" s="1">
        <v>7</v>
      </c>
      <c r="H111" s="8">
        <f t="shared" si="99"/>
        <v>18.9982957616667</v>
      </c>
      <c r="I111" s="8">
        <f t="shared" si="100"/>
        <v>292.1482957616667</v>
      </c>
      <c r="J111" s="8">
        <f t="shared" si="101"/>
        <v>0.17698254551199777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1.8683373013669462</v>
      </c>
      <c r="P111" s="8">
        <f t="shared" si="104"/>
        <v>0.33066309147093864</v>
      </c>
      <c r="Q111" s="12">
        <f t="shared" si="105"/>
        <v>9.9198927441281587E-2</v>
      </c>
      <c r="R111" s="8">
        <f t="shared" si="106"/>
        <v>0.19436706250000002</v>
      </c>
      <c r="S111" s="13">
        <f t="shared" si="107"/>
        <v>0.51036902119813421</v>
      </c>
      <c r="T111" s="2">
        <f t="shared" si="108"/>
        <v>0.01</v>
      </c>
      <c r="U111" s="14">
        <f t="shared" si="109"/>
        <v>5.1036902119813423E-3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1.5053690211981344E-2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50904.75</v>
      </c>
      <c r="AX111" s="1">
        <f t="shared" si="116"/>
        <v>99792696.362024456</v>
      </c>
    </row>
    <row r="112" spans="1:50" x14ac:dyDescent="0.15">
      <c r="C112" s="7">
        <v>7</v>
      </c>
      <c r="D112" s="7">
        <v>20.752727461612899</v>
      </c>
      <c r="E112" s="9">
        <f t="shared" si="117"/>
        <v>18.9982957616667</v>
      </c>
      <c r="F112" s="7" t="s">
        <v>83</v>
      </c>
      <c r="G112" s="1">
        <v>8</v>
      </c>
      <c r="H112" s="8">
        <f t="shared" si="99"/>
        <v>20.752727461612899</v>
      </c>
      <c r="I112" s="8">
        <f t="shared" si="100"/>
        <v>293.90272746161287</v>
      </c>
      <c r="J112" s="8">
        <f t="shared" si="101"/>
        <v>0.21594024294528541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2.1855644182293408</v>
      </c>
      <c r="P112" s="8">
        <f t="shared" si="104"/>
        <v>0.47195131144501523</v>
      </c>
      <c r="Q112" s="12">
        <f t="shared" si="105"/>
        <v>0.14158539343350457</v>
      </c>
      <c r="R112" s="8">
        <f t="shared" si="106"/>
        <v>0.19436706250000002</v>
      </c>
      <c r="S112" s="13">
        <f t="shared" si="107"/>
        <v>0.72844334637976305</v>
      </c>
      <c r="T112" s="2">
        <f t="shared" si="108"/>
        <v>0.01</v>
      </c>
      <c r="U112" s="14">
        <f t="shared" si="109"/>
        <v>7.2844334637976304E-3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1.7234433463797629E-2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50904.75</v>
      </c>
      <c r="AX112" s="1">
        <f t="shared" si="116"/>
        <v>114249101.80863245</v>
      </c>
    </row>
    <row r="113" spans="1:53" x14ac:dyDescent="0.15">
      <c r="C113" s="7">
        <v>8</v>
      </c>
      <c r="D113" s="7">
        <v>20.654776980645199</v>
      </c>
      <c r="E113" s="9">
        <f t="shared" si="117"/>
        <v>20.752727461612899</v>
      </c>
      <c r="F113" s="7" t="s">
        <v>83</v>
      </c>
      <c r="G113" s="1">
        <v>9</v>
      </c>
      <c r="H113" s="8">
        <f t="shared" si="99"/>
        <v>20.654776980645199</v>
      </c>
      <c r="I113" s="8">
        <f t="shared" si="100"/>
        <v>293.80477698064516</v>
      </c>
      <c r="J113" s="8">
        <f t="shared" si="101"/>
        <v>0.21356833788069901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2.361503315117659</v>
      </c>
      <c r="P113" s="8">
        <f t="shared" si="104"/>
        <v>0.50434233790943905</v>
      </c>
      <c r="Q113" s="12">
        <f t="shared" si="105"/>
        <v>0.15130270137283172</v>
      </c>
      <c r="R113" s="8">
        <f t="shared" si="106"/>
        <v>0.19436706250000002</v>
      </c>
      <c r="S113" s="13">
        <f t="shared" si="107"/>
        <v>0.77843796899915441</v>
      </c>
      <c r="T113" s="2">
        <f t="shared" si="108"/>
        <v>0.01</v>
      </c>
      <c r="U113" s="14">
        <f t="shared" si="109"/>
        <v>7.7843796899915441E-3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1.7734379689991545E-2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50904.75</v>
      </c>
      <c r="AX113" s="1">
        <f t="shared" si="116"/>
        <v>117563304.58850637</v>
      </c>
    </row>
    <row r="114" spans="1:53" x14ac:dyDescent="0.15">
      <c r="C114" s="7">
        <v>9</v>
      </c>
      <c r="D114" s="7">
        <v>18.201308091000001</v>
      </c>
      <c r="E114" s="9">
        <f t="shared" si="117"/>
        <v>20.654776980645199</v>
      </c>
      <c r="F114" s="7" t="s">
        <v>83</v>
      </c>
      <c r="G114" s="1">
        <v>10</v>
      </c>
      <c r="H114" s="8">
        <f t="shared" si="99"/>
        <v>18.201308091000001</v>
      </c>
      <c r="I114" s="8">
        <f t="shared" si="100"/>
        <v>291.35130809099996</v>
      </c>
      <c r="J114" s="8">
        <f t="shared" si="101"/>
        <v>0.1615608976708619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2.5050511855415536</v>
      </c>
      <c r="P114" s="8">
        <f t="shared" si="104"/>
        <v>0.40471831824755022</v>
      </c>
      <c r="Q114" s="12">
        <f t="shared" si="105"/>
        <v>0.12141549547426506</v>
      </c>
      <c r="R114" s="8">
        <f t="shared" si="106"/>
        <v>0.19436706250000002</v>
      </c>
      <c r="S114" s="13">
        <f t="shared" si="107"/>
        <v>0.62467114495937315</v>
      </c>
      <c r="T114" s="2">
        <f t="shared" si="108"/>
        <v>0.01</v>
      </c>
      <c r="U114" s="14">
        <f t="shared" si="109"/>
        <v>6.2467114495937314E-3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1.6196711449593733E-2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50904.75</v>
      </c>
      <c r="AX114" s="1">
        <f t="shared" si="116"/>
        <v>107369919.60059047</v>
      </c>
    </row>
    <row r="115" spans="1:53" x14ac:dyDescent="0.15">
      <c r="C115" s="7">
        <v>10</v>
      </c>
      <c r="D115" s="7">
        <v>8.5153591045161292</v>
      </c>
      <c r="E115" s="9">
        <f t="shared" si="117"/>
        <v>18.201308091000001</v>
      </c>
      <c r="F115" s="7" t="s">
        <v>83</v>
      </c>
      <c r="G115" s="1">
        <v>11</v>
      </c>
      <c r="H115" s="8">
        <f t="shared" si="99"/>
        <v>8.5153591045161292</v>
      </c>
      <c r="I115" s="8">
        <f t="shared" si="100"/>
        <v>281.66535910451609</v>
      </c>
      <c r="J115" s="8">
        <f t="shared" si="101"/>
        <v>5.1195447905824407E-2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1.9953162239293034</v>
      </c>
      <c r="O115" s="8">
        <f t="shared" si="118"/>
        <v>0.75290685169803329</v>
      </c>
      <c r="P115" s="8">
        <f t="shared" si="104"/>
        <v>3.8545403504044923E-2</v>
      </c>
      <c r="Q115" s="12">
        <f t="shared" si="105"/>
        <v>1.1563621051213476E-2</v>
      </c>
      <c r="R115" s="8">
        <f t="shared" si="106"/>
        <v>0.19436706250000002</v>
      </c>
      <c r="S115" s="13">
        <f t="shared" si="107"/>
        <v>5.9493727499295178E-2</v>
      </c>
      <c r="T115" s="2">
        <f t="shared" si="108"/>
        <v>0.01</v>
      </c>
      <c r="U115" s="14">
        <f t="shared" si="109"/>
        <v>5.9493727499295183E-4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6.0849372749929515E-3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50904.75</v>
      </c>
      <c r="AX115" s="1">
        <f t="shared" si="116"/>
        <v>40337770.29515563</v>
      </c>
    </row>
    <row r="116" spans="1:53" x14ac:dyDescent="0.15">
      <c r="C116" s="7">
        <v>11</v>
      </c>
      <c r="D116" s="7">
        <v>1.6478801967000001</v>
      </c>
      <c r="E116" s="9">
        <f t="shared" si="117"/>
        <v>8.5153591045161292</v>
      </c>
      <c r="F116" s="7" t="s">
        <v>85</v>
      </c>
      <c r="G116" s="1">
        <v>12</v>
      </c>
      <c r="H116" s="8">
        <f t="shared" si="99"/>
        <v>1.6478801967000001</v>
      </c>
      <c r="I116" s="8">
        <f t="shared" si="100"/>
        <v>274.79788019669996</v>
      </c>
      <c r="J116" s="8">
        <f t="shared" si="101"/>
        <v>2.1579526834285358E-2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1.3622516565273219</v>
      </c>
      <c r="P116" s="8">
        <f t="shared" si="104"/>
        <v>2.9396746177081025E-2</v>
      </c>
      <c r="Q116" s="12">
        <f t="shared" si="105"/>
        <v>8.8190238531243078E-3</v>
      </c>
      <c r="R116" s="8">
        <f t="shared" si="106"/>
        <v>0.19436706250000002</v>
      </c>
      <c r="S116" s="13">
        <f t="shared" si="107"/>
        <v>4.5373036664194621E-2</v>
      </c>
      <c r="T116" s="2">
        <f t="shared" si="108"/>
        <v>0.01</v>
      </c>
      <c r="U116" s="14">
        <f t="shared" si="109"/>
        <v>4.5373036664194625E-4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5.9437303666419463E-3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50904.75</v>
      </c>
      <c r="AX116" s="1">
        <f t="shared" si="116"/>
        <v>39401692.96588546</v>
      </c>
      <c r="AY116" s="1">
        <f>SUM(AX105:AX116)</f>
        <v>770372101.94103074</v>
      </c>
    </row>
    <row r="117" spans="1:53" x14ac:dyDescent="0.3">
      <c r="C117" s="7">
        <v>12</v>
      </c>
      <c r="D117" s="10">
        <v>1.7134814118387101</v>
      </c>
      <c r="E117" s="9">
        <f t="shared" si="117"/>
        <v>1.6478801967000001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0</v>
      </c>
      <c r="E121" s="7"/>
      <c r="F121" s="7"/>
      <c r="G121" s="1">
        <v>1</v>
      </c>
      <c r="H121" s="8">
        <f t="shared" ref="H121:H132" si="119">E122</f>
        <v>0</v>
      </c>
      <c r="I121" s="8">
        <f t="shared" ref="I121:I132" si="120">H121+273.15</f>
        <v>273.14999999999998</v>
      </c>
      <c r="J121" s="8">
        <f t="shared" ref="J121:J132" si="121">EXP(($C$15*(I121-$C$13))/($C$16*I121*$C$13))</f>
        <v>1.7426374748752829E-2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4.9612888909699301E-3</v>
      </c>
      <c r="Q121" s="12">
        <f t="shared" ref="Q121:Q132" si="125">P121*$B$123</f>
        <v>1.637225334020077E-3</v>
      </c>
      <c r="R121" s="8">
        <f t="shared" ref="R121:R132" si="126">L121*$B$123</f>
        <v>9.3951000000000007E-2</v>
      </c>
      <c r="S121" s="13">
        <f t="shared" ref="S121:S132" si="127">Q121/R121</f>
        <v>1.7426374748752829E-2</v>
      </c>
      <c r="T121" s="2">
        <f t="shared" ref="T121:T132" si="128">$B$122/100</f>
        <v>0.01</v>
      </c>
      <c r="U121" s="14">
        <f t="shared" ref="U121:U132" si="129">S121*T121</f>
        <v>1.7426374748752828E-4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5.6642637474875286E-3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2500</v>
      </c>
      <c r="AX121" s="1">
        <f t="shared" ref="AX121:AX132" si="136">AW121*10000*AV121*0.67*AU121*AT121</f>
        <v>891373.43259483634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-2.38374337370968</v>
      </c>
      <c r="E122" s="9">
        <f t="shared" ref="E122:E133" si="139">D121</f>
        <v>0</v>
      </c>
      <c r="F122" s="7" t="s">
        <v>83</v>
      </c>
      <c r="G122" s="1">
        <v>2</v>
      </c>
      <c r="H122" s="8">
        <f t="shared" si="119"/>
        <v>-2.38374337370968</v>
      </c>
      <c r="I122" s="8">
        <f t="shared" si="120"/>
        <v>270.76625662629027</v>
      </c>
      <c r="J122" s="8">
        <f t="shared" si="121"/>
        <v>1.2732600129940926E-2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0.5644387111090301</v>
      </c>
      <c r="P122" s="8">
        <f t="shared" si="124"/>
        <v>7.1867724064105252E-3</v>
      </c>
      <c r="Q122" s="12">
        <f t="shared" si="125"/>
        <v>2.3716348941154736E-3</v>
      </c>
      <c r="R122" s="8">
        <f t="shared" si="126"/>
        <v>9.3951000000000007E-2</v>
      </c>
      <c r="S122" s="13">
        <f t="shared" si="127"/>
        <v>2.5243317198491485E-2</v>
      </c>
      <c r="T122" s="2">
        <f t="shared" si="128"/>
        <v>0.01</v>
      </c>
      <c r="U122" s="14">
        <f t="shared" si="129"/>
        <v>2.5243317198491485E-4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5.7424331719849149E-3</v>
      </c>
      <c r="AU122" s="8">
        <f t="shared" si="133"/>
        <v>28.47</v>
      </c>
      <c r="AV122" s="1">
        <f t="shared" si="134"/>
        <v>0.33</v>
      </c>
      <c r="AW122" s="1">
        <f t="shared" si="135"/>
        <v>2500</v>
      </c>
      <c r="AX122" s="1">
        <f t="shared" si="136"/>
        <v>903674.79272643419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-2.2689356636428601</v>
      </c>
      <c r="E123" s="9">
        <f t="shared" si="139"/>
        <v>-2.38374337370968</v>
      </c>
      <c r="F123" s="7" t="s">
        <v>83</v>
      </c>
      <c r="G123" s="1">
        <v>3</v>
      </c>
      <c r="H123" s="8">
        <f t="shared" si="119"/>
        <v>-2.2689356636428601</v>
      </c>
      <c r="I123" s="8">
        <f t="shared" si="120"/>
        <v>270.8810643363571</v>
      </c>
      <c r="J123" s="8">
        <f t="shared" si="121"/>
        <v>1.2928144122013391E-2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0.84195193870261953</v>
      </c>
      <c r="P123" s="8">
        <f t="shared" si="124"/>
        <v>1.088487600735605E-2</v>
      </c>
      <c r="Q123" s="12">
        <f t="shared" si="125"/>
        <v>3.5920090824274964E-3</v>
      </c>
      <c r="R123" s="8">
        <f t="shared" si="126"/>
        <v>9.3951000000000007E-2</v>
      </c>
      <c r="S123" s="13">
        <f t="shared" si="127"/>
        <v>3.8232792438904283E-2</v>
      </c>
      <c r="T123" s="2">
        <f t="shared" si="128"/>
        <v>0.01</v>
      </c>
      <c r="U123" s="14">
        <f t="shared" si="129"/>
        <v>3.8232792438904281E-4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5.8723279243890428E-3</v>
      </c>
      <c r="AU123" s="8">
        <f t="shared" si="133"/>
        <v>28.47</v>
      </c>
      <c r="AV123" s="1">
        <f t="shared" si="134"/>
        <v>0.33</v>
      </c>
      <c r="AW123" s="1">
        <f t="shared" si="135"/>
        <v>2500</v>
      </c>
      <c r="AX123" s="1">
        <f t="shared" si="136"/>
        <v>924116.06038066058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7">
        <v>4.0423290055483898</v>
      </c>
      <c r="E124" s="9">
        <f t="shared" si="139"/>
        <v>-2.2689356636428601</v>
      </c>
      <c r="F124" s="7" t="s">
        <v>83</v>
      </c>
      <c r="G124" s="1">
        <v>4</v>
      </c>
      <c r="H124" s="8">
        <f t="shared" si="119"/>
        <v>4.0423290055483898</v>
      </c>
      <c r="I124" s="8">
        <f t="shared" si="120"/>
        <v>277.19232900554834</v>
      </c>
      <c r="J124" s="8">
        <f t="shared" si="121"/>
        <v>2.9306790365050447E-2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1.1157670626952634</v>
      </c>
      <c r="P124" s="8">
        <f t="shared" si="124"/>
        <v>3.269955140263818E-2</v>
      </c>
      <c r="Q124" s="12">
        <f t="shared" si="125"/>
        <v>1.07908519628706E-2</v>
      </c>
      <c r="R124" s="8">
        <f t="shared" si="126"/>
        <v>9.3951000000000007E-2</v>
      </c>
      <c r="S124" s="13">
        <f t="shared" si="127"/>
        <v>0.11485616931028514</v>
      </c>
      <c r="T124" s="2">
        <f t="shared" si="128"/>
        <v>0.01</v>
      </c>
      <c r="U124" s="14">
        <f t="shared" si="129"/>
        <v>1.1485616931028514E-3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6.6385616931028514E-3</v>
      </c>
      <c r="AU124" s="8">
        <f t="shared" si="133"/>
        <v>28.47</v>
      </c>
      <c r="AV124" s="1">
        <f t="shared" si="134"/>
        <v>0.33</v>
      </c>
      <c r="AW124" s="1">
        <f t="shared" si="135"/>
        <v>2500</v>
      </c>
      <c r="AX124" s="1">
        <f t="shared" si="136"/>
        <v>1044696.6786280825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7">
        <v>9.9138502257999992</v>
      </c>
      <c r="E125" s="9">
        <f t="shared" si="139"/>
        <v>4.0423290055483898</v>
      </c>
      <c r="F125" s="7" t="s">
        <v>83</v>
      </c>
      <c r="G125" s="1">
        <v>5</v>
      </c>
      <c r="H125" s="8">
        <f t="shared" si="119"/>
        <v>9.9138502257999992</v>
      </c>
      <c r="I125" s="8">
        <f t="shared" si="120"/>
        <v>283.06385022579997</v>
      </c>
      <c r="J125" s="8">
        <f t="shared" si="121"/>
        <v>6.073005582368194E-2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1.0289141357279938</v>
      </c>
      <c r="O125" s="8">
        <f t="shared" si="140"/>
        <v>0.33885337556463124</v>
      </c>
      <c r="P125" s="8">
        <f t="shared" si="124"/>
        <v>2.0578584414083119E-2</v>
      </c>
      <c r="Q125" s="12">
        <f t="shared" si="125"/>
        <v>6.7909328566474296E-3</v>
      </c>
      <c r="R125" s="8">
        <f t="shared" si="126"/>
        <v>9.3951000000000007E-2</v>
      </c>
      <c r="S125" s="13">
        <f t="shared" si="127"/>
        <v>7.2281645290070667E-2</v>
      </c>
      <c r="T125" s="2">
        <f t="shared" si="128"/>
        <v>0.01</v>
      </c>
      <c r="U125" s="14">
        <f t="shared" si="129"/>
        <v>7.2281645290070667E-4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6.2128164529007069E-3</v>
      </c>
      <c r="AU125" s="8">
        <f t="shared" si="133"/>
        <v>28.47</v>
      </c>
      <c r="AV125" s="1">
        <f t="shared" si="134"/>
        <v>0.33</v>
      </c>
      <c r="AW125" s="1">
        <f t="shared" si="135"/>
        <v>2500</v>
      </c>
      <c r="AX125" s="1">
        <f t="shared" si="136"/>
        <v>977698.03359884443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7">
        <v>14.9331730247742</v>
      </c>
      <c r="E126" s="9">
        <f t="shared" si="139"/>
        <v>9.9138502257999992</v>
      </c>
      <c r="F126" s="7" t="s">
        <v>85</v>
      </c>
      <c r="G126" s="1">
        <v>6</v>
      </c>
      <c r="H126" s="8">
        <f t="shared" si="119"/>
        <v>14.9331730247742</v>
      </c>
      <c r="I126" s="8">
        <f t="shared" si="120"/>
        <v>288.08317302477417</v>
      </c>
      <c r="J126" s="8">
        <f t="shared" si="121"/>
        <v>0.11058212738317381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0.60297479115054808</v>
      </c>
      <c r="P126" s="8">
        <f t="shared" si="124"/>
        <v>6.6678235163852531E-2</v>
      </c>
      <c r="Q126" s="12">
        <f t="shared" si="125"/>
        <v>2.2003817604071337E-2</v>
      </c>
      <c r="R126" s="8">
        <f t="shared" si="126"/>
        <v>9.3951000000000007E-2</v>
      </c>
      <c r="S126" s="13">
        <f t="shared" si="127"/>
        <v>0.23420525171707948</v>
      </c>
      <c r="T126" s="2">
        <f t="shared" si="128"/>
        <v>0.01</v>
      </c>
      <c r="U126" s="14">
        <f t="shared" si="129"/>
        <v>2.3420525171707948E-3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7.8320525171707948E-3</v>
      </c>
      <c r="AU126" s="8">
        <f t="shared" si="133"/>
        <v>28.47</v>
      </c>
      <c r="AV126" s="1">
        <f t="shared" si="134"/>
        <v>0.33</v>
      </c>
      <c r="AW126" s="1">
        <f t="shared" si="135"/>
        <v>2500</v>
      </c>
      <c r="AX126" s="1">
        <f t="shared" si="136"/>
        <v>1232513.853118195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7">
        <v>18.9982957616667</v>
      </c>
      <c r="E127" s="9">
        <f t="shared" si="139"/>
        <v>14.9331730247742</v>
      </c>
      <c r="F127" s="7" t="s">
        <v>83</v>
      </c>
      <c r="G127" s="1">
        <v>7</v>
      </c>
      <c r="H127" s="8">
        <f t="shared" si="119"/>
        <v>18.9982957616667</v>
      </c>
      <c r="I127" s="8">
        <f t="shared" si="120"/>
        <v>292.1482957616667</v>
      </c>
      <c r="J127" s="8">
        <f t="shared" si="121"/>
        <v>0.17698254551199777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0.82099655598669552</v>
      </c>
      <c r="P127" s="8">
        <f t="shared" si="124"/>
        <v>0.14530206033510876</v>
      </c>
      <c r="Q127" s="12">
        <f t="shared" si="125"/>
        <v>4.7949679910585893E-2</v>
      </c>
      <c r="R127" s="8">
        <f t="shared" si="126"/>
        <v>9.3951000000000007E-2</v>
      </c>
      <c r="S127" s="13">
        <f t="shared" si="127"/>
        <v>0.51036902119813399</v>
      </c>
      <c r="T127" s="2">
        <f t="shared" si="128"/>
        <v>0.01</v>
      </c>
      <c r="U127" s="14">
        <f t="shared" si="129"/>
        <v>5.1036902119813397E-3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1.505369021198134E-2</v>
      </c>
      <c r="AU127" s="8">
        <f t="shared" si="133"/>
        <v>28.47</v>
      </c>
      <c r="AV127" s="1">
        <f t="shared" si="134"/>
        <v>0.33</v>
      </c>
      <c r="AW127" s="1">
        <f t="shared" si="135"/>
        <v>2500</v>
      </c>
      <c r="AX127" s="1">
        <f t="shared" si="136"/>
        <v>2368967.9922523135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7">
        <v>20.752727461612899</v>
      </c>
      <c r="E128" s="9">
        <f t="shared" si="139"/>
        <v>18.9982957616667</v>
      </c>
      <c r="F128" s="7" t="s">
        <v>83</v>
      </c>
      <c r="G128" s="1">
        <v>8</v>
      </c>
      <c r="H128" s="8">
        <f t="shared" si="119"/>
        <v>20.752727461612899</v>
      </c>
      <c r="I128" s="8">
        <f t="shared" si="120"/>
        <v>293.90272746161287</v>
      </c>
      <c r="J128" s="8">
        <f t="shared" si="121"/>
        <v>0.21594024294528541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0.96039449565158685</v>
      </c>
      <c r="P128" s="8">
        <f t="shared" si="124"/>
        <v>0.20738782071431852</v>
      </c>
      <c r="Q128" s="12">
        <f t="shared" si="125"/>
        <v>6.843798083572511E-2</v>
      </c>
      <c r="R128" s="8">
        <f t="shared" si="126"/>
        <v>9.3951000000000007E-2</v>
      </c>
      <c r="S128" s="13">
        <f t="shared" si="127"/>
        <v>0.72844334637976293</v>
      </c>
      <c r="T128" s="2">
        <f t="shared" si="128"/>
        <v>0.01</v>
      </c>
      <c r="U128" s="14">
        <f t="shared" si="129"/>
        <v>7.2844334637976295E-3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1.7234433463797629E-2</v>
      </c>
      <c r="AU128" s="8">
        <f t="shared" si="133"/>
        <v>28.47</v>
      </c>
      <c r="AV128" s="1">
        <f t="shared" si="134"/>
        <v>0.33</v>
      </c>
      <c r="AW128" s="1">
        <f t="shared" si="135"/>
        <v>2500</v>
      </c>
      <c r="AX128" s="1">
        <f t="shared" si="136"/>
        <v>2712147.0327483956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7">
        <v>20.654776980645199</v>
      </c>
      <c r="E129" s="9">
        <f t="shared" si="139"/>
        <v>20.752727461612899</v>
      </c>
      <c r="F129" s="7" t="s">
        <v>83</v>
      </c>
      <c r="G129" s="1">
        <v>9</v>
      </c>
      <c r="H129" s="8">
        <f t="shared" si="119"/>
        <v>20.654776980645199</v>
      </c>
      <c r="I129" s="8">
        <f t="shared" si="120"/>
        <v>293.80477698064516</v>
      </c>
      <c r="J129" s="8">
        <f t="shared" si="121"/>
        <v>0.21356833788069901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1.0377066749372683</v>
      </c>
      <c r="P129" s="8">
        <f t="shared" si="124"/>
        <v>0.2216212897740592</v>
      </c>
      <c r="Q129" s="12">
        <f t="shared" si="125"/>
        <v>7.313502562543954E-2</v>
      </c>
      <c r="R129" s="8">
        <f t="shared" si="126"/>
        <v>9.3951000000000007E-2</v>
      </c>
      <c r="S129" s="13">
        <f t="shared" si="127"/>
        <v>0.77843796899915418</v>
      </c>
      <c r="T129" s="2">
        <f t="shared" si="128"/>
        <v>0.01</v>
      </c>
      <c r="U129" s="14">
        <f t="shared" si="129"/>
        <v>7.7843796899915423E-3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1.7734379689991541E-2</v>
      </c>
      <c r="AU129" s="8">
        <f t="shared" si="133"/>
        <v>28.47</v>
      </c>
      <c r="AV129" s="1">
        <f t="shared" si="134"/>
        <v>0.33</v>
      </c>
      <c r="AW129" s="1">
        <f t="shared" si="135"/>
        <v>2500</v>
      </c>
      <c r="AX129" s="1">
        <f t="shared" si="136"/>
        <v>2790822.5329761119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7">
        <v>18.201308091000001</v>
      </c>
      <c r="E130" s="9">
        <f t="shared" si="139"/>
        <v>20.654776980645199</v>
      </c>
      <c r="F130" s="7" t="s">
        <v>83</v>
      </c>
      <c r="G130" s="1">
        <v>10</v>
      </c>
      <c r="H130" s="8">
        <f t="shared" si="119"/>
        <v>18.201308091000001</v>
      </c>
      <c r="I130" s="8">
        <f t="shared" si="120"/>
        <v>291.35130809099996</v>
      </c>
      <c r="J130" s="8">
        <f t="shared" si="121"/>
        <v>0.1615608976708619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1.100785385163209</v>
      </c>
      <c r="P130" s="8">
        <f t="shared" si="124"/>
        <v>0.17784387496993351</v>
      </c>
      <c r="Q130" s="12">
        <f t="shared" si="125"/>
        <v>5.8688478740078064E-2</v>
      </c>
      <c r="R130" s="8">
        <f t="shared" si="126"/>
        <v>9.3951000000000007E-2</v>
      </c>
      <c r="S130" s="13">
        <f t="shared" si="127"/>
        <v>0.62467114495937304</v>
      </c>
      <c r="T130" s="2">
        <f t="shared" si="128"/>
        <v>0.01</v>
      </c>
      <c r="U130" s="14">
        <f t="shared" si="129"/>
        <v>6.2467114495937306E-3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1.6196711449593729E-2</v>
      </c>
      <c r="AU130" s="8">
        <f t="shared" si="133"/>
        <v>28.47</v>
      </c>
      <c r="AV130" s="1">
        <f t="shared" si="134"/>
        <v>0.33</v>
      </c>
      <c r="AW130" s="1">
        <f t="shared" si="135"/>
        <v>2500</v>
      </c>
      <c r="AX130" s="1">
        <f t="shared" si="136"/>
        <v>2548842.8726463071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7">
        <v>8.5153591045161292</v>
      </c>
      <c r="E131" s="9">
        <f t="shared" si="139"/>
        <v>18.201308091000001</v>
      </c>
      <c r="F131" s="7" t="s">
        <v>83</v>
      </c>
      <c r="G131" s="1">
        <v>11</v>
      </c>
      <c r="H131" s="8">
        <f t="shared" si="119"/>
        <v>8.5153591045161292</v>
      </c>
      <c r="I131" s="8">
        <f t="shared" si="120"/>
        <v>281.66535910451609</v>
      </c>
      <c r="J131" s="8">
        <f t="shared" si="121"/>
        <v>5.1195447905824407E-2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0.87679443468361173</v>
      </c>
      <c r="O131" s="8">
        <f t="shared" si="140"/>
        <v>0.33084707550966364</v>
      </c>
      <c r="P131" s="8">
        <f t="shared" si="124"/>
        <v>1.6937864219049338E-2</v>
      </c>
      <c r="Q131" s="12">
        <f t="shared" si="125"/>
        <v>5.5894951922862823E-3</v>
      </c>
      <c r="R131" s="8">
        <f t="shared" si="126"/>
        <v>9.3951000000000007E-2</v>
      </c>
      <c r="S131" s="13">
        <f t="shared" si="127"/>
        <v>5.9493727499295185E-2</v>
      </c>
      <c r="T131" s="2">
        <f t="shared" si="128"/>
        <v>0.01</v>
      </c>
      <c r="U131" s="14">
        <f t="shared" si="129"/>
        <v>5.9493727499295183E-4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6.0849372749929515E-3</v>
      </c>
      <c r="AU131" s="8">
        <f t="shared" si="133"/>
        <v>28.47</v>
      </c>
      <c r="AV131" s="1">
        <f t="shared" si="134"/>
        <v>0.33</v>
      </c>
      <c r="AW131" s="1">
        <f t="shared" si="135"/>
        <v>2500</v>
      </c>
      <c r="AX131" s="1">
        <f t="shared" si="136"/>
        <v>957573.95272079518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7">
        <v>1.6478801967000001</v>
      </c>
      <c r="E132" s="9">
        <f t="shared" si="139"/>
        <v>8.5153591045161292</v>
      </c>
      <c r="F132" s="7" t="s">
        <v>85</v>
      </c>
      <c r="G132" s="1">
        <v>12</v>
      </c>
      <c r="H132" s="8">
        <f t="shared" si="119"/>
        <v>1.6478801967000001</v>
      </c>
      <c r="I132" s="8">
        <f t="shared" si="120"/>
        <v>274.79788019669996</v>
      </c>
      <c r="J132" s="8">
        <f t="shared" si="121"/>
        <v>2.1579526834285358E-2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0.5986092112906144</v>
      </c>
      <c r="P132" s="8">
        <f t="shared" si="124"/>
        <v>1.2917703538296207E-2</v>
      </c>
      <c r="Q132" s="12">
        <f t="shared" si="125"/>
        <v>4.2628421676377485E-3</v>
      </c>
      <c r="R132" s="8">
        <f t="shared" si="126"/>
        <v>9.3951000000000007E-2</v>
      </c>
      <c r="S132" s="13">
        <f t="shared" si="127"/>
        <v>4.5373036664194615E-2</v>
      </c>
      <c r="T132" s="2">
        <f t="shared" si="128"/>
        <v>0.01</v>
      </c>
      <c r="U132" s="14">
        <f t="shared" si="129"/>
        <v>4.5373036664194614E-4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5.9437303666419463E-3</v>
      </c>
      <c r="AU132" s="8">
        <f t="shared" si="133"/>
        <v>28.47</v>
      </c>
      <c r="AV132" s="1">
        <f t="shared" si="134"/>
        <v>0.33</v>
      </c>
      <c r="AW132" s="1">
        <f t="shared" si="135"/>
        <v>2500</v>
      </c>
      <c r="AX132" s="1">
        <f t="shared" si="136"/>
        <v>935352.51455793227</v>
      </c>
      <c r="AY132" s="1">
        <f>SUM(AX121:AX132)</f>
        <v>18287779.748948909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3">
      <c r="C133" s="7">
        <v>12</v>
      </c>
      <c r="D133" s="10">
        <v>1.7134814118387101</v>
      </c>
      <c r="E133" s="9">
        <f t="shared" si="139"/>
        <v>1.6478801967000001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0</v>
      </c>
      <c r="E136" s="7"/>
      <c r="F136" s="7"/>
      <c r="G136" s="1">
        <v>1</v>
      </c>
      <c r="H136" s="8">
        <f t="shared" ref="H136:H147" si="141">E137</f>
        <v>0</v>
      </c>
      <c r="I136" s="8">
        <f t="shared" ref="I136:I147" si="142">H136+273.15</f>
        <v>273.14999999999998</v>
      </c>
      <c r="J136" s="8">
        <f t="shared" ref="J136:J147" si="143">EXP(($C$15*(I136-$C$13))/($C$16*I136*$C$13))</f>
        <v>1.7426374748752829E-2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1.3227453448093443E-2</v>
      </c>
      <c r="Q136" s="12">
        <f t="shared" ref="Q136:Q147" si="147">P136*$B$138</f>
        <v>3.4391378965042954E-3</v>
      </c>
      <c r="R136" s="8">
        <f t="shared" ref="R136:R147" si="148">L136*$B$138</f>
        <v>0.19735245833333334</v>
      </c>
      <c r="S136" s="13">
        <f t="shared" ref="S136:S147" si="149">Q136/R136</f>
        <v>1.7426374748752832E-2</v>
      </c>
      <c r="T136" s="2">
        <f t="shared" ref="T136:T147" si="150">$B$137/100</f>
        <v>0.01</v>
      </c>
      <c r="U136" s="14">
        <f t="shared" ref="U136:U147" si="151">S136*T136</f>
        <v>1.7426374748752833E-4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5.6642637474875286E-3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-2.38374337370968</v>
      </c>
      <c r="E137" s="9">
        <f t="shared" ref="E137:E148" si="159">D136</f>
        <v>0</v>
      </c>
      <c r="F137" s="7" t="s">
        <v>83</v>
      </c>
      <c r="G137" s="1">
        <v>2</v>
      </c>
      <c r="H137" s="8">
        <f t="shared" si="141"/>
        <v>-2.38374337370968</v>
      </c>
      <c r="I137" s="8">
        <f t="shared" si="142"/>
        <v>270.76625662629027</v>
      </c>
      <c r="J137" s="8">
        <f t="shared" si="143"/>
        <v>1.2732600129940926E-2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1.50486837988524</v>
      </c>
      <c r="P137" s="8">
        <f t="shared" si="146"/>
        <v>1.91608873292708E-2</v>
      </c>
      <c r="Q137" s="12">
        <f t="shared" si="147"/>
        <v>4.9818307056104082E-3</v>
      </c>
      <c r="R137" s="8">
        <f t="shared" si="148"/>
        <v>0.19735245833333334</v>
      </c>
      <c r="S137" s="13">
        <f t="shared" si="149"/>
        <v>2.5243317198491488E-2</v>
      </c>
      <c r="T137" s="2">
        <f t="shared" si="150"/>
        <v>0.01</v>
      </c>
      <c r="U137" s="14">
        <f t="shared" si="151"/>
        <v>2.524331719849149E-4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5.7424331719849149E-3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-2.2689356636428601</v>
      </c>
      <c r="E138" s="9">
        <f t="shared" si="159"/>
        <v>-2.38374337370968</v>
      </c>
      <c r="F138" s="7" t="s">
        <v>83</v>
      </c>
      <c r="G138" s="1">
        <v>3</v>
      </c>
      <c r="H138" s="8">
        <f t="shared" si="141"/>
        <v>-2.2689356636428601</v>
      </c>
      <c r="I138" s="8">
        <f t="shared" si="142"/>
        <v>270.8810643363571</v>
      </c>
      <c r="J138" s="8">
        <f t="shared" si="143"/>
        <v>1.2928144122013391E-2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2.2447554092226358</v>
      </c>
      <c r="P138" s="8">
        <f t="shared" si="146"/>
        <v>2.9020521449099383E-2</v>
      </c>
      <c r="Q138" s="12">
        <f t="shared" si="147"/>
        <v>7.5453355767658402E-3</v>
      </c>
      <c r="R138" s="8">
        <f t="shared" si="148"/>
        <v>0.19735245833333334</v>
      </c>
      <c r="S138" s="13">
        <f t="shared" si="149"/>
        <v>3.8232792438904289E-2</v>
      </c>
      <c r="T138" s="2">
        <f t="shared" si="150"/>
        <v>0.01</v>
      </c>
      <c r="U138" s="14">
        <f t="shared" si="151"/>
        <v>3.8232792438904292E-4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5.8723279243890428E-3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4.0423290055483898</v>
      </c>
      <c r="E139" s="9">
        <f t="shared" si="159"/>
        <v>-2.2689356636428601</v>
      </c>
      <c r="F139" s="7" t="s">
        <v>83</v>
      </c>
      <c r="G139" s="1">
        <v>4</v>
      </c>
      <c r="H139" s="8">
        <f t="shared" si="141"/>
        <v>4.0423290055483898</v>
      </c>
      <c r="I139" s="8">
        <f t="shared" si="142"/>
        <v>277.19232900554834</v>
      </c>
      <c r="J139" s="8">
        <f t="shared" si="143"/>
        <v>2.9306790365050447E-2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2.9747828044402032</v>
      </c>
      <c r="P139" s="8">
        <f t="shared" si="146"/>
        <v>8.7181336031285889E-2</v>
      </c>
      <c r="Q139" s="12">
        <f t="shared" si="147"/>
        <v>2.2667147368134331E-2</v>
      </c>
      <c r="R139" s="8">
        <f t="shared" si="148"/>
        <v>0.19735245833333334</v>
      </c>
      <c r="S139" s="13">
        <f t="shared" si="149"/>
        <v>0.11485616931028515</v>
      </c>
      <c r="T139" s="2">
        <f t="shared" si="150"/>
        <v>0.01</v>
      </c>
      <c r="U139" s="14">
        <f t="shared" si="151"/>
        <v>1.1485616931028516E-3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6.6385616931028514E-3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9.9138502257999992</v>
      </c>
      <c r="E140" s="9">
        <f t="shared" si="159"/>
        <v>4.0423290055483898</v>
      </c>
      <c r="F140" s="7" t="s">
        <v>83</v>
      </c>
      <c r="G140" s="1">
        <v>5</v>
      </c>
      <c r="H140" s="8">
        <f t="shared" si="141"/>
        <v>9.9138502257999992</v>
      </c>
      <c r="I140" s="8">
        <f t="shared" si="142"/>
        <v>283.06385022579997</v>
      </c>
      <c r="J140" s="8">
        <f t="shared" si="143"/>
        <v>6.073005582368194E-2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3.6466493850755839</v>
      </c>
      <c r="P140" s="8">
        <f t="shared" si="146"/>
        <v>0.22146122072503563</v>
      </c>
      <c r="Q140" s="12">
        <f t="shared" si="147"/>
        <v>5.7579917388509268E-2</v>
      </c>
      <c r="R140" s="8">
        <f t="shared" si="148"/>
        <v>0.19735245833333334</v>
      </c>
      <c r="S140" s="13">
        <f t="shared" si="149"/>
        <v>0.29176184515145648</v>
      </c>
      <c r="T140" s="2">
        <f t="shared" si="150"/>
        <v>0.01</v>
      </c>
      <c r="U140" s="14">
        <f t="shared" si="151"/>
        <v>2.9176184515145647E-3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8.407618451514564E-3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14.9331730247742</v>
      </c>
      <c r="E141" s="9">
        <f t="shared" si="159"/>
        <v>9.9138502257999992</v>
      </c>
      <c r="F141" s="7" t="s">
        <v>85</v>
      </c>
      <c r="G141" s="1">
        <v>6</v>
      </c>
      <c r="H141" s="8">
        <f t="shared" si="141"/>
        <v>14.9331730247742</v>
      </c>
      <c r="I141" s="8">
        <f t="shared" si="142"/>
        <v>288.08317302477417</v>
      </c>
      <c r="J141" s="8">
        <f t="shared" si="143"/>
        <v>0.11058212738317381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4.1842360810172154</v>
      </c>
      <c r="P141" s="8">
        <f t="shared" si="146"/>
        <v>0.46270172731231773</v>
      </c>
      <c r="Q141" s="12">
        <f t="shared" si="147"/>
        <v>0.12030244910120262</v>
      </c>
      <c r="R141" s="8">
        <f t="shared" si="148"/>
        <v>0.19735245833333334</v>
      </c>
      <c r="S141" s="13">
        <f t="shared" si="149"/>
        <v>0.60958171039353715</v>
      </c>
      <c r="T141" s="2">
        <f t="shared" si="150"/>
        <v>0.01</v>
      </c>
      <c r="U141" s="14">
        <f t="shared" si="151"/>
        <v>6.0958171039353715E-3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1.1585817103935372E-2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18.9982957616667</v>
      </c>
      <c r="E142" s="9">
        <f t="shared" si="159"/>
        <v>14.9331730247742</v>
      </c>
      <c r="F142" s="7" t="s">
        <v>83</v>
      </c>
      <c r="G142" s="1">
        <v>7</v>
      </c>
      <c r="H142" s="8">
        <f t="shared" si="141"/>
        <v>18.9982957616667</v>
      </c>
      <c r="I142" s="8">
        <f t="shared" si="142"/>
        <v>292.1482957616667</v>
      </c>
      <c r="J142" s="8">
        <f t="shared" si="143"/>
        <v>0.17698254551199777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4.4805822703715643</v>
      </c>
      <c r="P142" s="8">
        <f t="shared" si="146"/>
        <v>0.79298485558628562</v>
      </c>
      <c r="Q142" s="12">
        <f t="shared" si="147"/>
        <v>0.20617606245243428</v>
      </c>
      <c r="R142" s="8">
        <f t="shared" si="148"/>
        <v>0.19735245833333334</v>
      </c>
      <c r="S142" s="13">
        <f t="shared" si="149"/>
        <v>1.0447098769056002</v>
      </c>
      <c r="T142" s="2">
        <f t="shared" si="150"/>
        <v>0.01</v>
      </c>
      <c r="U142" s="14">
        <f t="shared" si="151"/>
        <v>1.0447098769056003E-2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2.0397098769056002E-2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20.752727461612899</v>
      </c>
      <c r="E143" s="9">
        <f t="shared" si="159"/>
        <v>18.9982957616667</v>
      </c>
      <c r="F143" s="7" t="s">
        <v>83</v>
      </c>
      <c r="G143" s="1">
        <v>8</v>
      </c>
      <c r="H143" s="8">
        <f t="shared" si="141"/>
        <v>20.752727461612899</v>
      </c>
      <c r="I143" s="8">
        <f t="shared" si="142"/>
        <v>293.90272746161287</v>
      </c>
      <c r="J143" s="8">
        <f t="shared" si="143"/>
        <v>0.21594024294528541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4.4466453314519452</v>
      </c>
      <c r="P143" s="8">
        <f t="shared" si="146"/>
        <v>0.96020967316525219</v>
      </c>
      <c r="Q143" s="12">
        <f t="shared" si="147"/>
        <v>0.24965451502296557</v>
      </c>
      <c r="R143" s="8">
        <f t="shared" si="148"/>
        <v>0.19735245833333334</v>
      </c>
      <c r="S143" s="13">
        <f t="shared" si="149"/>
        <v>1.2650185213365457</v>
      </c>
      <c r="T143" s="2">
        <f t="shared" si="150"/>
        <v>0.01</v>
      </c>
      <c r="U143" s="14">
        <f t="shared" si="151"/>
        <v>1.2650185213365457E-2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2.2600185213365459E-2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20.654776980645199</v>
      </c>
      <c r="E144" s="9">
        <f t="shared" si="159"/>
        <v>20.752727461612899</v>
      </c>
      <c r="F144" s="7" t="s">
        <v>83</v>
      </c>
      <c r="G144" s="1">
        <v>9</v>
      </c>
      <c r="H144" s="8">
        <f t="shared" si="141"/>
        <v>20.654776980645199</v>
      </c>
      <c r="I144" s="8">
        <f t="shared" si="142"/>
        <v>293.80477698064516</v>
      </c>
      <c r="J144" s="8">
        <f t="shared" si="143"/>
        <v>0.21356833788069901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4.2454835749533597</v>
      </c>
      <c r="P144" s="8">
        <f t="shared" si="146"/>
        <v>0.90670087060259708</v>
      </c>
      <c r="Q144" s="12">
        <f t="shared" si="147"/>
        <v>0.23574222635667524</v>
      </c>
      <c r="R144" s="8">
        <f t="shared" si="148"/>
        <v>0.19735245833333334</v>
      </c>
      <c r="S144" s="13">
        <f t="shared" si="149"/>
        <v>1.1945238906449323</v>
      </c>
      <c r="T144" s="2">
        <f t="shared" si="150"/>
        <v>0.01</v>
      </c>
      <c r="U144" s="14">
        <f t="shared" si="151"/>
        <v>1.1945238906449322E-2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2.1895238906449323E-2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18.201308091000001</v>
      </c>
      <c r="E145" s="9">
        <f t="shared" si="159"/>
        <v>20.654776980645199</v>
      </c>
      <c r="F145" s="7" t="s">
        <v>83</v>
      </c>
      <c r="G145" s="1">
        <v>10</v>
      </c>
      <c r="H145" s="8">
        <f t="shared" si="141"/>
        <v>18.201308091000001</v>
      </c>
      <c r="I145" s="8">
        <f t="shared" si="142"/>
        <v>291.35130809099996</v>
      </c>
      <c r="J145" s="8">
        <f t="shared" si="143"/>
        <v>0.1615608976708619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4.0978306210174296</v>
      </c>
      <c r="P145" s="8">
        <f t="shared" si="146"/>
        <v>0.66204919363472137</v>
      </c>
      <c r="Q145" s="12">
        <f t="shared" si="147"/>
        <v>0.17213279034502757</v>
      </c>
      <c r="R145" s="8">
        <f t="shared" si="148"/>
        <v>0.19735245833333334</v>
      </c>
      <c r="S145" s="13">
        <f t="shared" si="149"/>
        <v>0.87221001348911953</v>
      </c>
      <c r="T145" s="2">
        <f t="shared" si="150"/>
        <v>0.01</v>
      </c>
      <c r="U145" s="14">
        <f t="shared" si="151"/>
        <v>8.7221001348911954E-3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1.8672100134891196E-2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8.5153591045161292</v>
      </c>
      <c r="E146" s="9">
        <f t="shared" si="159"/>
        <v>18.201308091000001</v>
      </c>
      <c r="F146" s="7" t="s">
        <v>83</v>
      </c>
      <c r="G146" s="1">
        <v>11</v>
      </c>
      <c r="H146" s="8">
        <f t="shared" si="141"/>
        <v>8.5153591045161292</v>
      </c>
      <c r="I146" s="8">
        <f t="shared" si="142"/>
        <v>281.66535910451609</v>
      </c>
      <c r="J146" s="8">
        <f t="shared" si="143"/>
        <v>5.1195447905824407E-2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4.1948293440493751</v>
      </c>
      <c r="P146" s="8">
        <f t="shared" si="146"/>
        <v>0.21475616715710336</v>
      </c>
      <c r="Q146" s="12">
        <f t="shared" si="147"/>
        <v>5.5836603460846873E-2</v>
      </c>
      <c r="R146" s="8">
        <f t="shared" si="148"/>
        <v>0.19735245833333334</v>
      </c>
      <c r="S146" s="13">
        <f t="shared" si="149"/>
        <v>0.28292834015037921</v>
      </c>
      <c r="T146" s="2">
        <f t="shared" si="150"/>
        <v>0.01</v>
      </c>
      <c r="U146" s="14">
        <f t="shared" si="151"/>
        <v>2.8292834015037922E-3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8.3192834015037923E-3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1.6478801967000001</v>
      </c>
      <c r="E147" s="9">
        <f t="shared" si="159"/>
        <v>8.5153591045161292</v>
      </c>
      <c r="F147" s="7" t="s">
        <v>85</v>
      </c>
      <c r="G147" s="1">
        <v>12</v>
      </c>
      <c r="H147" s="8">
        <f t="shared" si="141"/>
        <v>1.6478801967000001</v>
      </c>
      <c r="I147" s="8">
        <f t="shared" si="142"/>
        <v>274.79788019669996</v>
      </c>
      <c r="J147" s="8">
        <f t="shared" si="143"/>
        <v>2.1579526834285358E-2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4.7391210935589383</v>
      </c>
      <c r="P147" s="8">
        <f t="shared" si="146"/>
        <v>0.10226799080938288</v>
      </c>
      <c r="Q147" s="12">
        <f t="shared" si="147"/>
        <v>2.6589677610439552E-2</v>
      </c>
      <c r="R147" s="8">
        <f t="shared" si="148"/>
        <v>0.19735245833333334</v>
      </c>
      <c r="S147" s="13">
        <f t="shared" si="149"/>
        <v>0.13473193004532483</v>
      </c>
      <c r="T147" s="2">
        <f t="shared" si="150"/>
        <v>0.01</v>
      </c>
      <c r="U147" s="14">
        <f t="shared" si="151"/>
        <v>1.3473193004532483E-3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6.8373193004532479E-3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1.7134814118387101</v>
      </c>
      <c r="E148" s="9">
        <f t="shared" si="159"/>
        <v>1.6478801967000001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467125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35292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394175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687260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7111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1636157.5002339061</v>
      </c>
      <c r="J13" s="6" t="s">
        <v>37</v>
      </c>
      <c r="K13" s="6">
        <f>I13/(10000*1000)</f>
        <v>0.1636157500233906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0</v>
      </c>
      <c r="E26" s="7"/>
      <c r="F26" s="7"/>
      <c r="G26" s="1">
        <v>1</v>
      </c>
      <c r="H26" s="8">
        <f t="shared" ref="H26:H37" si="0">E27</f>
        <v>0</v>
      </c>
      <c r="I26" s="8">
        <f t="shared" ref="I26:I37" si="1">H26+273.15</f>
        <v>273.14999999999998</v>
      </c>
      <c r="J26" s="8">
        <f t="shared" ref="J26:J37" si="2">EXP(($C$15*(I26-$C$13))/($C$16*I26*$C$13))</f>
        <v>1.7426374748752829E-2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0.70632746230007182</v>
      </c>
      <c r="Q26" s="12">
        <f t="shared" ref="Q26:Q37" si="6">P26*$B$28</f>
        <v>7.063274623000719E-2</v>
      </c>
      <c r="R26" s="8">
        <f t="shared" ref="R26:R37" si="7">L26*$B$28</f>
        <v>4.0532094166666672</v>
      </c>
      <c r="S26" s="13">
        <f t="shared" ref="S26:S37" si="8">Q26/R26</f>
        <v>1.7426374748752829E-2</v>
      </c>
      <c r="T26" s="2">
        <f t="shared" ref="T26:T37" si="9">$B$27/100</f>
        <v>0.34</v>
      </c>
      <c r="U26" s="14">
        <f t="shared" ref="U26:U37" si="10">S26*T26</f>
        <v>5.9249674145759618E-3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1.8824967414575962E-2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-2.1072333553548401</v>
      </c>
      <c r="E27" s="9">
        <f t="shared" ref="E27:E38" si="18">D26</f>
        <v>0</v>
      </c>
      <c r="F27" s="7" t="s">
        <v>83</v>
      </c>
      <c r="G27" s="1">
        <v>2</v>
      </c>
      <c r="H27" s="8">
        <f t="shared" si="0"/>
        <v>-2.1072333553548401</v>
      </c>
      <c r="I27" s="8">
        <f t="shared" si="1"/>
        <v>271.04276664464516</v>
      </c>
      <c r="J27" s="8">
        <f t="shared" si="2"/>
        <v>1.3208375415372047E-2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80.357860871033267</v>
      </c>
      <c r="P27" s="8">
        <f t="shared" si="5"/>
        <v>1.0613967939608433</v>
      </c>
      <c r="Q27" s="12">
        <f t="shared" si="6"/>
        <v>0.10613967939608433</v>
      </c>
      <c r="R27" s="8">
        <f t="shared" si="7"/>
        <v>4.0532094166666672</v>
      </c>
      <c r="S27" s="13">
        <f t="shared" si="8"/>
        <v>2.6186576730933608E-2</v>
      </c>
      <c r="T27" s="2">
        <f t="shared" si="9"/>
        <v>0.34</v>
      </c>
      <c r="U27" s="14">
        <f t="shared" si="10"/>
        <v>8.9034360885174267E-3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2.1803436088517425E-2</v>
      </c>
      <c r="AR27" s="8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-2.4300081525000001</v>
      </c>
      <c r="E28" s="9">
        <f t="shared" si="18"/>
        <v>-2.1072333553548401</v>
      </c>
      <c r="F28" s="7" t="s">
        <v>83</v>
      </c>
      <c r="G28" s="1">
        <v>3</v>
      </c>
      <c r="H28" s="8">
        <f t="shared" si="0"/>
        <v>-2.4300081525000001</v>
      </c>
      <c r="I28" s="8">
        <f t="shared" si="1"/>
        <v>270.71999184749995</v>
      </c>
      <c r="J28" s="8">
        <f t="shared" si="2"/>
        <v>1.2654592926527972E-2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119.8285582437391</v>
      </c>
      <c r="P28" s="8">
        <f t="shared" si="5"/>
        <v>1.5163816255472657</v>
      </c>
      <c r="Q28" s="12">
        <f t="shared" si="6"/>
        <v>0.15163816255472659</v>
      </c>
      <c r="R28" s="8">
        <f t="shared" si="7"/>
        <v>4.0532094166666672</v>
      </c>
      <c r="S28" s="13">
        <f t="shared" si="8"/>
        <v>3.741187463228407E-2</v>
      </c>
      <c r="T28" s="2">
        <f t="shared" si="9"/>
        <v>0.34</v>
      </c>
      <c r="U28" s="14">
        <f t="shared" si="10"/>
        <v>1.2720037374976585E-2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2.5620037374976583E-2</v>
      </c>
      <c r="AR28" s="8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7">
        <v>4.1773860651290304</v>
      </c>
      <c r="E29" s="9">
        <f t="shared" si="18"/>
        <v>-2.4300081525000001</v>
      </c>
      <c r="F29" s="7" t="s">
        <v>83</v>
      </c>
      <c r="G29" s="1">
        <v>4</v>
      </c>
      <c r="H29" s="8">
        <f t="shared" si="0"/>
        <v>4.1773860651290304</v>
      </c>
      <c r="I29" s="8">
        <f t="shared" si="1"/>
        <v>277.32738606512902</v>
      </c>
      <c r="J29" s="8">
        <f t="shared" si="2"/>
        <v>2.9812437153938241E-2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158.84427078485848</v>
      </c>
      <c r="P29" s="8">
        <f t="shared" si="5"/>
        <v>4.7355348400367419</v>
      </c>
      <c r="Q29" s="12">
        <f t="shared" si="6"/>
        <v>0.4735534840036742</v>
      </c>
      <c r="R29" s="8">
        <f t="shared" si="7"/>
        <v>4.0532094166666672</v>
      </c>
      <c r="S29" s="13">
        <f t="shared" si="8"/>
        <v>0.11683420107938106</v>
      </c>
      <c r="T29" s="2">
        <f t="shared" si="9"/>
        <v>0.34</v>
      </c>
      <c r="U29" s="14">
        <f t="shared" si="10"/>
        <v>3.9723628366989561E-2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5.2623628366989562E-2</v>
      </c>
      <c r="AR29" s="8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7">
        <v>10.4270633876333</v>
      </c>
      <c r="E30" s="9">
        <f t="shared" si="18"/>
        <v>4.1773860651290304</v>
      </c>
      <c r="F30" s="7" t="s">
        <v>83</v>
      </c>
      <c r="G30" s="1">
        <v>5</v>
      </c>
      <c r="H30" s="8">
        <f t="shared" si="0"/>
        <v>10.4270633876333</v>
      </c>
      <c r="I30" s="8">
        <f t="shared" si="1"/>
        <v>283.5770633876333</v>
      </c>
      <c r="J30" s="8">
        <f t="shared" si="2"/>
        <v>6.4630821323288623E-2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146.40329914758067</v>
      </c>
      <c r="O30" s="8">
        <f t="shared" si="19"/>
        <v>48.237530963907744</v>
      </c>
      <c r="P30" s="8">
        <f t="shared" si="5"/>
        <v>3.1176312448049237</v>
      </c>
      <c r="Q30" s="12">
        <f t="shared" si="6"/>
        <v>0.31176312448049237</v>
      </c>
      <c r="R30" s="8">
        <f t="shared" si="7"/>
        <v>4.0532094166666672</v>
      </c>
      <c r="S30" s="13">
        <f t="shared" si="8"/>
        <v>7.6917596016266118E-2</v>
      </c>
      <c r="T30" s="2">
        <f t="shared" si="9"/>
        <v>0.34</v>
      </c>
      <c r="U30" s="14">
        <f t="shared" si="10"/>
        <v>2.615198264553048E-2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3.9051982645530482E-2</v>
      </c>
      <c r="AR30" s="8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7">
        <v>13.538016093806499</v>
      </c>
      <c r="E31" s="9">
        <f t="shared" si="18"/>
        <v>10.4270633876333</v>
      </c>
      <c r="F31" s="7" t="s">
        <v>85</v>
      </c>
      <c r="G31" s="1">
        <v>6</v>
      </c>
      <c r="H31" s="8">
        <f t="shared" si="0"/>
        <v>13.538016093806499</v>
      </c>
      <c r="I31" s="8">
        <f t="shared" si="1"/>
        <v>286.68801609380648</v>
      </c>
      <c r="J31" s="8">
        <f t="shared" si="2"/>
        <v>9.3810718957112599E-2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85.651993885769485</v>
      </c>
      <c r="P31" s="8">
        <f t="shared" si="5"/>
        <v>8.035075126534247</v>
      </c>
      <c r="Q31" s="12">
        <f t="shared" si="6"/>
        <v>0.80350751265342479</v>
      </c>
      <c r="R31" s="8">
        <f t="shared" si="7"/>
        <v>4.0532094166666672</v>
      </c>
      <c r="S31" s="13">
        <f t="shared" si="8"/>
        <v>0.19823982184326022</v>
      </c>
      <c r="T31" s="2">
        <f t="shared" si="9"/>
        <v>0.34</v>
      </c>
      <c r="U31" s="14">
        <f t="shared" si="10"/>
        <v>6.7401539426708484E-2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8.0301539426708479E-2</v>
      </c>
      <c r="AR31" s="8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7">
        <v>17.344196725</v>
      </c>
      <c r="E32" s="9">
        <f t="shared" si="18"/>
        <v>13.538016093806499</v>
      </c>
      <c r="F32" s="7" t="s">
        <v>83</v>
      </c>
      <c r="G32" s="1">
        <v>7</v>
      </c>
      <c r="H32" s="8">
        <f t="shared" si="0"/>
        <v>17.344196725</v>
      </c>
      <c r="I32" s="8">
        <f t="shared" si="1"/>
        <v>290.49419672499999</v>
      </c>
      <c r="J32" s="8">
        <f t="shared" si="2"/>
        <v>0.14639042945439829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118.1490129259019</v>
      </c>
      <c r="P32" s="8">
        <f t="shared" si="5"/>
        <v>17.295884741836034</v>
      </c>
      <c r="Q32" s="12">
        <f t="shared" si="6"/>
        <v>1.7295884741836034</v>
      </c>
      <c r="R32" s="8">
        <f t="shared" si="7"/>
        <v>4.0532094166666672</v>
      </c>
      <c r="S32" s="13">
        <f t="shared" si="8"/>
        <v>0.42672072828795643</v>
      </c>
      <c r="T32" s="2">
        <f t="shared" si="9"/>
        <v>0.34</v>
      </c>
      <c r="U32" s="14">
        <f t="shared" si="10"/>
        <v>0.14508504761790519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0.1707350476179052</v>
      </c>
      <c r="AR32" s="8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7">
        <v>17.456674079999999</v>
      </c>
      <c r="E33" s="9">
        <f t="shared" si="18"/>
        <v>17.344196725</v>
      </c>
      <c r="F33" s="7" t="s">
        <v>83</v>
      </c>
      <c r="G33" s="1">
        <v>8</v>
      </c>
      <c r="H33" s="8">
        <f t="shared" si="0"/>
        <v>17.456674079999999</v>
      </c>
      <c r="I33" s="8">
        <f t="shared" si="1"/>
        <v>290.60667407999995</v>
      </c>
      <c r="J33" s="8">
        <f t="shared" si="2"/>
        <v>0.1483019130673312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141.38522235073253</v>
      </c>
      <c r="P33" s="8">
        <f t="shared" si="5"/>
        <v>20.967698954063628</v>
      </c>
      <c r="Q33" s="12">
        <f t="shared" si="6"/>
        <v>2.0967698954063629</v>
      </c>
      <c r="R33" s="8">
        <f t="shared" si="7"/>
        <v>4.0532094166666672</v>
      </c>
      <c r="S33" s="13">
        <f t="shared" si="8"/>
        <v>0.51731101945646141</v>
      </c>
      <c r="T33" s="2">
        <f t="shared" si="9"/>
        <v>0.34</v>
      </c>
      <c r="U33" s="14">
        <f t="shared" si="10"/>
        <v>0.1758857466151969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0.20153574661519691</v>
      </c>
      <c r="AR33" s="8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7">
        <v>19.068475976129001</v>
      </c>
      <c r="E34" s="9">
        <f t="shared" si="18"/>
        <v>17.456674079999999</v>
      </c>
      <c r="F34" s="7" t="s">
        <v>83</v>
      </c>
      <c r="G34" s="1">
        <v>9</v>
      </c>
      <c r="H34" s="8">
        <f t="shared" si="0"/>
        <v>19.068475976129001</v>
      </c>
      <c r="I34" s="8">
        <f t="shared" si="1"/>
        <v>292.21847597612896</v>
      </c>
      <c r="J34" s="8">
        <f t="shared" si="2"/>
        <v>0.17840483866530621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160.94961756333558</v>
      </c>
      <c r="P34" s="8">
        <f t="shared" si="5"/>
        <v>28.714190554629617</v>
      </c>
      <c r="Q34" s="12">
        <f t="shared" si="6"/>
        <v>2.8714190554629617</v>
      </c>
      <c r="R34" s="8">
        <f t="shared" si="7"/>
        <v>4.0532094166666672</v>
      </c>
      <c r="S34" s="13">
        <f t="shared" si="8"/>
        <v>0.70843096427630381</v>
      </c>
      <c r="T34" s="2">
        <f t="shared" si="9"/>
        <v>0.34</v>
      </c>
      <c r="U34" s="14">
        <f t="shared" si="10"/>
        <v>0.2408665278539433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0.26651652785394331</v>
      </c>
      <c r="AR34" s="8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7">
        <v>15.940850095666701</v>
      </c>
      <c r="E35" s="9">
        <f t="shared" si="18"/>
        <v>19.068475976129001</v>
      </c>
      <c r="F35" s="7" t="s">
        <v>83</v>
      </c>
      <c r="G35" s="1">
        <v>10</v>
      </c>
      <c r="H35" s="8">
        <f t="shared" si="0"/>
        <v>15.940850095666701</v>
      </c>
      <c r="I35" s="8">
        <f t="shared" si="1"/>
        <v>289.09085009566667</v>
      </c>
      <c r="J35" s="8">
        <f t="shared" si="2"/>
        <v>0.12440834055642515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172.76752117537262</v>
      </c>
      <c r="P35" s="8">
        <f t="shared" si="5"/>
        <v>21.493720611475151</v>
      </c>
      <c r="Q35" s="12">
        <f t="shared" si="6"/>
        <v>2.1493720611475151</v>
      </c>
      <c r="R35" s="8">
        <f t="shared" si="7"/>
        <v>4.0532094166666672</v>
      </c>
      <c r="S35" s="13">
        <f t="shared" si="8"/>
        <v>0.53028892420642415</v>
      </c>
      <c r="T35" s="2">
        <f t="shared" si="9"/>
        <v>0.34</v>
      </c>
      <c r="U35" s="14">
        <f t="shared" si="10"/>
        <v>0.18029823423018423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0.20594823423018424</v>
      </c>
      <c r="AR35" s="8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7">
        <v>7.8971862551935503</v>
      </c>
      <c r="E36" s="9">
        <f t="shared" si="18"/>
        <v>15.940850095666701</v>
      </c>
      <c r="F36" s="7" t="s">
        <v>83</v>
      </c>
      <c r="G36" s="1">
        <v>11</v>
      </c>
      <c r="H36" s="8">
        <f t="shared" si="0"/>
        <v>7.8971862551935503</v>
      </c>
      <c r="I36" s="8">
        <f t="shared" si="1"/>
        <v>281.04718625519354</v>
      </c>
      <c r="J36" s="8">
        <f t="shared" si="2"/>
        <v>4.744711462024085E-2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143.7101105357026</v>
      </c>
      <c r="O36" s="8">
        <f t="shared" si="19"/>
        <v>48.095784194861551</v>
      </c>
      <c r="P36" s="8">
        <f t="shared" si="5"/>
        <v>2.2820061854439642</v>
      </c>
      <c r="Q36" s="12">
        <f t="shared" si="6"/>
        <v>0.22820061854439644</v>
      </c>
      <c r="R36" s="8">
        <f t="shared" si="7"/>
        <v>4.0532094166666672</v>
      </c>
      <c r="S36" s="13">
        <f t="shared" si="8"/>
        <v>5.630121592189212E-2</v>
      </c>
      <c r="T36" s="2">
        <f t="shared" si="9"/>
        <v>0.34</v>
      </c>
      <c r="U36" s="14">
        <f t="shared" si="10"/>
        <v>1.9142413413443322E-2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3.204241341344332E-2</v>
      </c>
      <c r="AR36" s="8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7">
        <v>1.4921039864666701</v>
      </c>
      <c r="E37" s="9">
        <f t="shared" si="18"/>
        <v>7.8971862551935503</v>
      </c>
      <c r="F37" s="7" t="s">
        <v>85</v>
      </c>
      <c r="G37" s="1">
        <v>12</v>
      </c>
      <c r="H37" s="8">
        <f t="shared" si="0"/>
        <v>1.4921039864666701</v>
      </c>
      <c r="I37" s="8">
        <f t="shared" si="1"/>
        <v>274.64210398646662</v>
      </c>
      <c r="J37" s="8">
        <f t="shared" si="2"/>
        <v>2.1150166847029434E-2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86.345872176084256</v>
      </c>
      <c r="P37" s="8">
        <f t="shared" si="5"/>
        <v>1.8262296030764584</v>
      </c>
      <c r="Q37" s="12">
        <f t="shared" si="6"/>
        <v>0.18262296030764585</v>
      </c>
      <c r="R37" s="8">
        <f t="shared" si="7"/>
        <v>4.0532094166666672</v>
      </c>
      <c r="S37" s="13">
        <f t="shared" si="8"/>
        <v>4.5056384098168256E-2</v>
      </c>
      <c r="T37" s="2">
        <f t="shared" si="9"/>
        <v>0.34</v>
      </c>
      <c r="U37" s="14">
        <f t="shared" si="10"/>
        <v>1.5319170593377208E-2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2.821917059337721E-2</v>
      </c>
      <c r="AR37" s="8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3">
      <c r="C38" s="7">
        <v>12</v>
      </c>
      <c r="D38" s="10">
        <v>0.69410592783870895</v>
      </c>
      <c r="E38" s="9">
        <f t="shared" si="18"/>
        <v>1.4921039864666701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0</v>
      </c>
      <c r="E42" s="7"/>
      <c r="F42" s="7"/>
      <c r="G42" s="1">
        <v>1</v>
      </c>
      <c r="H42" s="8">
        <f t="shared" ref="H42:H53" si="20">E43</f>
        <v>0</v>
      </c>
      <c r="I42" s="8">
        <f t="shared" ref="I42:I53" si="21">H42+273.15</f>
        <v>273.14999999999998</v>
      </c>
      <c r="J42" s="8">
        <f t="shared" ref="J42:J53" si="22">EXP(($C$15*(I42-$C$13))/($C$16*I42*$C$13))</f>
        <v>1.7426374748752829E-2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1.0256510688062837</v>
      </c>
      <c r="Q42" s="12">
        <f t="shared" ref="Q42:Q53" si="26">P42*$B$44</f>
        <v>0.24615625651350806</v>
      </c>
      <c r="R42" s="8">
        <f t="shared" ref="R42:R53" si="27">L42*$B$44</f>
        <v>14.125500000000001</v>
      </c>
      <c r="S42" s="13">
        <f t="shared" ref="S42:S53" si="28">Q42/R42</f>
        <v>1.7426374748752825E-2</v>
      </c>
      <c r="T42" s="2">
        <f t="shared" ref="T42:T53" si="29">$B$43/100</f>
        <v>0.43</v>
      </c>
      <c r="U42" s="14">
        <f t="shared" ref="U42:U53" si="30">S42*T42</f>
        <v>7.4933411419637148E-3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1.5913341141963713E-2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38927.083333333336</v>
      </c>
      <c r="AU42" s="1">
        <f t="shared" ref="AU42:AU53" si="38">AT42*10000*AS42*0.67*AR42*AQ42</f>
        <v>136340039.1797871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-2.1072333553548401</v>
      </c>
      <c r="E43" s="9">
        <f t="shared" ref="E43:E54" si="39">D42</f>
        <v>0</v>
      </c>
      <c r="F43" s="7" t="s">
        <v>83</v>
      </c>
      <c r="G43" s="1">
        <v>2</v>
      </c>
      <c r="H43" s="8">
        <f t="shared" si="20"/>
        <v>-2.1072333553548401</v>
      </c>
      <c r="I43" s="8">
        <f t="shared" si="21"/>
        <v>271.04276664464516</v>
      </c>
      <c r="J43" s="8">
        <f t="shared" si="22"/>
        <v>1.3208375415372047E-2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116.68684893119372</v>
      </c>
      <c r="P43" s="8">
        <f t="shared" si="25"/>
        <v>1.5412437067200111</v>
      </c>
      <c r="Q43" s="12">
        <f t="shared" si="26"/>
        <v>0.36989848961280264</v>
      </c>
      <c r="R43" s="8">
        <f t="shared" si="27"/>
        <v>14.125500000000001</v>
      </c>
      <c r="S43" s="13">
        <f t="shared" si="28"/>
        <v>2.6186576730933605E-2</v>
      </c>
      <c r="T43" s="2">
        <f t="shared" si="29"/>
        <v>0.43</v>
      </c>
      <c r="U43" s="14">
        <f t="shared" si="30"/>
        <v>1.126022799430145E-2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1.9680227994301448E-2</v>
      </c>
      <c r="AR43" s="8">
        <f t="shared" si="35"/>
        <v>136.875</v>
      </c>
      <c r="AS43" s="1">
        <f t="shared" si="36"/>
        <v>0.24</v>
      </c>
      <c r="AT43" s="1">
        <f t="shared" si="37"/>
        <v>38927.083333333336</v>
      </c>
      <c r="AU43" s="1">
        <f t="shared" si="38"/>
        <v>168613431.45183742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-2.4300081525000001</v>
      </c>
      <c r="E44" s="9">
        <f t="shared" si="39"/>
        <v>-2.1072333553548401</v>
      </c>
      <c r="F44" s="7" t="s">
        <v>83</v>
      </c>
      <c r="G44" s="1">
        <v>3</v>
      </c>
      <c r="H44" s="8">
        <f t="shared" si="20"/>
        <v>-2.4300081525000001</v>
      </c>
      <c r="I44" s="8">
        <f t="shared" si="21"/>
        <v>270.71999184749995</v>
      </c>
      <c r="J44" s="8">
        <f t="shared" si="22"/>
        <v>1.2654592926527972E-2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174.0018552244737</v>
      </c>
      <c r="P44" s="8">
        <f t="shared" si="25"/>
        <v>2.201922646326369</v>
      </c>
      <c r="Q44" s="12">
        <f t="shared" si="26"/>
        <v>0.52846143511832855</v>
      </c>
      <c r="R44" s="8">
        <f t="shared" si="27"/>
        <v>14.125500000000001</v>
      </c>
      <c r="S44" s="13">
        <f t="shared" si="28"/>
        <v>3.7411874632284063E-2</v>
      </c>
      <c r="T44" s="2">
        <f t="shared" si="29"/>
        <v>0.43</v>
      </c>
      <c r="U44" s="14">
        <f t="shared" si="30"/>
        <v>1.6087106091882148E-2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2.4507106091882148E-2</v>
      </c>
      <c r="AR44" s="8">
        <f t="shared" si="35"/>
        <v>136.875</v>
      </c>
      <c r="AS44" s="1">
        <f t="shared" si="36"/>
        <v>0.24</v>
      </c>
      <c r="AT44" s="1">
        <f t="shared" si="37"/>
        <v>38927.083333333336</v>
      </c>
      <c r="AU44" s="1">
        <f t="shared" si="38"/>
        <v>209968464.5067625</v>
      </c>
    </row>
    <row r="45" spans="1:48" x14ac:dyDescent="0.15">
      <c r="C45" s="7">
        <v>3</v>
      </c>
      <c r="D45" s="7">
        <v>4.1773860651290304</v>
      </c>
      <c r="E45" s="9">
        <f t="shared" si="39"/>
        <v>-2.4300081525000001</v>
      </c>
      <c r="F45" s="7" t="s">
        <v>83</v>
      </c>
      <c r="G45" s="1">
        <v>4</v>
      </c>
      <c r="H45" s="8">
        <f t="shared" si="20"/>
        <v>4.1773860651290304</v>
      </c>
      <c r="I45" s="8">
        <f t="shared" si="21"/>
        <v>277.32738606512902</v>
      </c>
      <c r="J45" s="8">
        <f t="shared" si="22"/>
        <v>2.9812437153938241E-2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230.65618257814734</v>
      </c>
      <c r="P45" s="8">
        <f t="shared" si="25"/>
        <v>6.8764229472783223</v>
      </c>
      <c r="Q45" s="12">
        <f t="shared" si="26"/>
        <v>1.6503415073467973</v>
      </c>
      <c r="R45" s="8">
        <f t="shared" si="27"/>
        <v>14.125500000000001</v>
      </c>
      <c r="S45" s="13">
        <f t="shared" si="28"/>
        <v>0.11683420107938107</v>
      </c>
      <c r="T45" s="2">
        <f t="shared" si="29"/>
        <v>0.43</v>
      </c>
      <c r="U45" s="14">
        <f t="shared" si="30"/>
        <v>5.0238706464133857E-2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5.8658706464133854E-2</v>
      </c>
      <c r="AR45" s="8">
        <f t="shared" si="35"/>
        <v>136.875</v>
      </c>
      <c r="AS45" s="1">
        <f t="shared" si="36"/>
        <v>0.24</v>
      </c>
      <c r="AT45" s="1">
        <f t="shared" si="37"/>
        <v>38927.083333333336</v>
      </c>
      <c r="AU45" s="1">
        <f t="shared" si="38"/>
        <v>502567642.21977478</v>
      </c>
    </row>
    <row r="46" spans="1:48" x14ac:dyDescent="0.15">
      <c r="C46" s="7">
        <v>4</v>
      </c>
      <c r="D46" s="7">
        <v>10.4270633876333</v>
      </c>
      <c r="E46" s="9">
        <f t="shared" si="39"/>
        <v>4.1773860651290304</v>
      </c>
      <c r="F46" s="7" t="s">
        <v>83</v>
      </c>
      <c r="G46" s="1">
        <v>5</v>
      </c>
      <c r="H46" s="8">
        <f t="shared" si="20"/>
        <v>10.4270633876333</v>
      </c>
      <c r="I46" s="8">
        <f t="shared" si="21"/>
        <v>283.5770633876333</v>
      </c>
      <c r="J46" s="8">
        <f t="shared" si="22"/>
        <v>6.4630821323288623E-2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212.59077164932557</v>
      </c>
      <c r="O46" s="8">
        <f t="shared" si="40"/>
        <v>70.045237981543437</v>
      </c>
      <c r="P46" s="8">
        <f t="shared" si="25"/>
        <v>4.5270812605323636</v>
      </c>
      <c r="Q46" s="12">
        <f t="shared" si="26"/>
        <v>1.0864995025277673</v>
      </c>
      <c r="R46" s="8">
        <f t="shared" si="27"/>
        <v>14.125500000000001</v>
      </c>
      <c r="S46" s="13">
        <f t="shared" si="28"/>
        <v>7.6917596016266132E-2</v>
      </c>
      <c r="T46" s="2">
        <f t="shared" si="29"/>
        <v>0.43</v>
      </c>
      <c r="U46" s="14">
        <f t="shared" si="30"/>
        <v>3.3074566286994435E-2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4.1494566286994432E-2</v>
      </c>
      <c r="AR46" s="8">
        <f t="shared" si="35"/>
        <v>136.875</v>
      </c>
      <c r="AS46" s="1">
        <f t="shared" si="36"/>
        <v>0.24</v>
      </c>
      <c r="AT46" s="1">
        <f t="shared" si="37"/>
        <v>38927.083333333336</v>
      </c>
      <c r="AU46" s="1">
        <f t="shared" si="38"/>
        <v>355511186.67333317</v>
      </c>
    </row>
    <row r="47" spans="1:48" x14ac:dyDescent="0.15">
      <c r="C47" s="7">
        <v>5</v>
      </c>
      <c r="D47" s="7">
        <v>13.538016093806499</v>
      </c>
      <c r="E47" s="9">
        <f t="shared" si="39"/>
        <v>10.4270633876333</v>
      </c>
      <c r="F47" s="7" t="s">
        <v>85</v>
      </c>
      <c r="G47" s="1">
        <v>6</v>
      </c>
      <c r="H47" s="8">
        <f t="shared" si="20"/>
        <v>13.538016093806499</v>
      </c>
      <c r="I47" s="8">
        <f t="shared" si="21"/>
        <v>286.68801609380648</v>
      </c>
      <c r="J47" s="8">
        <f t="shared" si="22"/>
        <v>9.3810718957112599E-2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124.37440672101106</v>
      </c>
      <c r="P47" s="8">
        <f t="shared" si="25"/>
        <v>11.667652514362384</v>
      </c>
      <c r="Q47" s="12">
        <f t="shared" si="26"/>
        <v>2.8002366034469719</v>
      </c>
      <c r="R47" s="8">
        <f t="shared" si="27"/>
        <v>14.125500000000001</v>
      </c>
      <c r="S47" s="13">
        <f t="shared" si="28"/>
        <v>0.19823982184326019</v>
      </c>
      <c r="T47" s="2">
        <f t="shared" si="29"/>
        <v>0.43</v>
      </c>
      <c r="U47" s="14">
        <f t="shared" si="30"/>
        <v>8.5243123392601886E-2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9.3663123392601896E-2</v>
      </c>
      <c r="AR47" s="8">
        <f t="shared" si="35"/>
        <v>136.875</v>
      </c>
      <c r="AS47" s="1">
        <f t="shared" si="36"/>
        <v>0.24</v>
      </c>
      <c r="AT47" s="1">
        <f t="shared" si="37"/>
        <v>38927.083333333336</v>
      </c>
      <c r="AU47" s="1">
        <f t="shared" si="38"/>
        <v>802473459.16400993</v>
      </c>
    </row>
    <row r="48" spans="1:48" x14ac:dyDescent="0.15">
      <c r="C48" s="7">
        <v>6</v>
      </c>
      <c r="D48" s="7">
        <v>17.344196725</v>
      </c>
      <c r="E48" s="9">
        <f t="shared" si="39"/>
        <v>13.538016093806499</v>
      </c>
      <c r="F48" s="7" t="s">
        <v>83</v>
      </c>
      <c r="G48" s="1">
        <v>7</v>
      </c>
      <c r="H48" s="8">
        <f t="shared" si="20"/>
        <v>17.344196725</v>
      </c>
      <c r="I48" s="8">
        <f t="shared" si="21"/>
        <v>290.49419672499999</v>
      </c>
      <c r="J48" s="8">
        <f t="shared" si="22"/>
        <v>0.14639042945439829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171.56300420664869</v>
      </c>
      <c r="P48" s="8">
        <f t="shared" si="25"/>
        <v>25.115181864298041</v>
      </c>
      <c r="Q48" s="12">
        <f t="shared" si="26"/>
        <v>6.02764364743153</v>
      </c>
      <c r="R48" s="8">
        <f t="shared" si="27"/>
        <v>14.125500000000001</v>
      </c>
      <c r="S48" s="13">
        <f t="shared" si="28"/>
        <v>0.42672072828795654</v>
      </c>
      <c r="T48" s="2">
        <f t="shared" si="29"/>
        <v>0.43</v>
      </c>
      <c r="U48" s="14">
        <f t="shared" si="30"/>
        <v>0.18348991316382132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0.1990899131638213</v>
      </c>
      <c r="AR48" s="8">
        <f t="shared" si="35"/>
        <v>136.875</v>
      </c>
      <c r="AS48" s="1">
        <f t="shared" si="36"/>
        <v>0.24</v>
      </c>
      <c r="AT48" s="1">
        <f t="shared" si="37"/>
        <v>38927.083333333336</v>
      </c>
      <c r="AU48" s="1">
        <f t="shared" si="38"/>
        <v>1705733969.9377699</v>
      </c>
    </row>
    <row r="49" spans="1:48" x14ac:dyDescent="0.15">
      <c r="C49" s="7">
        <v>7</v>
      </c>
      <c r="D49" s="7">
        <v>17.456674079999999</v>
      </c>
      <c r="E49" s="9">
        <f t="shared" si="39"/>
        <v>17.344196725</v>
      </c>
      <c r="F49" s="7" t="s">
        <v>83</v>
      </c>
      <c r="G49" s="1">
        <v>8</v>
      </c>
      <c r="H49" s="8">
        <f t="shared" si="20"/>
        <v>17.456674079999999</v>
      </c>
      <c r="I49" s="8">
        <f t="shared" si="21"/>
        <v>290.60667407999995</v>
      </c>
      <c r="J49" s="8">
        <f t="shared" si="22"/>
        <v>0.1483019130673312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205.30407234235065</v>
      </c>
      <c r="P49" s="8">
        <f t="shared" si="25"/>
        <v>30.446986688884362</v>
      </c>
      <c r="Q49" s="12">
        <f t="shared" si="26"/>
        <v>7.307276805332247</v>
      </c>
      <c r="R49" s="8">
        <f t="shared" si="27"/>
        <v>14.125500000000001</v>
      </c>
      <c r="S49" s="13">
        <f t="shared" si="28"/>
        <v>0.51731101945646152</v>
      </c>
      <c r="T49" s="2">
        <f t="shared" si="29"/>
        <v>0.43</v>
      </c>
      <c r="U49" s="14">
        <f t="shared" si="30"/>
        <v>0.22244373836627845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0.23804373836627846</v>
      </c>
      <c r="AR49" s="8">
        <f t="shared" si="35"/>
        <v>136.875</v>
      </c>
      <c r="AS49" s="1">
        <f t="shared" si="36"/>
        <v>0.24</v>
      </c>
      <c r="AT49" s="1">
        <f t="shared" si="37"/>
        <v>38927.083333333336</v>
      </c>
      <c r="AU49" s="1">
        <f t="shared" si="38"/>
        <v>2039476959.9815447</v>
      </c>
    </row>
    <row r="50" spans="1:48" x14ac:dyDescent="0.15">
      <c r="C50" s="7">
        <v>8</v>
      </c>
      <c r="D50" s="7">
        <v>19.068475976129001</v>
      </c>
      <c r="E50" s="9">
        <f t="shared" si="39"/>
        <v>17.456674079999999</v>
      </c>
      <c r="F50" s="7" t="s">
        <v>83</v>
      </c>
      <c r="G50" s="1">
        <v>9</v>
      </c>
      <c r="H50" s="8">
        <f t="shared" si="20"/>
        <v>19.068475976129001</v>
      </c>
      <c r="I50" s="8">
        <f t="shared" si="21"/>
        <v>292.21847597612896</v>
      </c>
      <c r="J50" s="8">
        <f t="shared" si="22"/>
        <v>0.17840483866530621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233.71333565346629</v>
      </c>
      <c r="P50" s="8">
        <f t="shared" si="25"/>
        <v>41.695589941187208</v>
      </c>
      <c r="Q50" s="12">
        <f t="shared" si="26"/>
        <v>10.006941585884929</v>
      </c>
      <c r="R50" s="8">
        <f t="shared" si="27"/>
        <v>14.125500000000001</v>
      </c>
      <c r="S50" s="13">
        <f t="shared" si="28"/>
        <v>0.70843096427630381</v>
      </c>
      <c r="T50" s="2">
        <f t="shared" si="29"/>
        <v>0.43</v>
      </c>
      <c r="U50" s="14">
        <f t="shared" si="30"/>
        <v>0.30462531463881065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0.32022531463881065</v>
      </c>
      <c r="AR50" s="8">
        <f t="shared" si="35"/>
        <v>136.875</v>
      </c>
      <c r="AS50" s="1">
        <f t="shared" si="36"/>
        <v>0.24</v>
      </c>
      <c r="AT50" s="1">
        <f t="shared" si="37"/>
        <v>38927.083333333336</v>
      </c>
      <c r="AU50" s="1">
        <f t="shared" si="38"/>
        <v>2743580468.4086285</v>
      </c>
    </row>
    <row r="51" spans="1:48" x14ac:dyDescent="0.15">
      <c r="C51" s="7">
        <v>9</v>
      </c>
      <c r="D51" s="7">
        <v>15.940850095666701</v>
      </c>
      <c r="E51" s="9">
        <f t="shared" si="39"/>
        <v>19.068475976129001</v>
      </c>
      <c r="F51" s="7" t="s">
        <v>83</v>
      </c>
      <c r="G51" s="1">
        <v>10</v>
      </c>
      <c r="H51" s="8">
        <f t="shared" si="20"/>
        <v>15.940850095666701</v>
      </c>
      <c r="I51" s="8">
        <f t="shared" si="21"/>
        <v>289.09085009566667</v>
      </c>
      <c r="J51" s="8">
        <f t="shared" si="22"/>
        <v>0.12440834055642515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250.87399571227905</v>
      </c>
      <c r="P51" s="8">
        <f t="shared" si="25"/>
        <v>31.210817495324356</v>
      </c>
      <c r="Q51" s="12">
        <f t="shared" si="26"/>
        <v>7.4905961988778449</v>
      </c>
      <c r="R51" s="8">
        <f t="shared" si="27"/>
        <v>14.125500000000001</v>
      </c>
      <c r="S51" s="13">
        <f t="shared" si="28"/>
        <v>0.53028892420642415</v>
      </c>
      <c r="T51" s="2">
        <f t="shared" si="29"/>
        <v>0.43</v>
      </c>
      <c r="U51" s="14">
        <f t="shared" si="30"/>
        <v>0.22802423740876238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0.24362423740876238</v>
      </c>
      <c r="AR51" s="8">
        <f t="shared" si="35"/>
        <v>136.875</v>
      </c>
      <c r="AS51" s="1">
        <f t="shared" si="36"/>
        <v>0.24</v>
      </c>
      <c r="AT51" s="1">
        <f t="shared" si="37"/>
        <v>38927.083333333336</v>
      </c>
      <c r="AU51" s="1">
        <f t="shared" si="38"/>
        <v>2087288758.3529541</v>
      </c>
    </row>
    <row r="52" spans="1:48" x14ac:dyDescent="0.15">
      <c r="C52" s="7">
        <v>10</v>
      </c>
      <c r="D52" s="7">
        <v>7.8971862551935503</v>
      </c>
      <c r="E52" s="9">
        <f t="shared" si="39"/>
        <v>15.940850095666701</v>
      </c>
      <c r="F52" s="7" t="s">
        <v>83</v>
      </c>
      <c r="G52" s="1">
        <v>11</v>
      </c>
      <c r="H52" s="8">
        <f t="shared" si="20"/>
        <v>7.8971862551935503</v>
      </c>
      <c r="I52" s="8">
        <f t="shared" si="21"/>
        <v>281.04718625519354</v>
      </c>
      <c r="J52" s="8">
        <f t="shared" si="22"/>
        <v>4.744711462024085E-2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208.68001930610694</v>
      </c>
      <c r="O52" s="8">
        <f t="shared" si="40"/>
        <v>69.839408910847737</v>
      </c>
      <c r="P52" s="8">
        <f t="shared" si="25"/>
        <v>3.3136784396028629</v>
      </c>
      <c r="Q52" s="12">
        <f t="shared" si="26"/>
        <v>0.7952828255046871</v>
      </c>
      <c r="R52" s="8">
        <f t="shared" si="27"/>
        <v>14.125500000000001</v>
      </c>
      <c r="S52" s="13">
        <f t="shared" si="28"/>
        <v>5.6301215921892113E-2</v>
      </c>
      <c r="T52" s="2">
        <f t="shared" si="29"/>
        <v>0.43</v>
      </c>
      <c r="U52" s="14">
        <f t="shared" si="30"/>
        <v>2.4209522846413607E-2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3.2629522846413607E-2</v>
      </c>
      <c r="AR52" s="8">
        <f t="shared" si="35"/>
        <v>136.875</v>
      </c>
      <c r="AS52" s="1">
        <f t="shared" si="36"/>
        <v>0.24</v>
      </c>
      <c r="AT52" s="1">
        <f t="shared" si="37"/>
        <v>38927.083333333336</v>
      </c>
      <c r="AU52" s="1">
        <f t="shared" si="38"/>
        <v>279558540.44795632</v>
      </c>
    </row>
    <row r="53" spans="1:48" x14ac:dyDescent="0.15">
      <c r="C53" s="7">
        <v>11</v>
      </c>
      <c r="D53" s="7">
        <v>1.4921039864666701</v>
      </c>
      <c r="E53" s="9">
        <f t="shared" si="39"/>
        <v>7.8971862551935503</v>
      </c>
      <c r="F53" s="7" t="s">
        <v>85</v>
      </c>
      <c r="G53" s="1">
        <v>12</v>
      </c>
      <c r="H53" s="8">
        <f t="shared" si="20"/>
        <v>1.4921039864666701</v>
      </c>
      <c r="I53" s="8">
        <f t="shared" si="21"/>
        <v>274.64210398646662</v>
      </c>
      <c r="J53" s="8">
        <f t="shared" si="22"/>
        <v>2.1150166847029434E-2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125.38198047124486</v>
      </c>
      <c r="P53" s="8">
        <f t="shared" si="25"/>
        <v>2.6518498065778151</v>
      </c>
      <c r="Q53" s="12">
        <f t="shared" si="26"/>
        <v>0.63644395357867556</v>
      </c>
      <c r="R53" s="8">
        <f t="shared" si="27"/>
        <v>14.125500000000001</v>
      </c>
      <c r="S53" s="13">
        <f t="shared" si="28"/>
        <v>4.5056384098168242E-2</v>
      </c>
      <c r="T53" s="2">
        <f t="shared" si="29"/>
        <v>0.43</v>
      </c>
      <c r="U53" s="14">
        <f t="shared" si="30"/>
        <v>1.9374245162212343E-2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2.7794245162212343E-2</v>
      </c>
      <c r="AR53" s="8">
        <f t="shared" si="35"/>
        <v>136.875</v>
      </c>
      <c r="AS53" s="1">
        <f t="shared" si="36"/>
        <v>0.24</v>
      </c>
      <c r="AT53" s="1">
        <f t="shared" si="37"/>
        <v>38927.083333333336</v>
      </c>
      <c r="AU53" s="1">
        <f t="shared" si="38"/>
        <v>238131542.62091169</v>
      </c>
      <c r="AV53" s="1">
        <f>SUM(AU42:AU53)</f>
        <v>11269244462.945272</v>
      </c>
    </row>
    <row r="54" spans="1:48" x14ac:dyDescent="0.3">
      <c r="C54" s="7">
        <v>12</v>
      </c>
      <c r="D54" s="10">
        <v>0.69410592783870895</v>
      </c>
      <c r="E54" s="9">
        <f t="shared" si="39"/>
        <v>1.4921039864666701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0</v>
      </c>
      <c r="E58" s="7"/>
      <c r="F58" s="7"/>
      <c r="G58" s="1">
        <v>1</v>
      </c>
      <c r="H58" s="8">
        <f t="shared" ref="H58:H69" si="41">E59</f>
        <v>0</v>
      </c>
      <c r="I58" s="8">
        <f t="shared" ref="I58:I69" si="42">H58+273.15</f>
        <v>273.14999999999998</v>
      </c>
      <c r="J58" s="8">
        <f t="shared" ref="J58:J69" si="43">EXP(($C$15*(I58-$C$13))/($C$16*I58*$C$13))</f>
        <v>1.7426374748752829E-2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1.7385713207672406E-3</v>
      </c>
      <c r="Q58" s="12">
        <f t="shared" ref="Q58:Q69" si="47">P58*$B$60</f>
        <v>3.3032855094577572E-4</v>
      </c>
      <c r="R58" s="8">
        <f t="shared" ref="R58:R69" si="48">L58*$B$60</f>
        <v>1.8955666666666669E-2</v>
      </c>
      <c r="S58" s="13">
        <f t="shared" ref="S58:S69" si="49">Q58/R58</f>
        <v>1.7426374748752829E-2</v>
      </c>
      <c r="T58" s="2">
        <f t="shared" ref="T58:T69" si="50">$B$59/100</f>
        <v>0.01</v>
      </c>
      <c r="U58" s="14">
        <f t="shared" ref="U58:U69" si="51">S58*T58</f>
        <v>1.7426374748752828E-4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1.2174263747487528E-2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32847.916666666664</v>
      </c>
      <c r="AU58" s="1">
        <f t="shared" ref="AU58:AU69" si="58">AT58*10000*AS58*0.67*AR58*AQ58</f>
        <v>5078838.4901677202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-2.1072333553548401</v>
      </c>
      <c r="E59" s="9">
        <f t="shared" ref="E59:E70" si="59">D58</f>
        <v>0</v>
      </c>
      <c r="F59" s="7" t="s">
        <v>83</v>
      </c>
      <c r="G59" s="1">
        <v>2</v>
      </c>
      <c r="H59" s="8">
        <f t="shared" si="41"/>
        <v>-2.1072333553548401</v>
      </c>
      <c r="I59" s="8">
        <f t="shared" si="42"/>
        <v>271.04276664464516</v>
      </c>
      <c r="J59" s="8">
        <f t="shared" si="43"/>
        <v>1.3208375415372047E-2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0.1977947620125661</v>
      </c>
      <c r="P59" s="8">
        <f t="shared" si="46"/>
        <v>2.6125474718561429E-3</v>
      </c>
      <c r="Q59" s="12">
        <f t="shared" si="47"/>
        <v>4.9638401965266719E-4</v>
      </c>
      <c r="R59" s="8">
        <f t="shared" si="48"/>
        <v>1.8955666666666669E-2</v>
      </c>
      <c r="S59" s="13">
        <f t="shared" si="49"/>
        <v>2.6186576730933605E-2</v>
      </c>
      <c r="T59" s="2">
        <f t="shared" si="50"/>
        <v>0.01</v>
      </c>
      <c r="U59" s="14">
        <f t="shared" si="51"/>
        <v>2.6186576730933604E-4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1.2261865767309336E-2</v>
      </c>
      <c r="AR59" s="8">
        <f t="shared" si="55"/>
        <v>9.9766666666666666</v>
      </c>
      <c r="AS59" s="1">
        <f t="shared" si="56"/>
        <v>0.19</v>
      </c>
      <c r="AT59" s="1">
        <f t="shared" si="57"/>
        <v>32847.916666666664</v>
      </c>
      <c r="AU59" s="1">
        <f t="shared" si="58"/>
        <v>5115384.1506951796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-2.4300081525000001</v>
      </c>
      <c r="E60" s="9">
        <f t="shared" si="59"/>
        <v>-2.1072333553548401</v>
      </c>
      <c r="F60" s="7" t="s">
        <v>83</v>
      </c>
      <c r="G60" s="1">
        <v>3</v>
      </c>
      <c r="H60" s="8">
        <f t="shared" si="41"/>
        <v>-2.4300081525000001</v>
      </c>
      <c r="I60" s="8">
        <f t="shared" si="42"/>
        <v>270.71999184749995</v>
      </c>
      <c r="J60" s="8">
        <f t="shared" si="43"/>
        <v>1.2654592926527972E-2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0.29494888120737661</v>
      </c>
      <c r="P60" s="8">
        <f t="shared" si="46"/>
        <v>3.7324580258142072E-3</v>
      </c>
      <c r="Q60" s="12">
        <f t="shared" si="47"/>
        <v>7.0916702490469942E-4</v>
      </c>
      <c r="R60" s="8">
        <f t="shared" si="48"/>
        <v>1.8955666666666669E-2</v>
      </c>
      <c r="S60" s="13">
        <f t="shared" si="49"/>
        <v>3.7411874632284063E-2</v>
      </c>
      <c r="T60" s="2">
        <f t="shared" si="50"/>
        <v>0.01</v>
      </c>
      <c r="U60" s="14">
        <f t="shared" si="51"/>
        <v>3.7411874632284066E-4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1.237411874632284E-2</v>
      </c>
      <c r="AR60" s="8">
        <f t="shared" si="55"/>
        <v>9.9766666666666666</v>
      </c>
      <c r="AS60" s="1">
        <f t="shared" si="56"/>
        <v>0.19</v>
      </c>
      <c r="AT60" s="1">
        <f t="shared" si="57"/>
        <v>32847.916666666664</v>
      </c>
      <c r="AU60" s="1">
        <f t="shared" si="58"/>
        <v>5162213.6561400099</v>
      </c>
    </row>
    <row r="61" spans="1:48" x14ac:dyDescent="0.15">
      <c r="C61" s="7">
        <v>3</v>
      </c>
      <c r="D61" s="7">
        <v>4.1773860651290304</v>
      </c>
      <c r="E61" s="9">
        <f t="shared" si="59"/>
        <v>-2.4300081525000001</v>
      </c>
      <c r="F61" s="7" t="s">
        <v>83</v>
      </c>
      <c r="G61" s="1">
        <v>4</v>
      </c>
      <c r="H61" s="8">
        <f t="shared" si="41"/>
        <v>4.1773860651290304</v>
      </c>
      <c r="I61" s="8">
        <f t="shared" si="42"/>
        <v>277.32738606512902</v>
      </c>
      <c r="J61" s="8">
        <f t="shared" si="43"/>
        <v>2.9812437153938241E-2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0.39098308984822905</v>
      </c>
      <c r="P61" s="8">
        <f t="shared" si="46"/>
        <v>1.1656158794352917E-2</v>
      </c>
      <c r="Q61" s="12">
        <f t="shared" si="47"/>
        <v>2.2146701709270544E-3</v>
      </c>
      <c r="R61" s="8">
        <f t="shared" si="48"/>
        <v>1.8955666666666669E-2</v>
      </c>
      <c r="S61" s="13">
        <f t="shared" si="49"/>
        <v>0.11683420107938106</v>
      </c>
      <c r="T61" s="2">
        <f t="shared" si="50"/>
        <v>0.01</v>
      </c>
      <c r="U61" s="14">
        <f t="shared" si="51"/>
        <v>1.1683420107938107E-3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1.3168342010793812E-2</v>
      </c>
      <c r="AR61" s="8">
        <f t="shared" si="55"/>
        <v>9.9766666666666666</v>
      </c>
      <c r="AS61" s="1">
        <f t="shared" si="56"/>
        <v>0.19</v>
      </c>
      <c r="AT61" s="1">
        <f t="shared" si="57"/>
        <v>32847.916666666664</v>
      </c>
      <c r="AU61" s="1">
        <f t="shared" si="58"/>
        <v>5493546.356749054</v>
      </c>
    </row>
    <row r="62" spans="1:48" x14ac:dyDescent="0.15">
      <c r="C62" s="7">
        <v>4</v>
      </c>
      <c r="D62" s="7">
        <v>10.4270633876333</v>
      </c>
      <c r="E62" s="9">
        <f t="shared" si="59"/>
        <v>4.1773860651290304</v>
      </c>
      <c r="F62" s="7" t="s">
        <v>83</v>
      </c>
      <c r="G62" s="1">
        <v>5</v>
      </c>
      <c r="H62" s="8">
        <f t="shared" si="41"/>
        <v>10.4270633876333</v>
      </c>
      <c r="I62" s="8">
        <f t="shared" si="42"/>
        <v>283.5770633876333</v>
      </c>
      <c r="J62" s="8">
        <f t="shared" si="43"/>
        <v>6.4630821323288623E-2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0.36036058450118236</v>
      </c>
      <c r="O62" s="8">
        <f t="shared" si="60"/>
        <v>0.11873301321936047</v>
      </c>
      <c r="P62" s="8">
        <f t="shared" si="46"/>
        <v>7.6738121625561529E-3</v>
      </c>
      <c r="Q62" s="12">
        <f t="shared" si="47"/>
        <v>1.458024310885669E-3</v>
      </c>
      <c r="R62" s="8">
        <f t="shared" si="48"/>
        <v>1.8955666666666669E-2</v>
      </c>
      <c r="S62" s="13">
        <f t="shared" si="49"/>
        <v>7.6917596016266132E-2</v>
      </c>
      <c r="T62" s="2">
        <f t="shared" si="50"/>
        <v>0.01</v>
      </c>
      <c r="U62" s="14">
        <f t="shared" si="51"/>
        <v>7.6917596016266138E-4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1.2769175960162662E-2</v>
      </c>
      <c r="AR62" s="8">
        <f t="shared" si="55"/>
        <v>9.9766666666666666</v>
      </c>
      <c r="AS62" s="1">
        <f t="shared" si="56"/>
        <v>0.19</v>
      </c>
      <c r="AT62" s="1">
        <f t="shared" si="57"/>
        <v>32847.916666666664</v>
      </c>
      <c r="AU62" s="1">
        <f t="shared" si="58"/>
        <v>5327022.9476983752</v>
      </c>
    </row>
    <row r="63" spans="1:48" x14ac:dyDescent="0.15">
      <c r="C63" s="7">
        <v>5</v>
      </c>
      <c r="D63" s="7">
        <v>13.538016093806499</v>
      </c>
      <c r="E63" s="9">
        <f t="shared" si="59"/>
        <v>10.4270633876333</v>
      </c>
      <c r="F63" s="7" t="s">
        <v>85</v>
      </c>
      <c r="G63" s="1">
        <v>6</v>
      </c>
      <c r="H63" s="8">
        <f t="shared" si="41"/>
        <v>13.538016093806499</v>
      </c>
      <c r="I63" s="8">
        <f t="shared" si="42"/>
        <v>286.68801609380648</v>
      </c>
      <c r="J63" s="8">
        <f t="shared" si="43"/>
        <v>9.3810718957112599E-2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0.21082586772347098</v>
      </c>
      <c r="P63" s="8">
        <f t="shared" si="46"/>
        <v>1.9777726225895933E-2</v>
      </c>
      <c r="Q63" s="12">
        <f t="shared" si="47"/>
        <v>3.7577679829202274E-3</v>
      </c>
      <c r="R63" s="8">
        <f t="shared" si="48"/>
        <v>1.8955666666666669E-2</v>
      </c>
      <c r="S63" s="13">
        <f t="shared" si="49"/>
        <v>0.19823982184326025</v>
      </c>
      <c r="T63" s="2">
        <f t="shared" si="50"/>
        <v>0.01</v>
      </c>
      <c r="U63" s="14">
        <f t="shared" si="51"/>
        <v>1.9823982184326025E-3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1.3982398218432602E-2</v>
      </c>
      <c r="AR63" s="8">
        <f t="shared" si="55"/>
        <v>9.9766666666666666</v>
      </c>
      <c r="AS63" s="1">
        <f t="shared" si="56"/>
        <v>0.19</v>
      </c>
      <c r="AT63" s="1">
        <f t="shared" si="57"/>
        <v>32847.916666666664</v>
      </c>
      <c r="AU63" s="1">
        <f t="shared" si="58"/>
        <v>5833152.9306060653</v>
      </c>
    </row>
    <row r="64" spans="1:48" x14ac:dyDescent="0.15">
      <c r="C64" s="7">
        <v>6</v>
      </c>
      <c r="D64" s="7">
        <v>17.344196725</v>
      </c>
      <c r="E64" s="9">
        <f t="shared" si="59"/>
        <v>13.538016093806499</v>
      </c>
      <c r="F64" s="7" t="s">
        <v>83</v>
      </c>
      <c r="G64" s="1">
        <v>7</v>
      </c>
      <c r="H64" s="8">
        <f t="shared" si="41"/>
        <v>17.344196725</v>
      </c>
      <c r="I64" s="8">
        <f t="shared" si="42"/>
        <v>290.49419672499999</v>
      </c>
      <c r="J64" s="8">
        <f t="shared" si="43"/>
        <v>0.14639042945439829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0.29081480816424177</v>
      </c>
      <c r="P64" s="8">
        <f t="shared" si="46"/>
        <v>4.2572504658861803E-2</v>
      </c>
      <c r="Q64" s="12">
        <f t="shared" si="47"/>
        <v>8.0887758851837417E-3</v>
      </c>
      <c r="R64" s="8">
        <f t="shared" si="48"/>
        <v>1.8955666666666669E-2</v>
      </c>
      <c r="S64" s="13">
        <f t="shared" si="49"/>
        <v>0.42672072828795649</v>
      </c>
      <c r="T64" s="2">
        <f t="shared" si="50"/>
        <v>0.01</v>
      </c>
      <c r="U64" s="14">
        <f t="shared" si="51"/>
        <v>4.2672072828795647E-3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2.4367207282879565E-2</v>
      </c>
      <c r="AR64" s="8">
        <f t="shared" si="55"/>
        <v>9.9766666666666666</v>
      </c>
      <c r="AS64" s="1">
        <f t="shared" si="56"/>
        <v>0.19</v>
      </c>
      <c r="AT64" s="1">
        <f t="shared" si="57"/>
        <v>32847.916666666664</v>
      </c>
      <c r="AU64" s="1">
        <f t="shared" si="58"/>
        <v>10165469.782246536</v>
      </c>
    </row>
    <row r="65" spans="1:48" x14ac:dyDescent="0.15">
      <c r="C65" s="7">
        <v>7</v>
      </c>
      <c r="D65" s="7">
        <v>17.456674079999999</v>
      </c>
      <c r="E65" s="9">
        <f t="shared" si="59"/>
        <v>17.344196725</v>
      </c>
      <c r="F65" s="7" t="s">
        <v>83</v>
      </c>
      <c r="G65" s="1">
        <v>8</v>
      </c>
      <c r="H65" s="8">
        <f t="shared" si="41"/>
        <v>17.456674079999999</v>
      </c>
      <c r="I65" s="8">
        <f t="shared" si="42"/>
        <v>290.60667407999995</v>
      </c>
      <c r="J65" s="8">
        <f t="shared" si="43"/>
        <v>0.1483019130673312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0.34800897017204663</v>
      </c>
      <c r="P65" s="8">
        <f t="shared" si="46"/>
        <v>5.1610396041106316E-2</v>
      </c>
      <c r="Q65" s="12">
        <f t="shared" si="47"/>
        <v>9.8059752478102009E-3</v>
      </c>
      <c r="R65" s="8">
        <f t="shared" si="48"/>
        <v>1.8955666666666669E-2</v>
      </c>
      <c r="S65" s="13">
        <f t="shared" si="49"/>
        <v>0.51731101945646152</v>
      </c>
      <c r="T65" s="2">
        <f t="shared" si="50"/>
        <v>0.01</v>
      </c>
      <c r="U65" s="14">
        <f t="shared" si="51"/>
        <v>5.1731101945646151E-3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2.5273110194564616E-2</v>
      </c>
      <c r="AR65" s="8">
        <f t="shared" si="55"/>
        <v>9.9766666666666666</v>
      </c>
      <c r="AS65" s="1">
        <f t="shared" si="56"/>
        <v>0.19</v>
      </c>
      <c r="AT65" s="1">
        <f t="shared" si="57"/>
        <v>32847.916666666664</v>
      </c>
      <c r="AU65" s="1">
        <f t="shared" si="58"/>
        <v>10543392.806722702</v>
      </c>
    </row>
    <row r="66" spans="1:48" x14ac:dyDescent="0.15">
      <c r="C66" s="7">
        <v>8</v>
      </c>
      <c r="D66" s="7">
        <v>19.068475976129001</v>
      </c>
      <c r="E66" s="9">
        <f t="shared" si="59"/>
        <v>17.456674079999999</v>
      </c>
      <c r="F66" s="7" t="s">
        <v>83</v>
      </c>
      <c r="G66" s="1">
        <v>9</v>
      </c>
      <c r="H66" s="8">
        <f t="shared" si="41"/>
        <v>19.068475976129001</v>
      </c>
      <c r="I66" s="8">
        <f t="shared" si="42"/>
        <v>292.21847597612896</v>
      </c>
      <c r="J66" s="8">
        <f t="shared" si="43"/>
        <v>0.17840483866530621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0.39616524079760695</v>
      </c>
      <c r="P66" s="8">
        <f t="shared" si="46"/>
        <v>7.0677795869299259E-2</v>
      </c>
      <c r="Q66" s="12">
        <f t="shared" si="47"/>
        <v>1.3428781215166859E-2</v>
      </c>
      <c r="R66" s="8">
        <f t="shared" si="48"/>
        <v>1.8955666666666669E-2</v>
      </c>
      <c r="S66" s="13">
        <f t="shared" si="49"/>
        <v>0.70843096427630381</v>
      </c>
      <c r="T66" s="2">
        <f t="shared" si="50"/>
        <v>0.01</v>
      </c>
      <c r="U66" s="14">
        <f t="shared" si="51"/>
        <v>7.0843096427630385E-3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2.7184309642763037E-2</v>
      </c>
      <c r="AR66" s="8">
        <f t="shared" si="55"/>
        <v>9.9766666666666666</v>
      </c>
      <c r="AS66" s="1">
        <f t="shared" si="56"/>
        <v>0.19</v>
      </c>
      <c r="AT66" s="1">
        <f t="shared" si="57"/>
        <v>32847.916666666664</v>
      </c>
      <c r="AU66" s="1">
        <f t="shared" si="58"/>
        <v>11340703.717774771</v>
      </c>
    </row>
    <row r="67" spans="1:48" x14ac:dyDescent="0.15">
      <c r="C67" s="7">
        <v>9</v>
      </c>
      <c r="D67" s="7">
        <v>15.940850095666701</v>
      </c>
      <c r="E67" s="9">
        <f t="shared" si="59"/>
        <v>19.068475976129001</v>
      </c>
      <c r="F67" s="7" t="s">
        <v>83</v>
      </c>
      <c r="G67" s="1">
        <v>10</v>
      </c>
      <c r="H67" s="8">
        <f t="shared" si="41"/>
        <v>15.940850095666701</v>
      </c>
      <c r="I67" s="8">
        <f t="shared" si="42"/>
        <v>289.09085009566667</v>
      </c>
      <c r="J67" s="8">
        <f t="shared" si="43"/>
        <v>0.12440834055642515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0.42525411159497439</v>
      </c>
      <c r="P67" s="8">
        <f t="shared" si="46"/>
        <v>5.2905158338327596E-2</v>
      </c>
      <c r="Q67" s="12">
        <f t="shared" si="47"/>
        <v>1.0051980084282243E-2</v>
      </c>
      <c r="R67" s="8">
        <f t="shared" si="48"/>
        <v>1.8955666666666669E-2</v>
      </c>
      <c r="S67" s="13">
        <f t="shared" si="49"/>
        <v>0.53028892420642415</v>
      </c>
      <c r="T67" s="2">
        <f t="shared" si="50"/>
        <v>0.01</v>
      </c>
      <c r="U67" s="14">
        <f t="shared" si="51"/>
        <v>5.3028892420642418E-3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2.5402889242064242E-2</v>
      </c>
      <c r="AR67" s="8">
        <f t="shared" si="55"/>
        <v>9.9766666666666666</v>
      </c>
      <c r="AS67" s="1">
        <f t="shared" si="56"/>
        <v>0.19</v>
      </c>
      <c r="AT67" s="1">
        <f t="shared" si="57"/>
        <v>32847.916666666664</v>
      </c>
      <c r="AU67" s="1">
        <f t="shared" si="58"/>
        <v>10597533.807388507</v>
      </c>
    </row>
    <row r="68" spans="1:48" x14ac:dyDescent="0.15">
      <c r="C68" s="7">
        <v>10</v>
      </c>
      <c r="D68" s="7">
        <v>7.8971862551935503</v>
      </c>
      <c r="E68" s="9">
        <f t="shared" si="59"/>
        <v>15.940850095666701</v>
      </c>
      <c r="F68" s="7" t="s">
        <v>83</v>
      </c>
      <c r="G68" s="1">
        <v>11</v>
      </c>
      <c r="H68" s="8">
        <f t="shared" si="41"/>
        <v>7.8971862551935503</v>
      </c>
      <c r="I68" s="8">
        <f t="shared" si="42"/>
        <v>281.04718625519354</v>
      </c>
      <c r="J68" s="8">
        <f t="shared" si="43"/>
        <v>4.744711462024085E-2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0.35373150559381444</v>
      </c>
      <c r="O68" s="8">
        <f t="shared" si="60"/>
        <v>0.11838411432949902</v>
      </c>
      <c r="P68" s="8">
        <f t="shared" si="46"/>
        <v>5.6169846418074373E-3</v>
      </c>
      <c r="Q68" s="12">
        <f t="shared" si="47"/>
        <v>1.067227081943413E-3</v>
      </c>
      <c r="R68" s="8">
        <f t="shared" si="48"/>
        <v>1.8955666666666669E-2</v>
      </c>
      <c r="S68" s="13">
        <f t="shared" si="49"/>
        <v>5.6301215921892113E-2</v>
      </c>
      <c r="T68" s="2">
        <f t="shared" si="50"/>
        <v>0.01</v>
      </c>
      <c r="U68" s="14">
        <f t="shared" si="51"/>
        <v>5.6301215921892114E-4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1.2563012159218921E-2</v>
      </c>
      <c r="AR68" s="8">
        <f t="shared" si="55"/>
        <v>9.9766666666666666</v>
      </c>
      <c r="AS68" s="1">
        <f t="shared" si="56"/>
        <v>0.19</v>
      </c>
      <c r="AT68" s="1">
        <f t="shared" si="57"/>
        <v>32847.916666666664</v>
      </c>
      <c r="AU68" s="1">
        <f t="shared" si="58"/>
        <v>5241015.8864723165</v>
      </c>
    </row>
    <row r="69" spans="1:48" x14ac:dyDescent="0.15">
      <c r="C69" s="7">
        <v>11</v>
      </c>
      <c r="D69" s="7">
        <v>1.4921039864666701</v>
      </c>
      <c r="E69" s="9">
        <f t="shared" si="59"/>
        <v>7.8971862551935503</v>
      </c>
      <c r="F69" s="7" t="s">
        <v>85</v>
      </c>
      <c r="G69" s="1">
        <v>12</v>
      </c>
      <c r="H69" s="8">
        <f t="shared" si="41"/>
        <v>1.4921039864666701</v>
      </c>
      <c r="I69" s="8">
        <f t="shared" si="42"/>
        <v>274.64210398646662</v>
      </c>
      <c r="J69" s="8">
        <f t="shared" si="43"/>
        <v>2.1150166847029434E-2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0.21253379635435826</v>
      </c>
      <c r="P69" s="8">
        <f t="shared" si="46"/>
        <v>4.495125253527253E-3</v>
      </c>
      <c r="Q69" s="12">
        <f t="shared" si="47"/>
        <v>8.5407379817017807E-4</v>
      </c>
      <c r="R69" s="8">
        <f t="shared" si="48"/>
        <v>1.8955666666666669E-2</v>
      </c>
      <c r="S69" s="13">
        <f t="shared" si="49"/>
        <v>4.5056384098168249E-2</v>
      </c>
      <c r="T69" s="2">
        <f t="shared" si="50"/>
        <v>0.01</v>
      </c>
      <c r="U69" s="14">
        <f t="shared" si="51"/>
        <v>4.5056384098168248E-4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1.2450563840981683E-2</v>
      </c>
      <c r="AR69" s="8">
        <f t="shared" si="55"/>
        <v>9.9766666666666666</v>
      </c>
      <c r="AS69" s="1">
        <f t="shared" si="56"/>
        <v>0.19</v>
      </c>
      <c r="AT69" s="1">
        <f t="shared" si="57"/>
        <v>32847.916666666664</v>
      </c>
      <c r="AU69" s="1">
        <f t="shared" si="58"/>
        <v>5194104.8897448331</v>
      </c>
      <c r="AV69" s="1">
        <f>SUM(AU58:AU69)</f>
        <v>85092379.422406062</v>
      </c>
    </row>
    <row r="70" spans="1:48" x14ac:dyDescent="0.3">
      <c r="C70" s="7">
        <v>12</v>
      </c>
      <c r="D70" s="10">
        <v>0.69410592783870895</v>
      </c>
      <c r="E70" s="9">
        <f t="shared" si="59"/>
        <v>1.4921039864666701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0</v>
      </c>
      <c r="E73" s="7"/>
      <c r="F73" s="7"/>
      <c r="G73" s="1">
        <v>1</v>
      </c>
      <c r="H73" s="8">
        <f t="shared" ref="H73:H84" si="61">E74</f>
        <v>0</v>
      </c>
      <c r="I73" s="8">
        <f t="shared" ref="I73:I84" si="62">H73+273.15</f>
        <v>273.14999999999998</v>
      </c>
      <c r="J73" s="8">
        <f t="shared" ref="J73:J84" si="63">EXP(($C$15*(I73-$C$13))/($C$16*I73*$C$13))</f>
        <v>1.7426374748752829E-2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1.908188034988435E-3</v>
      </c>
      <c r="Q73" s="12">
        <f t="shared" ref="Q73:Q84" si="67">P73*$B$75</f>
        <v>3.4347384629791831E-4</v>
      </c>
      <c r="R73" s="8">
        <f t="shared" ref="R73:R84" si="68">L73*$B$75</f>
        <v>1.9710000000000002E-2</v>
      </c>
      <c r="S73" s="13">
        <f t="shared" ref="S73:S84" si="69">Q73/R73</f>
        <v>1.7426374748752829E-2</v>
      </c>
      <c r="T73" s="2">
        <f t="shared" ref="T73:T84" si="70">$B$74/100</f>
        <v>0.01</v>
      </c>
      <c r="U73" s="14">
        <f t="shared" ref="U73:U84" si="71">S73*T73</f>
        <v>1.7426374748752828E-4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1.2774263747487528E-2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2941</v>
      </c>
      <c r="AU73" s="1">
        <f t="shared" ref="AU73:AU84" si="78">AT73*10000*AS73*0.67*AR73*AQ73</f>
        <v>496126.39171914663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-2.1072333553548401</v>
      </c>
      <c r="E74" s="9">
        <f t="shared" ref="E74:E85" si="79">D73</f>
        <v>0</v>
      </c>
      <c r="F74" s="7" t="s">
        <v>83</v>
      </c>
      <c r="G74" s="1">
        <v>2</v>
      </c>
      <c r="H74" s="8">
        <f t="shared" si="61"/>
        <v>-2.1072333553548401</v>
      </c>
      <c r="I74" s="8">
        <f t="shared" si="62"/>
        <v>271.04276664464516</v>
      </c>
      <c r="J74" s="8">
        <f t="shared" si="63"/>
        <v>1.3208375415372047E-2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0.21709181196501159</v>
      </c>
      <c r="P74" s="8">
        <f t="shared" si="66"/>
        <v>2.8674301520372303E-3</v>
      </c>
      <c r="Q74" s="12">
        <f t="shared" si="67"/>
        <v>5.1613742736670144E-4</v>
      </c>
      <c r="R74" s="8">
        <f t="shared" si="68"/>
        <v>1.9710000000000002E-2</v>
      </c>
      <c r="S74" s="13">
        <f t="shared" si="69"/>
        <v>2.6186576730933608E-2</v>
      </c>
      <c r="T74" s="2">
        <f t="shared" si="70"/>
        <v>0.01</v>
      </c>
      <c r="U74" s="14">
        <f t="shared" si="71"/>
        <v>2.6186576730933609E-4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1.2861865767309336E-2</v>
      </c>
      <c r="AR74" s="8">
        <f t="shared" si="75"/>
        <v>10.950000000000001</v>
      </c>
      <c r="AS74" s="1">
        <f t="shared" si="76"/>
        <v>0.18</v>
      </c>
      <c r="AT74" s="1">
        <f t="shared" si="77"/>
        <v>2941</v>
      </c>
      <c r="AU74" s="1">
        <f t="shared" si="78"/>
        <v>499528.67578503268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-2.4300081525000001</v>
      </c>
      <c r="E75" s="9">
        <f t="shared" si="79"/>
        <v>-2.1072333553548401</v>
      </c>
      <c r="F75" s="7" t="s">
        <v>83</v>
      </c>
      <c r="G75" s="1">
        <v>3</v>
      </c>
      <c r="H75" s="8">
        <f t="shared" si="61"/>
        <v>-2.4300081525000001</v>
      </c>
      <c r="I75" s="8">
        <f t="shared" si="62"/>
        <v>270.71999184749995</v>
      </c>
      <c r="J75" s="8">
        <f t="shared" si="63"/>
        <v>1.2654592926527972E-2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0.32372438181297442</v>
      </c>
      <c r="P75" s="8">
        <f t="shared" si="66"/>
        <v>4.0966002722351066E-3</v>
      </c>
      <c r="Q75" s="12">
        <f t="shared" si="67"/>
        <v>7.3738804900231919E-4</v>
      </c>
      <c r="R75" s="8">
        <f t="shared" si="68"/>
        <v>1.9710000000000002E-2</v>
      </c>
      <c r="S75" s="13">
        <f t="shared" si="69"/>
        <v>3.7411874632284077E-2</v>
      </c>
      <c r="T75" s="2">
        <f t="shared" si="70"/>
        <v>0.01</v>
      </c>
      <c r="U75" s="14">
        <f t="shared" si="71"/>
        <v>3.7411874632284077E-4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1.297411874632284E-2</v>
      </c>
      <c r="AR75" s="8">
        <f t="shared" si="75"/>
        <v>10.950000000000001</v>
      </c>
      <c r="AS75" s="1">
        <f t="shared" si="76"/>
        <v>0.18</v>
      </c>
      <c r="AT75" s="1">
        <f t="shared" si="77"/>
        <v>2941</v>
      </c>
      <c r="AU75" s="1">
        <f t="shared" si="78"/>
        <v>503888.35290917603</v>
      </c>
    </row>
    <row r="76" spans="1:48" x14ac:dyDescent="0.15">
      <c r="C76" s="7">
        <v>3</v>
      </c>
      <c r="D76" s="7">
        <v>4.1773860651290304</v>
      </c>
      <c r="E76" s="9">
        <f t="shared" si="79"/>
        <v>-2.4300081525000001</v>
      </c>
      <c r="F76" s="7" t="s">
        <v>83</v>
      </c>
      <c r="G76" s="1">
        <v>4</v>
      </c>
      <c r="H76" s="8">
        <f t="shared" si="61"/>
        <v>4.1773860651290304</v>
      </c>
      <c r="I76" s="8">
        <f t="shared" si="62"/>
        <v>277.32738606512902</v>
      </c>
      <c r="J76" s="8">
        <f t="shared" si="63"/>
        <v>2.9812437153938241E-2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0.42912778154073927</v>
      </c>
      <c r="P76" s="8">
        <f t="shared" si="66"/>
        <v>1.2793345018192228E-2</v>
      </c>
      <c r="Q76" s="12">
        <f t="shared" si="67"/>
        <v>2.3028021032746012E-3</v>
      </c>
      <c r="R76" s="8">
        <f t="shared" si="68"/>
        <v>1.9710000000000002E-2</v>
      </c>
      <c r="S76" s="13">
        <f t="shared" si="69"/>
        <v>0.11683420107938107</v>
      </c>
      <c r="T76" s="2">
        <f t="shared" si="70"/>
        <v>0.01</v>
      </c>
      <c r="U76" s="14">
        <f t="shared" si="71"/>
        <v>1.1683420107938107E-3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1.3768342010793811E-2</v>
      </c>
      <c r="AR76" s="8">
        <f t="shared" si="75"/>
        <v>10.950000000000001</v>
      </c>
      <c r="AS76" s="1">
        <f t="shared" si="76"/>
        <v>0.18</v>
      </c>
      <c r="AT76" s="1">
        <f t="shared" si="77"/>
        <v>2941</v>
      </c>
      <c r="AU76" s="1">
        <f t="shared" si="78"/>
        <v>534734.36722439504</v>
      </c>
    </row>
    <row r="77" spans="1:48" x14ac:dyDescent="0.15">
      <c r="C77" s="7">
        <v>4</v>
      </c>
      <c r="D77" s="7">
        <v>10.4270633876333</v>
      </c>
      <c r="E77" s="9">
        <f t="shared" si="79"/>
        <v>4.1773860651290304</v>
      </c>
      <c r="F77" s="7" t="s">
        <v>83</v>
      </c>
      <c r="G77" s="1">
        <v>5</v>
      </c>
      <c r="H77" s="8">
        <f t="shared" si="61"/>
        <v>10.4270633876333</v>
      </c>
      <c r="I77" s="8">
        <f t="shared" si="62"/>
        <v>283.5770633876333</v>
      </c>
      <c r="J77" s="8">
        <f t="shared" si="63"/>
        <v>6.4630821323288623E-2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0.39551771469641972</v>
      </c>
      <c r="O77" s="8">
        <f t="shared" si="80"/>
        <v>0.13031672182612741</v>
      </c>
      <c r="P77" s="8">
        <f t="shared" si="66"/>
        <v>8.4224767637811476E-3</v>
      </c>
      <c r="Q77" s="12">
        <f t="shared" si="67"/>
        <v>1.5160458174806066E-3</v>
      </c>
      <c r="R77" s="8">
        <f t="shared" si="68"/>
        <v>1.9710000000000002E-2</v>
      </c>
      <c r="S77" s="13">
        <f t="shared" si="69"/>
        <v>7.6917596016266188E-2</v>
      </c>
      <c r="T77" s="2">
        <f t="shared" si="70"/>
        <v>0.01</v>
      </c>
      <c r="U77" s="14">
        <f t="shared" si="71"/>
        <v>7.6917596016266192E-4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1.3369175960162662E-2</v>
      </c>
      <c r="AR77" s="8">
        <f t="shared" si="75"/>
        <v>10.950000000000001</v>
      </c>
      <c r="AS77" s="1">
        <f t="shared" si="76"/>
        <v>0.18</v>
      </c>
      <c r="AT77" s="1">
        <f t="shared" si="77"/>
        <v>2941</v>
      </c>
      <c r="AU77" s="1">
        <f t="shared" si="78"/>
        <v>519231.57063971012</v>
      </c>
    </row>
    <row r="78" spans="1:48" x14ac:dyDescent="0.15">
      <c r="C78" s="7">
        <v>5</v>
      </c>
      <c r="D78" s="7">
        <v>13.538016093806499</v>
      </c>
      <c r="E78" s="9">
        <f t="shared" si="79"/>
        <v>10.4270633876333</v>
      </c>
      <c r="F78" s="7" t="s">
        <v>85</v>
      </c>
      <c r="G78" s="1">
        <v>6</v>
      </c>
      <c r="H78" s="8">
        <f t="shared" si="61"/>
        <v>13.538016093806499</v>
      </c>
      <c r="I78" s="8">
        <f t="shared" si="62"/>
        <v>286.68801609380648</v>
      </c>
      <c r="J78" s="8">
        <f t="shared" si="63"/>
        <v>9.3810718957112599E-2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0.23139424506234629</v>
      </c>
      <c r="P78" s="8">
        <f t="shared" si="66"/>
        <v>2.1707260491837008E-2</v>
      </c>
      <c r="Q78" s="12">
        <f t="shared" si="67"/>
        <v>3.9073068885306615E-3</v>
      </c>
      <c r="R78" s="8">
        <f t="shared" si="68"/>
        <v>1.9710000000000002E-2</v>
      </c>
      <c r="S78" s="13">
        <f t="shared" si="69"/>
        <v>0.19823982184326033</v>
      </c>
      <c r="T78" s="2">
        <f t="shared" si="70"/>
        <v>0.01</v>
      </c>
      <c r="U78" s="14">
        <f t="shared" si="71"/>
        <v>1.9823982184326034E-3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1.4582398218432603E-2</v>
      </c>
      <c r="AR78" s="8">
        <f t="shared" si="75"/>
        <v>10.950000000000001</v>
      </c>
      <c r="AS78" s="1">
        <f t="shared" si="76"/>
        <v>0.18</v>
      </c>
      <c r="AT78" s="1">
        <f t="shared" si="77"/>
        <v>2941</v>
      </c>
      <c r="AU78" s="1">
        <f t="shared" si="78"/>
        <v>566350.65266643022</v>
      </c>
    </row>
    <row r="79" spans="1:48" x14ac:dyDescent="0.15">
      <c r="C79" s="7">
        <v>6</v>
      </c>
      <c r="D79" s="7">
        <v>17.344196725</v>
      </c>
      <c r="E79" s="9">
        <f t="shared" si="79"/>
        <v>13.538016093806499</v>
      </c>
      <c r="F79" s="7" t="s">
        <v>83</v>
      </c>
      <c r="G79" s="1">
        <v>7</v>
      </c>
      <c r="H79" s="8">
        <f t="shared" si="61"/>
        <v>17.344196725</v>
      </c>
      <c r="I79" s="8">
        <f t="shared" si="62"/>
        <v>290.49419672499999</v>
      </c>
      <c r="J79" s="8">
        <f t="shared" si="63"/>
        <v>0.14639042945439829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0.31918698457050931</v>
      </c>
      <c r="P79" s="8">
        <f t="shared" si="66"/>
        <v>4.6725919747531257E-2</v>
      </c>
      <c r="Q79" s="12">
        <f t="shared" si="67"/>
        <v>8.4106655545556266E-3</v>
      </c>
      <c r="R79" s="8">
        <f t="shared" si="68"/>
        <v>1.9710000000000002E-2</v>
      </c>
      <c r="S79" s="13">
        <f t="shared" si="69"/>
        <v>0.42672072828795665</v>
      </c>
      <c r="T79" s="2">
        <f t="shared" si="70"/>
        <v>0.01</v>
      </c>
      <c r="U79" s="14">
        <f t="shared" si="71"/>
        <v>4.2672072828795664E-3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2.5867207282879567E-2</v>
      </c>
      <c r="AR79" s="8">
        <f t="shared" si="75"/>
        <v>10.950000000000001</v>
      </c>
      <c r="AS79" s="1">
        <f t="shared" si="76"/>
        <v>0.18</v>
      </c>
      <c r="AT79" s="1">
        <f t="shared" si="77"/>
        <v>2941</v>
      </c>
      <c r="AU79" s="1">
        <f t="shared" si="78"/>
        <v>1004629.6574728523</v>
      </c>
    </row>
    <row r="80" spans="1:48" x14ac:dyDescent="0.15">
      <c r="C80" s="7">
        <v>7</v>
      </c>
      <c r="D80" s="7">
        <v>17.456674079999999</v>
      </c>
      <c r="E80" s="9">
        <f t="shared" si="79"/>
        <v>17.344196725</v>
      </c>
      <c r="F80" s="7" t="s">
        <v>83</v>
      </c>
      <c r="G80" s="1">
        <v>8</v>
      </c>
      <c r="H80" s="8">
        <f t="shared" si="61"/>
        <v>17.456674079999999</v>
      </c>
      <c r="I80" s="8">
        <f t="shared" si="62"/>
        <v>290.60667407999995</v>
      </c>
      <c r="J80" s="8">
        <f t="shared" si="63"/>
        <v>0.1483019130673312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0.38196106482297809</v>
      </c>
      <c r="P80" s="8">
        <f t="shared" si="66"/>
        <v>5.6645556630482555E-2</v>
      </c>
      <c r="Q80" s="12">
        <f t="shared" si="67"/>
        <v>1.0196200193486859E-2</v>
      </c>
      <c r="R80" s="8">
        <f t="shared" si="68"/>
        <v>1.9710000000000002E-2</v>
      </c>
      <c r="S80" s="13">
        <f t="shared" si="69"/>
        <v>0.51731101945646163</v>
      </c>
      <c r="T80" s="2">
        <f t="shared" si="70"/>
        <v>0.01</v>
      </c>
      <c r="U80" s="14">
        <f t="shared" si="71"/>
        <v>5.173110194564616E-3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2.6773110194564617E-2</v>
      </c>
      <c r="AR80" s="8">
        <f t="shared" si="75"/>
        <v>10.950000000000001</v>
      </c>
      <c r="AS80" s="1">
        <f t="shared" si="76"/>
        <v>0.18</v>
      </c>
      <c r="AT80" s="1">
        <f t="shared" si="77"/>
        <v>2941</v>
      </c>
      <c r="AU80" s="1">
        <f t="shared" si="78"/>
        <v>1039813.0818726006</v>
      </c>
    </row>
    <row r="81" spans="1:48" x14ac:dyDescent="0.15">
      <c r="C81" s="7">
        <v>8</v>
      </c>
      <c r="D81" s="7">
        <v>19.068475976129001</v>
      </c>
      <c r="E81" s="9">
        <f t="shared" si="79"/>
        <v>17.456674079999999</v>
      </c>
      <c r="F81" s="7" t="s">
        <v>83</v>
      </c>
      <c r="G81" s="1">
        <v>9</v>
      </c>
      <c r="H81" s="8">
        <f t="shared" si="61"/>
        <v>19.068475976129001</v>
      </c>
      <c r="I81" s="8">
        <f t="shared" si="62"/>
        <v>292.21847597612896</v>
      </c>
      <c r="J81" s="8">
        <f t="shared" si="63"/>
        <v>0.17840483866530621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0.43481550819249559</v>
      </c>
      <c r="P81" s="8">
        <f t="shared" si="66"/>
        <v>7.7573190588255306E-2</v>
      </c>
      <c r="Q81" s="12">
        <f t="shared" si="67"/>
        <v>1.3963174305885954E-2</v>
      </c>
      <c r="R81" s="8">
        <f t="shared" si="68"/>
        <v>1.9710000000000002E-2</v>
      </c>
      <c r="S81" s="13">
        <f t="shared" si="69"/>
        <v>0.70843096427630403</v>
      </c>
      <c r="T81" s="2">
        <f t="shared" si="70"/>
        <v>0.01</v>
      </c>
      <c r="U81" s="14">
        <f t="shared" si="71"/>
        <v>7.0843096427630403E-3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2.8684309642763042E-2</v>
      </c>
      <c r="AR81" s="8">
        <f t="shared" si="75"/>
        <v>10.950000000000001</v>
      </c>
      <c r="AS81" s="1">
        <f t="shared" si="76"/>
        <v>0.18</v>
      </c>
      <c r="AT81" s="1">
        <f t="shared" si="77"/>
        <v>2941</v>
      </c>
      <c r="AU81" s="1">
        <f t="shared" si="78"/>
        <v>1114040.1766651911</v>
      </c>
    </row>
    <row r="82" spans="1:48" x14ac:dyDescent="0.15">
      <c r="C82" s="7">
        <v>9</v>
      </c>
      <c r="D82" s="7">
        <v>15.940850095666701</v>
      </c>
      <c r="E82" s="9">
        <f t="shared" si="79"/>
        <v>19.068475976129001</v>
      </c>
      <c r="F82" s="7" t="s">
        <v>83</v>
      </c>
      <c r="G82" s="1">
        <v>10</v>
      </c>
      <c r="H82" s="8">
        <f t="shared" si="61"/>
        <v>15.940850095666701</v>
      </c>
      <c r="I82" s="8">
        <f t="shared" si="62"/>
        <v>289.09085009566667</v>
      </c>
      <c r="J82" s="8">
        <f t="shared" si="63"/>
        <v>0.12440834055642515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0.46674231760424034</v>
      </c>
      <c r="P82" s="8">
        <f t="shared" si="66"/>
        <v>5.8066637200603483E-2</v>
      </c>
      <c r="Q82" s="12">
        <f t="shared" si="67"/>
        <v>1.0451994696108627E-2</v>
      </c>
      <c r="R82" s="8">
        <f t="shared" si="68"/>
        <v>1.9710000000000002E-2</v>
      </c>
      <c r="S82" s="13">
        <f t="shared" si="69"/>
        <v>0.53028892420642448</v>
      </c>
      <c r="T82" s="2">
        <f t="shared" si="70"/>
        <v>0.01</v>
      </c>
      <c r="U82" s="14">
        <f t="shared" si="71"/>
        <v>5.3028892420642453E-3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2.6902889242064246E-2</v>
      </c>
      <c r="AR82" s="8">
        <f t="shared" si="75"/>
        <v>10.950000000000001</v>
      </c>
      <c r="AS82" s="1">
        <f t="shared" si="76"/>
        <v>0.18</v>
      </c>
      <c r="AT82" s="1">
        <f t="shared" si="77"/>
        <v>2941</v>
      </c>
      <c r="AU82" s="1">
        <f t="shared" si="78"/>
        <v>1044853.4358084118</v>
      </c>
    </row>
    <row r="83" spans="1:48" x14ac:dyDescent="0.15">
      <c r="C83" s="7">
        <v>10</v>
      </c>
      <c r="D83" s="7">
        <v>7.8971862551935503</v>
      </c>
      <c r="E83" s="9">
        <f t="shared" si="79"/>
        <v>15.940850095666701</v>
      </c>
      <c r="F83" s="7" t="s">
        <v>83</v>
      </c>
      <c r="G83" s="1">
        <v>11</v>
      </c>
      <c r="H83" s="8">
        <f t="shared" si="61"/>
        <v>7.8971862551935503</v>
      </c>
      <c r="I83" s="8">
        <f t="shared" si="62"/>
        <v>281.04718625519354</v>
      </c>
      <c r="J83" s="8">
        <f t="shared" si="63"/>
        <v>4.744711462024085E-2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0.38824189638345502</v>
      </c>
      <c r="O83" s="8">
        <f t="shared" si="80"/>
        <v>0.12993378402018191</v>
      </c>
      <c r="P83" s="8">
        <f t="shared" si="66"/>
        <v>6.1649831434471896E-3</v>
      </c>
      <c r="Q83" s="12">
        <f t="shared" si="67"/>
        <v>1.1096969658204942E-3</v>
      </c>
      <c r="R83" s="8">
        <f t="shared" si="68"/>
        <v>1.9710000000000002E-2</v>
      </c>
      <c r="S83" s="13">
        <f t="shared" si="69"/>
        <v>5.6301215921892141E-2</v>
      </c>
      <c r="T83" s="2">
        <f t="shared" si="70"/>
        <v>0.01</v>
      </c>
      <c r="U83" s="14">
        <f t="shared" si="71"/>
        <v>5.6301215921892146E-4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1.3163012159218921E-2</v>
      </c>
      <c r="AR83" s="8">
        <f t="shared" si="75"/>
        <v>10.950000000000001</v>
      </c>
      <c r="AS83" s="1">
        <f t="shared" si="76"/>
        <v>0.18</v>
      </c>
      <c r="AT83" s="1">
        <f t="shared" si="77"/>
        <v>2941</v>
      </c>
      <c r="AU83" s="1">
        <f t="shared" si="78"/>
        <v>511224.58842240309</v>
      </c>
    </row>
    <row r="84" spans="1:48" x14ac:dyDescent="0.15">
      <c r="C84" s="7">
        <v>11</v>
      </c>
      <c r="D84" s="7">
        <v>1.4921039864666701</v>
      </c>
      <c r="E84" s="9">
        <f t="shared" si="79"/>
        <v>7.8971862551935503</v>
      </c>
      <c r="F84" s="7" t="s">
        <v>85</v>
      </c>
      <c r="G84" s="1">
        <v>12</v>
      </c>
      <c r="H84" s="8">
        <f t="shared" si="61"/>
        <v>1.4921039864666701</v>
      </c>
      <c r="I84" s="8">
        <f t="shared" si="62"/>
        <v>274.64210398646662</v>
      </c>
      <c r="J84" s="8">
        <f t="shared" si="63"/>
        <v>2.1150166847029434E-2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0.23326880087673474</v>
      </c>
      <c r="P84" s="8">
        <f t="shared" si="66"/>
        <v>4.9336740587494253E-3</v>
      </c>
      <c r="Q84" s="12">
        <f t="shared" si="67"/>
        <v>8.8806133057489655E-4</v>
      </c>
      <c r="R84" s="8">
        <f t="shared" si="68"/>
        <v>1.9710000000000002E-2</v>
      </c>
      <c r="S84" s="13">
        <f t="shared" si="69"/>
        <v>4.5056384098168263E-2</v>
      </c>
      <c r="T84" s="2">
        <f t="shared" si="70"/>
        <v>0.01</v>
      </c>
      <c r="U84" s="14">
        <f t="shared" si="71"/>
        <v>4.5056384098168264E-4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1.3050563840981683E-2</v>
      </c>
      <c r="AR84" s="8">
        <f t="shared" si="75"/>
        <v>10.950000000000001</v>
      </c>
      <c r="AS84" s="1">
        <f t="shared" si="76"/>
        <v>0.18</v>
      </c>
      <c r="AT84" s="1">
        <f t="shared" si="77"/>
        <v>2941</v>
      </c>
      <c r="AU84" s="1">
        <f t="shared" si="78"/>
        <v>506857.3247205792</v>
      </c>
      <c r="AV84" s="1">
        <f>SUM(AU73:AU84)</f>
        <v>8341278.2759059276</v>
      </c>
    </row>
    <row r="85" spans="1:48" x14ac:dyDescent="0.3">
      <c r="C85" s="7">
        <v>12</v>
      </c>
      <c r="D85" s="10">
        <v>0.69410592783870895</v>
      </c>
      <c r="E85" s="9">
        <f t="shared" si="79"/>
        <v>1.4921039864666701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0</v>
      </c>
      <c r="E89" s="7"/>
      <c r="F89" s="7"/>
      <c r="G89" s="1">
        <v>1</v>
      </c>
      <c r="H89" s="8">
        <f t="shared" ref="H89:H100" si="81">E90</f>
        <v>0</v>
      </c>
      <c r="I89" s="8">
        <f t="shared" ref="I89:I100" si="82">H89+273.15</f>
        <v>273.14999999999998</v>
      </c>
      <c r="J89" s="8">
        <f t="shared" ref="J89:J100" si="83">EXP(($C$15*(I89-$C$13))/($C$16*I89*$C$13))</f>
        <v>1.7426374748752829E-2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9.2451710295189657E-2</v>
      </c>
      <c r="Q89" s="12">
        <f t="shared" ref="Q89:Q100" si="87">P89*$B$91</f>
        <v>4.1603269632835345E-2</v>
      </c>
      <c r="R89" s="8">
        <f t="shared" ref="R89:R100" si="88">L89*$B$91</f>
        <v>2.3873737500000001</v>
      </c>
      <c r="S89" s="13">
        <f t="shared" ref="S89:S100" si="89">Q89/R89</f>
        <v>1.7426374748752825E-2</v>
      </c>
      <c r="T89" s="2">
        <f t="shared" ref="T89:T100" si="90">$B$90/100</f>
        <v>0.51</v>
      </c>
      <c r="U89" s="14">
        <f t="shared" ref="U89:U100" si="91">S89*T89</f>
        <v>8.8874511218639402E-3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3.3016566513241981E-2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57271.666666666664</v>
      </c>
      <c r="AN89" s="1">
        <f t="shared" ref="AN89:AN100" si="96">AM89*10000*AK89*AJ89</f>
        <v>196702307.19451484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-2.1072333553548401</v>
      </c>
      <c r="E90" s="9">
        <f t="shared" ref="E90:E101" si="97">D89</f>
        <v>0</v>
      </c>
      <c r="F90" s="7" t="s">
        <v>83</v>
      </c>
      <c r="G90" s="1">
        <v>2</v>
      </c>
      <c r="H90" s="8">
        <f t="shared" si="81"/>
        <v>-2.1072333553548401</v>
      </c>
      <c r="I90" s="8">
        <f t="shared" si="82"/>
        <v>271.04276664464516</v>
      </c>
      <c r="J90" s="8">
        <f t="shared" si="83"/>
        <v>1.3208375415372047E-2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10.51809828970481</v>
      </c>
      <c r="P90" s="8">
        <f t="shared" si="86"/>
        <v>0.13892699086620378</v>
      </c>
      <c r="Q90" s="12">
        <f t="shared" si="87"/>
        <v>6.2517145889791695E-2</v>
      </c>
      <c r="R90" s="8">
        <f t="shared" si="88"/>
        <v>2.3873737500000001</v>
      </c>
      <c r="S90" s="13">
        <f t="shared" si="89"/>
        <v>2.6186576730933601E-2</v>
      </c>
      <c r="T90" s="2">
        <f t="shared" si="90"/>
        <v>0.51</v>
      </c>
      <c r="U90" s="14">
        <f t="shared" si="91"/>
        <v>1.3355154132776137E-2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3.4363578971032004E-2</v>
      </c>
      <c r="AK90" s="8">
        <f t="shared" si="93"/>
        <v>10.4025</v>
      </c>
      <c r="AL90" s="1">
        <f t="shared" si="94"/>
        <v>0.45</v>
      </c>
      <c r="AM90" s="17">
        <f t="shared" si="95"/>
        <v>57271.666666666664</v>
      </c>
      <c r="AN90" s="1">
        <f t="shared" si="96"/>
        <v>204727383.27748016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-2.4300081525000001</v>
      </c>
      <c r="E91" s="9">
        <f t="shared" si="97"/>
        <v>-2.1072333553548401</v>
      </c>
      <c r="F91" s="7" t="s">
        <v>83</v>
      </c>
      <c r="G91" s="1">
        <v>3</v>
      </c>
      <c r="H91" s="8">
        <f t="shared" si="81"/>
        <v>-2.4300081525000001</v>
      </c>
      <c r="I91" s="8">
        <f t="shared" si="82"/>
        <v>270.71999184749995</v>
      </c>
      <c r="J91" s="8">
        <f t="shared" si="83"/>
        <v>1.2654592926527972E-2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15.684446298838607</v>
      </c>
      <c r="P91" s="8">
        <f t="shared" si="86"/>
        <v>0.19848028318979086</v>
      </c>
      <c r="Q91" s="12">
        <f t="shared" si="87"/>
        <v>8.9316127435405887E-2</v>
      </c>
      <c r="R91" s="8">
        <f t="shared" si="88"/>
        <v>2.3873737500000001</v>
      </c>
      <c r="S91" s="13">
        <f t="shared" si="89"/>
        <v>3.741187463228407E-2</v>
      </c>
      <c r="T91" s="2">
        <f t="shared" si="90"/>
        <v>0.51</v>
      </c>
      <c r="U91" s="14">
        <f t="shared" si="91"/>
        <v>1.9080056062464875E-2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3.6089636902833157E-2</v>
      </c>
      <c r="AK91" s="8">
        <f t="shared" si="93"/>
        <v>10.4025</v>
      </c>
      <c r="AL91" s="1">
        <f t="shared" si="94"/>
        <v>0.45</v>
      </c>
      <c r="AM91" s="17">
        <f t="shared" si="95"/>
        <v>57271.666666666664</v>
      </c>
      <c r="AN91" s="1">
        <f t="shared" si="96"/>
        <v>215010692.94266012</v>
      </c>
    </row>
    <row r="92" spans="1:48" x14ac:dyDescent="0.15">
      <c r="C92" s="7">
        <v>3</v>
      </c>
      <c r="D92" s="7">
        <v>4.1773860651290304</v>
      </c>
      <c r="E92" s="9">
        <f t="shared" si="97"/>
        <v>-2.4300081525000001</v>
      </c>
      <c r="F92" s="7" t="s">
        <v>83</v>
      </c>
      <c r="G92" s="1">
        <v>4</v>
      </c>
      <c r="H92" s="8">
        <f t="shared" si="81"/>
        <v>4.1773860651290304</v>
      </c>
      <c r="I92" s="8">
        <f t="shared" si="82"/>
        <v>277.32738606512902</v>
      </c>
      <c r="J92" s="8">
        <f t="shared" si="83"/>
        <v>2.9812437153938241E-2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20.791241015648815</v>
      </c>
      <c r="P92" s="8">
        <f t="shared" si="86"/>
        <v>0.61983756613141339</v>
      </c>
      <c r="Q92" s="12">
        <f t="shared" si="87"/>
        <v>0.27892690475913601</v>
      </c>
      <c r="R92" s="8">
        <f t="shared" si="88"/>
        <v>2.3873737500000001</v>
      </c>
      <c r="S92" s="13">
        <f t="shared" si="89"/>
        <v>0.11683420107938106</v>
      </c>
      <c r="T92" s="2">
        <f t="shared" si="90"/>
        <v>0.51</v>
      </c>
      <c r="U92" s="14">
        <f t="shared" si="91"/>
        <v>5.9585442550484341E-2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4.8302010928971031E-2</v>
      </c>
      <c r="AK92" s="8">
        <f t="shared" si="93"/>
        <v>10.4025</v>
      </c>
      <c r="AL92" s="1">
        <f t="shared" si="94"/>
        <v>0.45</v>
      </c>
      <c r="AM92" s="17">
        <f t="shared" si="95"/>
        <v>57271.666666666664</v>
      </c>
      <c r="AN92" s="1">
        <f t="shared" si="96"/>
        <v>287768172.01911807</v>
      </c>
    </row>
    <row r="93" spans="1:48" x14ac:dyDescent="0.15">
      <c r="C93" s="7">
        <v>4</v>
      </c>
      <c r="D93" s="7">
        <v>10.4270633876333</v>
      </c>
      <c r="E93" s="9">
        <f t="shared" si="97"/>
        <v>4.1773860651290304</v>
      </c>
      <c r="F93" s="7" t="s">
        <v>83</v>
      </c>
      <c r="G93" s="1">
        <v>5</v>
      </c>
      <c r="H93" s="8">
        <f t="shared" si="81"/>
        <v>10.4270633876333</v>
      </c>
      <c r="I93" s="8">
        <f t="shared" si="82"/>
        <v>283.5770633876333</v>
      </c>
      <c r="J93" s="8">
        <f t="shared" si="83"/>
        <v>6.4630821323288623E-2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19.162833277041532</v>
      </c>
      <c r="O93" s="8">
        <f t="shared" si="98"/>
        <v>6.3138451724758724</v>
      </c>
      <c r="P93" s="8">
        <f t="shared" si="86"/>
        <v>0.40806899920519657</v>
      </c>
      <c r="Q93" s="12">
        <f t="shared" si="87"/>
        <v>0.18363104964233845</v>
      </c>
      <c r="R93" s="8">
        <f t="shared" si="88"/>
        <v>2.3873737500000001</v>
      </c>
      <c r="S93" s="13">
        <f t="shared" si="89"/>
        <v>7.6917596016266174E-2</v>
      </c>
      <c r="T93" s="2">
        <f t="shared" si="90"/>
        <v>0.51</v>
      </c>
      <c r="U93" s="14">
        <f t="shared" si="91"/>
        <v>3.9227973968295748E-2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3.4738234151441172E-2</v>
      </c>
      <c r="AK93" s="8">
        <f t="shared" si="93"/>
        <v>10.4025</v>
      </c>
      <c r="AL93" s="1">
        <f t="shared" si="94"/>
        <v>0.45</v>
      </c>
      <c r="AM93" s="17">
        <f t="shared" si="95"/>
        <v>57271.666666666664</v>
      </c>
      <c r="AN93" s="1">
        <f t="shared" si="96"/>
        <v>206959460.87280804</v>
      </c>
    </row>
    <row r="94" spans="1:48" x14ac:dyDescent="0.15">
      <c r="C94" s="7">
        <v>5</v>
      </c>
      <c r="D94" s="7">
        <v>13.538016093806499</v>
      </c>
      <c r="E94" s="9">
        <f t="shared" si="97"/>
        <v>10.4270633876333</v>
      </c>
      <c r="F94" s="7" t="s">
        <v>85</v>
      </c>
      <c r="G94" s="1">
        <v>6</v>
      </c>
      <c r="H94" s="8">
        <f t="shared" si="81"/>
        <v>13.538016093806499</v>
      </c>
      <c r="I94" s="8">
        <f t="shared" si="82"/>
        <v>286.68801609380648</v>
      </c>
      <c r="J94" s="8">
        <f t="shared" si="83"/>
        <v>9.3810718957112599E-2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11.211051173270675</v>
      </c>
      <c r="P94" s="8">
        <f t="shared" si="86"/>
        <v>1.0517167708295028</v>
      </c>
      <c r="Q94" s="12">
        <f t="shared" si="87"/>
        <v>0.47327254687327625</v>
      </c>
      <c r="R94" s="8">
        <f t="shared" si="88"/>
        <v>2.3873737500000001</v>
      </c>
      <c r="S94" s="13">
        <f t="shared" si="89"/>
        <v>0.19823982184326028</v>
      </c>
      <c r="T94" s="2">
        <f t="shared" si="90"/>
        <v>0.51</v>
      </c>
      <c r="U94" s="14">
        <f t="shared" si="91"/>
        <v>0.10110230914006274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5.6611346205728927E-2</v>
      </c>
      <c r="AK94" s="8">
        <f t="shared" si="93"/>
        <v>10.4025</v>
      </c>
      <c r="AL94" s="1">
        <f t="shared" si="94"/>
        <v>0.45</v>
      </c>
      <c r="AM94" s="17">
        <f t="shared" si="95"/>
        <v>57271.666666666664</v>
      </c>
      <c r="AN94" s="1">
        <f t="shared" si="96"/>
        <v>337272575.19609636</v>
      </c>
    </row>
    <row r="95" spans="1:48" x14ac:dyDescent="0.15">
      <c r="C95" s="7">
        <v>6</v>
      </c>
      <c r="D95" s="7">
        <v>17.344196725</v>
      </c>
      <c r="E95" s="9">
        <f t="shared" si="97"/>
        <v>13.538016093806499</v>
      </c>
      <c r="F95" s="7" t="s">
        <v>83</v>
      </c>
      <c r="G95" s="1">
        <v>7</v>
      </c>
      <c r="H95" s="8">
        <f t="shared" si="81"/>
        <v>17.344196725</v>
      </c>
      <c r="I95" s="8">
        <f t="shared" si="82"/>
        <v>290.49419672499999</v>
      </c>
      <c r="J95" s="8">
        <f t="shared" si="83"/>
        <v>0.14639042945439829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15.464609402441175</v>
      </c>
      <c r="P95" s="8">
        <f t="shared" si="86"/>
        <v>2.2638708117678892</v>
      </c>
      <c r="Q95" s="12">
        <f t="shared" si="87"/>
        <v>1.0187418652955502</v>
      </c>
      <c r="R95" s="8">
        <f t="shared" si="88"/>
        <v>2.3873737500000001</v>
      </c>
      <c r="S95" s="13">
        <f t="shared" si="89"/>
        <v>0.42672072828795665</v>
      </c>
      <c r="T95" s="2">
        <f t="shared" si="90"/>
        <v>0.51</v>
      </c>
      <c r="U95" s="14">
        <f t="shared" si="91"/>
        <v>0.2176275714268579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0.11206971278519766</v>
      </c>
      <c r="AK95" s="8">
        <f t="shared" si="93"/>
        <v>10.4025</v>
      </c>
      <c r="AL95" s="1">
        <f t="shared" si="94"/>
        <v>0.45</v>
      </c>
      <c r="AM95" s="17">
        <f t="shared" si="95"/>
        <v>57271.666666666664</v>
      </c>
      <c r="AN95" s="1">
        <f t="shared" si="96"/>
        <v>667676060.8233943</v>
      </c>
    </row>
    <row r="96" spans="1:48" x14ac:dyDescent="0.15">
      <c r="C96" s="7">
        <v>7</v>
      </c>
      <c r="D96" s="7">
        <v>17.456674079999999</v>
      </c>
      <c r="E96" s="9">
        <f t="shared" si="97"/>
        <v>17.344196725</v>
      </c>
      <c r="F96" s="7" t="s">
        <v>83</v>
      </c>
      <c r="G96" s="1">
        <v>8</v>
      </c>
      <c r="H96" s="8">
        <f t="shared" si="81"/>
        <v>17.456674079999999</v>
      </c>
      <c r="I96" s="8">
        <f t="shared" si="82"/>
        <v>290.60667407999995</v>
      </c>
      <c r="J96" s="8">
        <f t="shared" si="83"/>
        <v>0.1483019130673312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18.506013590673284</v>
      </c>
      <c r="P96" s="8">
        <f t="shared" si="86"/>
        <v>2.7444772187468791</v>
      </c>
      <c r="Q96" s="12">
        <f t="shared" si="87"/>
        <v>1.2350147484360956</v>
      </c>
      <c r="R96" s="8">
        <f t="shared" si="88"/>
        <v>2.3873737500000001</v>
      </c>
      <c r="S96" s="13">
        <f t="shared" si="89"/>
        <v>0.51731101945646152</v>
      </c>
      <c r="T96" s="2">
        <f t="shared" si="90"/>
        <v>0.51</v>
      </c>
      <c r="U96" s="14">
        <f t="shared" si="91"/>
        <v>0.26382861992279538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0.1259993289067228</v>
      </c>
      <c r="AK96" s="8">
        <f t="shared" si="93"/>
        <v>10.4025</v>
      </c>
      <c r="AL96" s="1">
        <f t="shared" si="94"/>
        <v>0.45</v>
      </c>
      <c r="AM96" s="17">
        <f t="shared" si="95"/>
        <v>57271.666666666664</v>
      </c>
      <c r="AN96" s="1">
        <f t="shared" si="96"/>
        <v>750664327.58756483</v>
      </c>
    </row>
    <row r="97" spans="1:50" x14ac:dyDescent="0.15">
      <c r="C97" s="7">
        <v>8</v>
      </c>
      <c r="D97" s="7">
        <v>19.068475976129001</v>
      </c>
      <c r="E97" s="9">
        <f t="shared" si="97"/>
        <v>17.456674079999999</v>
      </c>
      <c r="F97" s="7" t="s">
        <v>83</v>
      </c>
      <c r="G97" s="1">
        <v>9</v>
      </c>
      <c r="H97" s="8">
        <f t="shared" si="81"/>
        <v>19.068475976129001</v>
      </c>
      <c r="I97" s="8">
        <f t="shared" si="82"/>
        <v>292.21847597612896</v>
      </c>
      <c r="J97" s="8">
        <f t="shared" si="83"/>
        <v>0.17840483866530621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21.066811371926406</v>
      </c>
      <c r="P97" s="8">
        <f t="shared" si="86"/>
        <v>3.7584210840009686</v>
      </c>
      <c r="Q97" s="12">
        <f t="shared" si="87"/>
        <v>1.6912894878004359</v>
      </c>
      <c r="R97" s="8">
        <f t="shared" si="88"/>
        <v>2.3873737500000001</v>
      </c>
      <c r="S97" s="13">
        <f t="shared" si="89"/>
        <v>0.70843096427630392</v>
      </c>
      <c r="T97" s="2">
        <f t="shared" si="90"/>
        <v>0.51</v>
      </c>
      <c r="U97" s="14">
        <f t="shared" si="91"/>
        <v>0.36129979178091498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0.15538688722194588</v>
      </c>
      <c r="AK97" s="8">
        <f t="shared" si="93"/>
        <v>10.4025</v>
      </c>
      <c r="AL97" s="1">
        <f t="shared" si="94"/>
        <v>0.45</v>
      </c>
      <c r="AM97" s="17">
        <f t="shared" si="95"/>
        <v>57271.666666666664</v>
      </c>
      <c r="AN97" s="1">
        <f t="shared" si="96"/>
        <v>925746146.62223935</v>
      </c>
    </row>
    <row r="98" spans="1:50" x14ac:dyDescent="0.15">
      <c r="C98" s="7">
        <v>9</v>
      </c>
      <c r="D98" s="7">
        <v>15.940850095666701</v>
      </c>
      <c r="E98" s="9">
        <f t="shared" si="97"/>
        <v>19.068475976129001</v>
      </c>
      <c r="F98" s="7" t="s">
        <v>83</v>
      </c>
      <c r="G98" s="1">
        <v>10</v>
      </c>
      <c r="H98" s="8">
        <f t="shared" si="81"/>
        <v>15.940850095666701</v>
      </c>
      <c r="I98" s="8">
        <f t="shared" si="82"/>
        <v>289.09085009566667</v>
      </c>
      <c r="J98" s="8">
        <f t="shared" si="83"/>
        <v>0.12440834055642515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22.613665287925439</v>
      </c>
      <c r="P98" s="8">
        <f t="shared" si="86"/>
        <v>2.8133285723692381</v>
      </c>
      <c r="Q98" s="12">
        <f t="shared" si="87"/>
        <v>1.2659978575661572</v>
      </c>
      <c r="R98" s="8">
        <f t="shared" si="88"/>
        <v>2.3873737500000001</v>
      </c>
      <c r="S98" s="13">
        <f t="shared" si="89"/>
        <v>0.53028892420642437</v>
      </c>
      <c r="T98" s="2">
        <f t="shared" si="90"/>
        <v>0.51</v>
      </c>
      <c r="U98" s="14">
        <f t="shared" si="91"/>
        <v>0.27044735134527642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0.12478887643060085</v>
      </c>
      <c r="AK98" s="8">
        <f t="shared" si="93"/>
        <v>10.4025</v>
      </c>
      <c r="AL98" s="1">
        <f t="shared" si="94"/>
        <v>0.45</v>
      </c>
      <c r="AM98" s="17">
        <f t="shared" si="95"/>
        <v>57271.666666666664</v>
      </c>
      <c r="AN98" s="1">
        <f t="shared" si="96"/>
        <v>743452832.87605369</v>
      </c>
    </row>
    <row r="99" spans="1:50" x14ac:dyDescent="0.15">
      <c r="C99" s="7">
        <v>10</v>
      </c>
      <c r="D99" s="7">
        <v>7.8971862551935503</v>
      </c>
      <c r="E99" s="9">
        <f t="shared" si="97"/>
        <v>15.940850095666701</v>
      </c>
      <c r="F99" s="7" t="s">
        <v>83</v>
      </c>
      <c r="G99" s="1">
        <v>11</v>
      </c>
      <c r="H99" s="8">
        <f t="shared" si="81"/>
        <v>7.8971862551935503</v>
      </c>
      <c r="I99" s="8">
        <f t="shared" si="82"/>
        <v>281.04718625519354</v>
      </c>
      <c r="J99" s="8">
        <f t="shared" si="83"/>
        <v>4.744711462024085E-2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18.81031987977839</v>
      </c>
      <c r="O99" s="8">
        <f t="shared" si="98"/>
        <v>6.2952918357778103</v>
      </c>
      <c r="P99" s="8">
        <f t="shared" si="86"/>
        <v>0.29869343330001619</v>
      </c>
      <c r="Q99" s="12">
        <f t="shared" si="87"/>
        <v>0.13441204498500728</v>
      </c>
      <c r="R99" s="8">
        <f t="shared" si="88"/>
        <v>2.3873737500000001</v>
      </c>
      <c r="S99" s="13">
        <f t="shared" si="89"/>
        <v>5.6301215921892113E-2</v>
      </c>
      <c r="T99" s="2">
        <f t="shared" si="90"/>
        <v>0.51</v>
      </c>
      <c r="U99" s="14">
        <f t="shared" si="91"/>
        <v>2.8713620120164977E-2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3.8994156466229737E-2</v>
      </c>
      <c r="AK99" s="8">
        <f t="shared" si="93"/>
        <v>10.4025</v>
      </c>
      <c r="AL99" s="1">
        <f t="shared" si="94"/>
        <v>0.45</v>
      </c>
      <c r="AM99" s="17">
        <f t="shared" si="95"/>
        <v>57271.666666666664</v>
      </c>
      <c r="AN99" s="1">
        <f t="shared" si="96"/>
        <v>232314905.94077945</v>
      </c>
    </row>
    <row r="100" spans="1:50" x14ac:dyDescent="0.15">
      <c r="C100" s="7">
        <v>11</v>
      </c>
      <c r="D100" s="7">
        <v>1.4921039864666701</v>
      </c>
      <c r="E100" s="9">
        <f t="shared" si="97"/>
        <v>7.8971862551935503</v>
      </c>
      <c r="F100" s="7" t="s">
        <v>85</v>
      </c>
      <c r="G100" s="1">
        <v>12</v>
      </c>
      <c r="H100" s="8">
        <f t="shared" si="81"/>
        <v>1.4921039864666701</v>
      </c>
      <c r="I100" s="8">
        <f t="shared" si="82"/>
        <v>274.64210398646662</v>
      </c>
      <c r="J100" s="8">
        <f t="shared" si="83"/>
        <v>2.1150166847029434E-2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11.301873402477794</v>
      </c>
      <c r="P100" s="8">
        <f t="shared" si="86"/>
        <v>0.23903650814640959</v>
      </c>
      <c r="Q100" s="12">
        <f t="shared" si="87"/>
        <v>0.10756642866588431</v>
      </c>
      <c r="R100" s="8">
        <f t="shared" si="88"/>
        <v>2.3873737500000001</v>
      </c>
      <c r="S100" s="13">
        <f t="shared" si="89"/>
        <v>4.5056384098168249E-2</v>
      </c>
      <c r="T100" s="2">
        <f t="shared" si="90"/>
        <v>0.51</v>
      </c>
      <c r="U100" s="14">
        <f t="shared" si="91"/>
        <v>2.2978755890065806E-2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3.7265094900854841E-2</v>
      </c>
      <c r="AK100" s="8">
        <f t="shared" si="93"/>
        <v>10.4025</v>
      </c>
      <c r="AL100" s="1">
        <f t="shared" si="94"/>
        <v>0.45</v>
      </c>
      <c r="AM100" s="17">
        <f t="shared" si="95"/>
        <v>57271.666666666664</v>
      </c>
      <c r="AN100" s="1">
        <f t="shared" si="96"/>
        <v>222013701.5725362</v>
      </c>
      <c r="AO100" s="1">
        <f>SUM(AN89:AN100)</f>
        <v>4990308566.9252462</v>
      </c>
    </row>
    <row r="101" spans="1:50" x14ac:dyDescent="0.3">
      <c r="C101" s="7">
        <v>12</v>
      </c>
      <c r="D101" s="10">
        <v>0.69410592783870895</v>
      </c>
      <c r="E101" s="9">
        <f t="shared" si="97"/>
        <v>1.4921039864666701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0</v>
      </c>
      <c r="E105" s="7"/>
      <c r="F105" s="7"/>
      <c r="G105" s="1">
        <v>1</v>
      </c>
      <c r="H105" s="8">
        <f t="shared" ref="H105:H116" si="99">E106</f>
        <v>0</v>
      </c>
      <c r="I105" s="8">
        <f t="shared" ref="I105:I116" si="100">H105+273.15</f>
        <v>273.14999999999998</v>
      </c>
      <c r="J105" s="8">
        <f t="shared" ref="J105:J116" si="101">EXP(($C$15*(I105-$C$13))/($C$16*I105*$C$13))</f>
        <v>1.7426374748752829E-2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1.1290377566464211E-2</v>
      </c>
      <c r="Q105" s="12">
        <f t="shared" ref="Q105:Q116" si="105">P105*$B$107</f>
        <v>3.3871132699392634E-3</v>
      </c>
      <c r="R105" s="8">
        <f t="shared" ref="R105:R116" si="106">L105*$B$107</f>
        <v>0.19436706250000002</v>
      </c>
      <c r="S105" s="13">
        <f t="shared" ref="S105:S116" si="107">Q105/R105</f>
        <v>1.7426374748752829E-2</v>
      </c>
      <c r="T105" s="2">
        <f t="shared" ref="T105:T116" si="108">$B$106/100</f>
        <v>0.01</v>
      </c>
      <c r="U105" s="14">
        <f t="shared" ref="U105:U116" si="109">S105*T105</f>
        <v>1.7426374748752828E-4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5.6642637474875286E-3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592.58333333333337</v>
      </c>
      <c r="AX105" s="1">
        <f t="shared" ref="AX105:AX116" si="116">AW105*10000*AV105*0.67*AU105*AT105</f>
        <v>437109.62925671361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-2.1072333553548401</v>
      </c>
      <c r="E106" s="9">
        <f t="shared" ref="E106:E117" si="117">D105</f>
        <v>0</v>
      </c>
      <c r="F106" s="7" t="s">
        <v>83</v>
      </c>
      <c r="G106" s="1">
        <v>2</v>
      </c>
      <c r="H106" s="8">
        <f t="shared" si="99"/>
        <v>-2.1072333553548401</v>
      </c>
      <c r="I106" s="8">
        <f t="shared" si="100"/>
        <v>271.04276664464516</v>
      </c>
      <c r="J106" s="8">
        <f t="shared" si="101"/>
        <v>1.3208375415372047E-2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1.2844900391002028</v>
      </c>
      <c r="P106" s="8">
        <f t="shared" si="104"/>
        <v>1.6966026653741396E-2</v>
      </c>
      <c r="Q106" s="12">
        <f t="shared" si="105"/>
        <v>5.0898079961224189E-3</v>
      </c>
      <c r="R106" s="8">
        <f t="shared" si="106"/>
        <v>0.19436706250000002</v>
      </c>
      <c r="S106" s="13">
        <f t="shared" si="107"/>
        <v>2.6186576730933608E-2</v>
      </c>
      <c r="T106" s="2">
        <f t="shared" si="108"/>
        <v>0.01</v>
      </c>
      <c r="U106" s="14">
        <f t="shared" si="109"/>
        <v>2.6186576730933609E-4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5.751865767309336E-3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592.58333333333337</v>
      </c>
      <c r="AX106" s="1">
        <f t="shared" si="116"/>
        <v>443869.85231720132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-2.4300081525000001</v>
      </c>
      <c r="E107" s="9">
        <f t="shared" si="117"/>
        <v>-2.1072333553548401</v>
      </c>
      <c r="F107" s="7" t="s">
        <v>83</v>
      </c>
      <c r="G107" s="1">
        <v>3</v>
      </c>
      <c r="H107" s="8">
        <f t="shared" si="99"/>
        <v>-2.4300081525000001</v>
      </c>
      <c r="I107" s="8">
        <f t="shared" si="100"/>
        <v>270.71999184749995</v>
      </c>
      <c r="J107" s="8">
        <f t="shared" si="101"/>
        <v>1.2654592926527972E-2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1.9154142207797946</v>
      </c>
      <c r="P107" s="8">
        <f t="shared" si="104"/>
        <v>2.4238787249651075E-2</v>
      </c>
      <c r="Q107" s="12">
        <f t="shared" si="105"/>
        <v>7.2716361748953219E-3</v>
      </c>
      <c r="R107" s="8">
        <f t="shared" si="106"/>
        <v>0.19436706250000002</v>
      </c>
      <c r="S107" s="13">
        <f t="shared" si="107"/>
        <v>3.7411874632284063E-2</v>
      </c>
      <c r="T107" s="2">
        <f t="shared" si="108"/>
        <v>0.01</v>
      </c>
      <c r="U107" s="14">
        <f t="shared" si="109"/>
        <v>3.7411874632284066E-4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5.864118746322841E-3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592.58333333333337</v>
      </c>
      <c r="AX107" s="1">
        <f t="shared" si="116"/>
        <v>452532.38291728491</v>
      </c>
    </row>
    <row r="108" spans="1:50" x14ac:dyDescent="0.15">
      <c r="C108" s="7">
        <v>3</v>
      </c>
      <c r="D108" s="7">
        <v>4.1773860651290304</v>
      </c>
      <c r="E108" s="9">
        <f t="shared" si="117"/>
        <v>-2.4300081525000001</v>
      </c>
      <c r="F108" s="7" t="s">
        <v>83</v>
      </c>
      <c r="G108" s="1">
        <v>4</v>
      </c>
      <c r="H108" s="8">
        <f t="shared" si="99"/>
        <v>4.1773860651290304</v>
      </c>
      <c r="I108" s="8">
        <f t="shared" si="100"/>
        <v>277.32738606512902</v>
      </c>
      <c r="J108" s="8">
        <f t="shared" si="101"/>
        <v>2.9812437153938241E-2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2.5390656418634769</v>
      </c>
      <c r="P108" s="8">
        <f t="shared" si="104"/>
        <v>7.5695734877778767E-2</v>
      </c>
      <c r="Q108" s="12">
        <f t="shared" si="105"/>
        <v>2.270872046333363E-2</v>
      </c>
      <c r="R108" s="8">
        <f t="shared" si="106"/>
        <v>0.19436706250000002</v>
      </c>
      <c r="S108" s="13">
        <f t="shared" si="107"/>
        <v>0.11683420107938107</v>
      </c>
      <c r="T108" s="2">
        <f t="shared" si="108"/>
        <v>0.01</v>
      </c>
      <c r="U108" s="14">
        <f t="shared" si="109"/>
        <v>1.1683420107938107E-3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6.6583420107938105E-3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592.58333333333337</v>
      </c>
      <c r="AX108" s="1">
        <f t="shared" si="116"/>
        <v>513822.36731004057</v>
      </c>
    </row>
    <row r="109" spans="1:50" x14ac:dyDescent="0.15">
      <c r="C109" s="7">
        <v>4</v>
      </c>
      <c r="D109" s="7">
        <v>10.4270633876333</v>
      </c>
      <c r="E109" s="9">
        <f t="shared" si="117"/>
        <v>4.1773860651290304</v>
      </c>
      <c r="F109" s="7" t="s">
        <v>83</v>
      </c>
      <c r="G109" s="1">
        <v>5</v>
      </c>
      <c r="H109" s="8">
        <f t="shared" si="99"/>
        <v>10.4270633876333</v>
      </c>
      <c r="I109" s="8">
        <f t="shared" si="100"/>
        <v>283.5770633876333</v>
      </c>
      <c r="J109" s="8">
        <f t="shared" si="101"/>
        <v>6.4630821323288623E-2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2.3402014116364134</v>
      </c>
      <c r="O109" s="8">
        <f t="shared" si="118"/>
        <v>0.77105870368261842</v>
      </c>
      <c r="P109" s="8">
        <f t="shared" si="104"/>
        <v>4.983415730747786E-2</v>
      </c>
      <c r="Q109" s="12">
        <f t="shared" si="105"/>
        <v>1.4950247192243356E-2</v>
      </c>
      <c r="R109" s="8">
        <f t="shared" si="106"/>
        <v>0.19436706250000002</v>
      </c>
      <c r="S109" s="13">
        <f t="shared" si="107"/>
        <v>7.691759601626616E-2</v>
      </c>
      <c r="T109" s="2">
        <f t="shared" si="108"/>
        <v>0.01</v>
      </c>
      <c r="U109" s="14">
        <f t="shared" si="109"/>
        <v>7.691759601626616E-4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6.2591759601626617E-3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592.58333333333337</v>
      </c>
      <c r="AX109" s="1">
        <f t="shared" si="116"/>
        <v>483018.8362278869</v>
      </c>
    </row>
    <row r="110" spans="1:50" x14ac:dyDescent="0.15">
      <c r="C110" s="7">
        <v>5</v>
      </c>
      <c r="D110" s="7">
        <v>13.538016093806499</v>
      </c>
      <c r="E110" s="9">
        <f t="shared" si="117"/>
        <v>10.4270633876333</v>
      </c>
      <c r="F110" s="7" t="s">
        <v>85</v>
      </c>
      <c r="G110" s="1">
        <v>6</v>
      </c>
      <c r="H110" s="8">
        <f t="shared" si="99"/>
        <v>13.538016093806499</v>
      </c>
      <c r="I110" s="8">
        <f t="shared" si="100"/>
        <v>286.68801609380648</v>
      </c>
      <c r="J110" s="8">
        <f t="shared" si="101"/>
        <v>9.3810718957112599E-2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1.3691147547084741</v>
      </c>
      <c r="P110" s="8">
        <f t="shared" si="104"/>
        <v>0.12843763947399281</v>
      </c>
      <c r="Q110" s="12">
        <f t="shared" si="105"/>
        <v>3.8531291842197841E-2</v>
      </c>
      <c r="R110" s="8">
        <f t="shared" si="106"/>
        <v>0.19436706250000002</v>
      </c>
      <c r="S110" s="13">
        <f t="shared" si="107"/>
        <v>0.19823982184326028</v>
      </c>
      <c r="T110" s="2">
        <f t="shared" si="108"/>
        <v>0.01</v>
      </c>
      <c r="U110" s="14">
        <f t="shared" si="109"/>
        <v>1.982398218432603E-3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7.4723982184326026E-3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592.58333333333337</v>
      </c>
      <c r="AX110" s="1">
        <f t="shared" si="116"/>
        <v>576642.8543103066</v>
      </c>
    </row>
    <row r="111" spans="1:50" x14ac:dyDescent="0.15">
      <c r="C111" s="7">
        <v>6</v>
      </c>
      <c r="D111" s="7">
        <v>17.344196725</v>
      </c>
      <c r="E111" s="9">
        <f t="shared" si="117"/>
        <v>13.538016093806499</v>
      </c>
      <c r="F111" s="7" t="s">
        <v>83</v>
      </c>
      <c r="G111" s="1">
        <v>7</v>
      </c>
      <c r="H111" s="8">
        <f t="shared" si="99"/>
        <v>17.344196725</v>
      </c>
      <c r="I111" s="8">
        <f t="shared" si="100"/>
        <v>290.49419672499999</v>
      </c>
      <c r="J111" s="8">
        <f t="shared" si="101"/>
        <v>0.14639042945439829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1.8885673235678149</v>
      </c>
      <c r="P111" s="8">
        <f t="shared" si="104"/>
        <v>0.27646818155063596</v>
      </c>
      <c r="Q111" s="12">
        <f t="shared" si="105"/>
        <v>8.2940454465190785E-2</v>
      </c>
      <c r="R111" s="8">
        <f t="shared" si="106"/>
        <v>0.19436706250000002</v>
      </c>
      <c r="S111" s="13">
        <f t="shared" si="107"/>
        <v>0.4267207282879566</v>
      </c>
      <c r="T111" s="2">
        <f t="shared" si="108"/>
        <v>0.01</v>
      </c>
      <c r="U111" s="14">
        <f t="shared" si="109"/>
        <v>4.2672072828795664E-3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1.4217207282879566E-2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592.58333333333337</v>
      </c>
      <c r="AX111" s="1">
        <f t="shared" si="116"/>
        <v>1097137.8596630257</v>
      </c>
    </row>
    <row r="112" spans="1:50" x14ac:dyDescent="0.15">
      <c r="C112" s="7">
        <v>7</v>
      </c>
      <c r="D112" s="7">
        <v>17.456674079999999</v>
      </c>
      <c r="E112" s="9">
        <f t="shared" si="117"/>
        <v>17.344196725</v>
      </c>
      <c r="F112" s="7" t="s">
        <v>83</v>
      </c>
      <c r="G112" s="1">
        <v>8</v>
      </c>
      <c r="H112" s="8">
        <f t="shared" si="99"/>
        <v>17.456674079999999</v>
      </c>
      <c r="I112" s="8">
        <f t="shared" si="100"/>
        <v>290.60667407999995</v>
      </c>
      <c r="J112" s="8">
        <f t="shared" si="101"/>
        <v>0.1483019130673312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2.2599893503505126</v>
      </c>
      <c r="P112" s="8">
        <f t="shared" si="104"/>
        <v>0.33516074416877606</v>
      </c>
      <c r="Q112" s="12">
        <f t="shared" si="105"/>
        <v>0.10054822325063281</v>
      </c>
      <c r="R112" s="8">
        <f t="shared" si="106"/>
        <v>0.19436706250000002</v>
      </c>
      <c r="S112" s="13">
        <f t="shared" si="107"/>
        <v>0.51731101945646163</v>
      </c>
      <c r="T112" s="2">
        <f t="shared" si="108"/>
        <v>0.01</v>
      </c>
      <c r="U112" s="14">
        <f t="shared" si="109"/>
        <v>5.173110194564616E-3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1.5123110194564617E-2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592.58333333333337</v>
      </c>
      <c r="AX112" s="1">
        <f t="shared" si="116"/>
        <v>1167046.1308032726</v>
      </c>
    </row>
    <row r="113" spans="1:53" x14ac:dyDescent="0.15">
      <c r="C113" s="7">
        <v>8</v>
      </c>
      <c r="D113" s="7">
        <v>19.068475976129001</v>
      </c>
      <c r="E113" s="9">
        <f t="shared" si="117"/>
        <v>17.456674079999999</v>
      </c>
      <c r="F113" s="7" t="s">
        <v>83</v>
      </c>
      <c r="G113" s="1">
        <v>9</v>
      </c>
      <c r="H113" s="8">
        <f t="shared" si="99"/>
        <v>19.068475976129001</v>
      </c>
      <c r="I113" s="8">
        <f t="shared" si="100"/>
        <v>292.21847597612896</v>
      </c>
      <c r="J113" s="8">
        <f t="shared" si="101"/>
        <v>0.17840483866530621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2.5727188145150701</v>
      </c>
      <c r="P113" s="8">
        <f t="shared" si="104"/>
        <v>0.45898548503475894</v>
      </c>
      <c r="Q113" s="12">
        <f t="shared" si="105"/>
        <v>0.13769564551042768</v>
      </c>
      <c r="R113" s="8">
        <f t="shared" si="106"/>
        <v>0.19436706250000002</v>
      </c>
      <c r="S113" s="13">
        <f t="shared" si="107"/>
        <v>0.70843096427630403</v>
      </c>
      <c r="T113" s="2">
        <f t="shared" si="108"/>
        <v>0.01</v>
      </c>
      <c r="U113" s="14">
        <f t="shared" si="109"/>
        <v>7.0843096427630403E-3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1.7034309642763042E-2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592.58333333333337</v>
      </c>
      <c r="AX113" s="1">
        <f t="shared" si="116"/>
        <v>1314532.8509631886</v>
      </c>
    </row>
    <row r="114" spans="1:53" x14ac:dyDescent="0.15">
      <c r="C114" s="7">
        <v>9</v>
      </c>
      <c r="D114" s="7">
        <v>15.940850095666701</v>
      </c>
      <c r="E114" s="9">
        <f t="shared" si="117"/>
        <v>19.068475976129001</v>
      </c>
      <c r="F114" s="7" t="s">
        <v>83</v>
      </c>
      <c r="G114" s="1">
        <v>10</v>
      </c>
      <c r="H114" s="8">
        <f t="shared" si="99"/>
        <v>15.940850095666701</v>
      </c>
      <c r="I114" s="8">
        <f t="shared" si="100"/>
        <v>289.09085009566667</v>
      </c>
      <c r="J114" s="8">
        <f t="shared" si="101"/>
        <v>0.12440834055642515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2.7616235378136449</v>
      </c>
      <c r="P114" s="8">
        <f t="shared" si="104"/>
        <v>0.3435690015809596</v>
      </c>
      <c r="Q114" s="12">
        <f t="shared" si="105"/>
        <v>0.10307070047428787</v>
      </c>
      <c r="R114" s="8">
        <f t="shared" si="106"/>
        <v>0.19436706250000002</v>
      </c>
      <c r="S114" s="13">
        <f t="shared" si="107"/>
        <v>0.53028892420642448</v>
      </c>
      <c r="T114" s="2">
        <f t="shared" si="108"/>
        <v>0.01</v>
      </c>
      <c r="U114" s="14">
        <f t="shared" si="109"/>
        <v>5.3028892420642453E-3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1.5252889242064246E-2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592.58333333333337</v>
      </c>
      <c r="AX114" s="1">
        <f t="shared" si="116"/>
        <v>1177061.143144994</v>
      </c>
    </row>
    <row r="115" spans="1:53" x14ac:dyDescent="0.15">
      <c r="C115" s="7">
        <v>10</v>
      </c>
      <c r="D115" s="7">
        <v>7.8971862551935503</v>
      </c>
      <c r="E115" s="9">
        <f t="shared" si="117"/>
        <v>15.940850095666701</v>
      </c>
      <c r="F115" s="7" t="s">
        <v>83</v>
      </c>
      <c r="G115" s="1">
        <v>11</v>
      </c>
      <c r="H115" s="8">
        <f t="shared" si="99"/>
        <v>7.8971862551935503</v>
      </c>
      <c r="I115" s="8">
        <f t="shared" si="100"/>
        <v>281.04718625519354</v>
      </c>
      <c r="J115" s="8">
        <f t="shared" si="101"/>
        <v>4.744711462024085E-2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2.297151809421051</v>
      </c>
      <c r="O115" s="8">
        <f t="shared" si="118"/>
        <v>0.7687929351449676</v>
      </c>
      <c r="P115" s="8">
        <f t="shared" si="104"/>
        <v>3.6477006513054668E-2</v>
      </c>
      <c r="Q115" s="12">
        <f t="shared" si="105"/>
        <v>1.0943101953916399E-2</v>
      </c>
      <c r="R115" s="8">
        <f t="shared" si="106"/>
        <v>0.19436706250000002</v>
      </c>
      <c r="S115" s="13">
        <f t="shared" si="107"/>
        <v>5.6301215921892106E-2</v>
      </c>
      <c r="T115" s="2">
        <f t="shared" si="108"/>
        <v>0.01</v>
      </c>
      <c r="U115" s="14">
        <f t="shared" si="109"/>
        <v>5.6301215921892103E-4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6.053012159218921E-3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592.58333333333337</v>
      </c>
      <c r="AX115" s="1">
        <f t="shared" si="116"/>
        <v>467109.23409528041</v>
      </c>
    </row>
    <row r="116" spans="1:53" x14ac:dyDescent="0.15">
      <c r="C116" s="7">
        <v>11</v>
      </c>
      <c r="D116" s="7">
        <v>1.4921039864666701</v>
      </c>
      <c r="E116" s="9">
        <f t="shared" si="117"/>
        <v>7.8971862551935503</v>
      </c>
      <c r="F116" s="7" t="s">
        <v>85</v>
      </c>
      <c r="G116" s="1">
        <v>12</v>
      </c>
      <c r="H116" s="8">
        <f t="shared" si="99"/>
        <v>1.4921039864666701</v>
      </c>
      <c r="I116" s="8">
        <f t="shared" si="100"/>
        <v>274.64210398646662</v>
      </c>
      <c r="J116" s="8">
        <f t="shared" si="101"/>
        <v>2.1150166847029434E-2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1.3802061369652465</v>
      </c>
      <c r="P116" s="8">
        <f t="shared" si="104"/>
        <v>2.9191590080108923E-2</v>
      </c>
      <c r="Q116" s="12">
        <f t="shared" si="105"/>
        <v>8.7574770240326765E-3</v>
      </c>
      <c r="R116" s="8">
        <f t="shared" si="106"/>
        <v>0.19436706250000002</v>
      </c>
      <c r="S116" s="13">
        <f t="shared" si="107"/>
        <v>4.5056384098168256E-2</v>
      </c>
      <c r="T116" s="2">
        <f t="shared" si="108"/>
        <v>0.01</v>
      </c>
      <c r="U116" s="14">
        <f t="shared" si="109"/>
        <v>4.5056384098168258E-4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5.940563840981683E-3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592.58333333333337</v>
      </c>
      <c r="AX116" s="1">
        <f t="shared" si="116"/>
        <v>458431.62922262202</v>
      </c>
      <c r="AY116" s="1">
        <f>SUM(AX105:AX116)</f>
        <v>8588314.7702318169</v>
      </c>
    </row>
    <row r="117" spans="1:53" x14ac:dyDescent="0.3">
      <c r="C117" s="7">
        <v>12</v>
      </c>
      <c r="D117" s="10">
        <v>0.69410592783870895</v>
      </c>
      <c r="E117" s="9">
        <f t="shared" si="117"/>
        <v>1.4921039864666701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0</v>
      </c>
      <c r="E121" s="7"/>
      <c r="F121" s="7"/>
      <c r="G121" s="1">
        <v>1</v>
      </c>
      <c r="H121" s="8">
        <f t="shared" ref="H121:H132" si="119">E122</f>
        <v>0</v>
      </c>
      <c r="I121" s="8">
        <f t="shared" ref="I121:I132" si="120">H121+273.15</f>
        <v>273.14999999999998</v>
      </c>
      <c r="J121" s="8">
        <f t="shared" ref="J121:J132" si="121">EXP(($C$15*(I121-$C$13))/($C$16*I121*$C$13))</f>
        <v>1.7426374748752829E-2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4.9612888909699301E-3</v>
      </c>
      <c r="Q121" s="12">
        <f t="shared" ref="Q121:Q132" si="125">P121*$B$123</f>
        <v>1.637225334020077E-3</v>
      </c>
      <c r="R121" s="8">
        <f t="shared" ref="R121:R132" si="126">L121*$B$123</f>
        <v>9.3951000000000007E-2</v>
      </c>
      <c r="S121" s="13">
        <f t="shared" ref="S121:S132" si="127">Q121/R121</f>
        <v>1.7426374748752829E-2</v>
      </c>
      <c r="T121" s="2">
        <f t="shared" ref="T121:T132" si="128">$B$122/100</f>
        <v>0.01</v>
      </c>
      <c r="U121" s="14">
        <f t="shared" ref="U121:U132" si="129">S121*T121</f>
        <v>1.7426374748752828E-4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5.6642637474875286E-3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-2.1072333553548401</v>
      </c>
      <c r="E122" s="9">
        <f t="shared" ref="E122:E133" si="139">D121</f>
        <v>0</v>
      </c>
      <c r="F122" s="7" t="s">
        <v>83</v>
      </c>
      <c r="G122" s="1">
        <v>2</v>
      </c>
      <c r="H122" s="8">
        <f t="shared" si="119"/>
        <v>-2.1072333553548401</v>
      </c>
      <c r="I122" s="8">
        <f t="shared" si="120"/>
        <v>271.04276664464516</v>
      </c>
      <c r="J122" s="8">
        <f t="shared" si="121"/>
        <v>1.3208375415372047E-2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0.5644387111090301</v>
      </c>
      <c r="P122" s="8">
        <f t="shared" si="124"/>
        <v>7.4553183952967986E-3</v>
      </c>
      <c r="Q122" s="12">
        <f t="shared" si="125"/>
        <v>2.4602550704479437E-3</v>
      </c>
      <c r="R122" s="8">
        <f t="shared" si="126"/>
        <v>9.3951000000000007E-2</v>
      </c>
      <c r="S122" s="13">
        <f t="shared" si="127"/>
        <v>2.6186576730933608E-2</v>
      </c>
      <c r="T122" s="2">
        <f t="shared" si="128"/>
        <v>0.01</v>
      </c>
      <c r="U122" s="14">
        <f t="shared" si="129"/>
        <v>2.6186576730933609E-4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5.751865767309336E-3</v>
      </c>
      <c r="AU122" s="8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-2.4300081525000001</v>
      </c>
      <c r="E123" s="9">
        <f t="shared" si="139"/>
        <v>-2.1072333553548401</v>
      </c>
      <c r="F123" s="7" t="s">
        <v>83</v>
      </c>
      <c r="G123" s="1">
        <v>3</v>
      </c>
      <c r="H123" s="8">
        <f t="shared" si="119"/>
        <v>-2.4300081525000001</v>
      </c>
      <c r="I123" s="8">
        <f t="shared" si="120"/>
        <v>270.71999184749995</v>
      </c>
      <c r="J123" s="8">
        <f t="shared" si="121"/>
        <v>1.2654592926527972E-2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0.84168339271373327</v>
      </c>
      <c r="P123" s="8">
        <f t="shared" si="124"/>
        <v>1.0651160707811275E-2</v>
      </c>
      <c r="Q123" s="12">
        <f t="shared" si="125"/>
        <v>3.5148830335777208E-3</v>
      </c>
      <c r="R123" s="8">
        <f t="shared" si="126"/>
        <v>9.3951000000000007E-2</v>
      </c>
      <c r="S123" s="13">
        <f t="shared" si="127"/>
        <v>3.741187463228407E-2</v>
      </c>
      <c r="T123" s="2">
        <f t="shared" si="128"/>
        <v>0.01</v>
      </c>
      <c r="U123" s="14">
        <f t="shared" si="129"/>
        <v>3.7411874632284071E-4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5.864118746322841E-3</v>
      </c>
      <c r="AU123" s="8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7">
        <v>4.1773860651290304</v>
      </c>
      <c r="E124" s="9">
        <f t="shared" si="139"/>
        <v>-2.4300081525000001</v>
      </c>
      <c r="F124" s="7" t="s">
        <v>83</v>
      </c>
      <c r="G124" s="1">
        <v>4</v>
      </c>
      <c r="H124" s="8">
        <f t="shared" si="119"/>
        <v>4.1773860651290304</v>
      </c>
      <c r="I124" s="8">
        <f t="shared" si="120"/>
        <v>277.32738606512902</v>
      </c>
      <c r="J124" s="8">
        <f t="shared" si="121"/>
        <v>2.9812437153938241E-2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1.115732232005922</v>
      </c>
      <c r="P124" s="8">
        <f t="shared" si="124"/>
        <v>3.326269704729979E-2</v>
      </c>
      <c r="Q124" s="12">
        <f t="shared" si="125"/>
        <v>1.0976690025608931E-2</v>
      </c>
      <c r="R124" s="8">
        <f t="shared" si="126"/>
        <v>9.3951000000000007E-2</v>
      </c>
      <c r="S124" s="13">
        <f t="shared" si="127"/>
        <v>0.11683420107938106</v>
      </c>
      <c r="T124" s="2">
        <f t="shared" si="128"/>
        <v>0.01</v>
      </c>
      <c r="U124" s="14">
        <f t="shared" si="129"/>
        <v>1.1683420107938107E-3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6.6583420107938105E-3</v>
      </c>
      <c r="AU124" s="8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7">
        <v>10.4270633876333</v>
      </c>
      <c r="E125" s="9">
        <f t="shared" si="139"/>
        <v>4.1773860651290304</v>
      </c>
      <c r="F125" s="7" t="s">
        <v>83</v>
      </c>
      <c r="G125" s="1">
        <v>5</v>
      </c>
      <c r="H125" s="8">
        <f t="shared" si="119"/>
        <v>10.4270633876333</v>
      </c>
      <c r="I125" s="8">
        <f t="shared" si="120"/>
        <v>283.5770633876333</v>
      </c>
      <c r="J125" s="8">
        <f t="shared" si="121"/>
        <v>6.4630821323288623E-2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1.0283460582106911</v>
      </c>
      <c r="O125" s="8">
        <f t="shared" si="140"/>
        <v>0.33882347674793101</v>
      </c>
      <c r="P125" s="8">
        <f t="shared" si="124"/>
        <v>2.1898439585830966E-2</v>
      </c>
      <c r="Q125" s="12">
        <f t="shared" si="125"/>
        <v>7.2264850633242186E-3</v>
      </c>
      <c r="R125" s="8">
        <f t="shared" si="126"/>
        <v>9.3951000000000007E-2</v>
      </c>
      <c r="S125" s="13">
        <f t="shared" si="127"/>
        <v>7.6917596016266118E-2</v>
      </c>
      <c r="T125" s="2">
        <f t="shared" si="128"/>
        <v>0.01</v>
      </c>
      <c r="U125" s="14">
        <f t="shared" si="129"/>
        <v>7.6917596016266116E-4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6.2591759601626608E-3</v>
      </c>
      <c r="AU125" s="8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7">
        <v>13.538016093806499</v>
      </c>
      <c r="E126" s="9">
        <f t="shared" si="139"/>
        <v>10.4270633876333</v>
      </c>
      <c r="F126" s="7" t="s">
        <v>85</v>
      </c>
      <c r="G126" s="1">
        <v>6</v>
      </c>
      <c r="H126" s="8">
        <f t="shared" si="119"/>
        <v>13.538016093806499</v>
      </c>
      <c r="I126" s="8">
        <f t="shared" si="120"/>
        <v>286.68801609380648</v>
      </c>
      <c r="J126" s="8">
        <f t="shared" si="121"/>
        <v>9.3810718957112599E-2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0.60162503716210003</v>
      </c>
      <c r="P126" s="8">
        <f t="shared" si="124"/>
        <v>5.6438877278776188E-2</v>
      </c>
      <c r="Q126" s="12">
        <f t="shared" si="125"/>
        <v>1.8624829501996142E-2</v>
      </c>
      <c r="R126" s="8">
        <f t="shared" si="126"/>
        <v>9.3951000000000007E-2</v>
      </c>
      <c r="S126" s="13">
        <f t="shared" si="127"/>
        <v>0.19823982184326022</v>
      </c>
      <c r="T126" s="2">
        <f t="shared" si="128"/>
        <v>0.01</v>
      </c>
      <c r="U126" s="14">
        <f t="shared" si="129"/>
        <v>1.9823982184326021E-3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7.4723982184326026E-3</v>
      </c>
      <c r="AU126" s="8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7">
        <v>17.344196725</v>
      </c>
      <c r="E127" s="9">
        <f t="shared" si="139"/>
        <v>13.538016093806499</v>
      </c>
      <c r="F127" s="7" t="s">
        <v>83</v>
      </c>
      <c r="G127" s="1">
        <v>7</v>
      </c>
      <c r="H127" s="8">
        <f t="shared" si="119"/>
        <v>17.344196725</v>
      </c>
      <c r="I127" s="8">
        <f t="shared" si="120"/>
        <v>290.49419672499999</v>
      </c>
      <c r="J127" s="8">
        <f t="shared" si="121"/>
        <v>0.14639042945439829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0.82988615988332393</v>
      </c>
      <c r="P127" s="8">
        <f t="shared" si="124"/>
        <v>0.12148739134358123</v>
      </c>
      <c r="Q127" s="12">
        <f t="shared" si="125"/>
        <v>4.009083914338181E-2</v>
      </c>
      <c r="R127" s="8">
        <f t="shared" si="126"/>
        <v>9.3951000000000007E-2</v>
      </c>
      <c r="S127" s="13">
        <f t="shared" si="127"/>
        <v>0.42672072828795654</v>
      </c>
      <c r="T127" s="2">
        <f t="shared" si="128"/>
        <v>0.01</v>
      </c>
      <c r="U127" s="14">
        <f t="shared" si="129"/>
        <v>4.2672072828795655E-3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1.4217207282879566E-2</v>
      </c>
      <c r="AU127" s="8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7">
        <v>17.456674079999999</v>
      </c>
      <c r="E128" s="9">
        <f t="shared" si="139"/>
        <v>17.344196725</v>
      </c>
      <c r="F128" s="7" t="s">
        <v>83</v>
      </c>
      <c r="G128" s="1">
        <v>8</v>
      </c>
      <c r="H128" s="8">
        <f t="shared" si="119"/>
        <v>17.456674079999999</v>
      </c>
      <c r="I128" s="8">
        <f t="shared" si="120"/>
        <v>290.60667407999995</v>
      </c>
      <c r="J128" s="8">
        <f t="shared" si="121"/>
        <v>0.1483019130673312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0.99309876853974277</v>
      </c>
      <c r="P128" s="8">
        <f t="shared" si="124"/>
        <v>0.1472784472392546</v>
      </c>
      <c r="Q128" s="12">
        <f t="shared" si="125"/>
        <v>4.8601887588954021E-2</v>
      </c>
      <c r="R128" s="8">
        <f t="shared" si="126"/>
        <v>9.3951000000000007E-2</v>
      </c>
      <c r="S128" s="13">
        <f t="shared" si="127"/>
        <v>0.51731101945646152</v>
      </c>
      <c r="T128" s="2">
        <f t="shared" si="128"/>
        <v>0.01</v>
      </c>
      <c r="U128" s="14">
        <f t="shared" si="129"/>
        <v>5.1731101945646151E-3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1.5123110194564617E-2</v>
      </c>
      <c r="AU128" s="8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7">
        <v>19.068475976129001</v>
      </c>
      <c r="E129" s="9">
        <f t="shared" si="139"/>
        <v>17.456674079999999</v>
      </c>
      <c r="F129" s="7" t="s">
        <v>83</v>
      </c>
      <c r="G129" s="1">
        <v>9</v>
      </c>
      <c r="H129" s="8">
        <f t="shared" si="119"/>
        <v>19.068475976129001</v>
      </c>
      <c r="I129" s="8">
        <f t="shared" si="120"/>
        <v>292.21847597612896</v>
      </c>
      <c r="J129" s="8">
        <f t="shared" si="121"/>
        <v>0.17840483866530621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1.1305203213004882</v>
      </c>
      <c r="P129" s="8">
        <f t="shared" si="124"/>
        <v>0.20169029552946374</v>
      </c>
      <c r="Q129" s="12">
        <f t="shared" si="125"/>
        <v>6.6557797524723045E-2</v>
      </c>
      <c r="R129" s="8">
        <f t="shared" si="126"/>
        <v>9.3951000000000007E-2</v>
      </c>
      <c r="S129" s="13">
        <f t="shared" si="127"/>
        <v>0.70843096427630403</v>
      </c>
      <c r="T129" s="2">
        <f t="shared" si="128"/>
        <v>0.01</v>
      </c>
      <c r="U129" s="14">
        <f t="shared" si="129"/>
        <v>7.0843096427630403E-3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1.7034309642763042E-2</v>
      </c>
      <c r="AU129" s="8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7">
        <v>15.940850095666701</v>
      </c>
      <c r="E130" s="9">
        <f t="shared" si="139"/>
        <v>19.068475976129001</v>
      </c>
      <c r="F130" s="7" t="s">
        <v>83</v>
      </c>
      <c r="G130" s="1">
        <v>10</v>
      </c>
      <c r="H130" s="8">
        <f t="shared" si="119"/>
        <v>15.940850095666701</v>
      </c>
      <c r="I130" s="8">
        <f t="shared" si="120"/>
        <v>289.09085009566667</v>
      </c>
      <c r="J130" s="8">
        <f t="shared" si="121"/>
        <v>0.12440834055642515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1.2135300257710244</v>
      </c>
      <c r="P130" s="8">
        <f t="shared" si="124"/>
        <v>0.150973256721569</v>
      </c>
      <c r="Q130" s="12">
        <f t="shared" si="125"/>
        <v>4.9821174718117769E-2</v>
      </c>
      <c r="R130" s="8">
        <f t="shared" si="126"/>
        <v>9.3951000000000007E-2</v>
      </c>
      <c r="S130" s="13">
        <f t="shared" si="127"/>
        <v>0.53028892420642426</v>
      </c>
      <c r="T130" s="2">
        <f t="shared" si="128"/>
        <v>0.01</v>
      </c>
      <c r="U130" s="14">
        <f t="shared" si="129"/>
        <v>5.3028892420642426E-3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1.5252889242064242E-2</v>
      </c>
      <c r="AU130" s="8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7">
        <v>7.8971862551935503</v>
      </c>
      <c r="E131" s="9">
        <f t="shared" si="139"/>
        <v>15.940850095666701</v>
      </c>
      <c r="F131" s="7" t="s">
        <v>83</v>
      </c>
      <c r="G131" s="1">
        <v>11</v>
      </c>
      <c r="H131" s="8">
        <f t="shared" si="119"/>
        <v>7.8971862551935503</v>
      </c>
      <c r="I131" s="8">
        <f t="shared" si="120"/>
        <v>281.04718625519354</v>
      </c>
      <c r="J131" s="8">
        <f t="shared" si="121"/>
        <v>4.744711462024085E-2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1.0094289305969828</v>
      </c>
      <c r="O131" s="8">
        <f t="shared" si="140"/>
        <v>0.33782783845247266</v>
      </c>
      <c r="P131" s="8">
        <f t="shared" si="124"/>
        <v>1.6028956172962679E-2</v>
      </c>
      <c r="Q131" s="12">
        <f t="shared" si="125"/>
        <v>5.289555537077684E-3</v>
      </c>
      <c r="R131" s="8">
        <f t="shared" si="126"/>
        <v>9.3951000000000007E-2</v>
      </c>
      <c r="S131" s="13">
        <f t="shared" si="127"/>
        <v>5.6301215921892092E-2</v>
      </c>
      <c r="T131" s="2">
        <f t="shared" si="128"/>
        <v>0.01</v>
      </c>
      <c r="U131" s="14">
        <f t="shared" si="129"/>
        <v>5.6301215921892092E-4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6.053012159218921E-3</v>
      </c>
      <c r="AU131" s="8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7">
        <v>1.4921039864666701</v>
      </c>
      <c r="E132" s="9">
        <f t="shared" si="139"/>
        <v>7.8971862551935503</v>
      </c>
      <c r="F132" s="7" t="s">
        <v>85</v>
      </c>
      <c r="G132" s="1">
        <v>12</v>
      </c>
      <c r="H132" s="8">
        <f t="shared" si="119"/>
        <v>1.4921039864666701</v>
      </c>
      <c r="I132" s="8">
        <f t="shared" si="120"/>
        <v>274.64210398646662</v>
      </c>
      <c r="J132" s="8">
        <f t="shared" si="121"/>
        <v>2.1150166847029434E-2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0.60649888227950999</v>
      </c>
      <c r="P132" s="8">
        <f t="shared" si="124"/>
        <v>1.28275525527485E-2</v>
      </c>
      <c r="Q132" s="12">
        <f t="shared" si="125"/>
        <v>4.2330923424070055E-3</v>
      </c>
      <c r="R132" s="8">
        <f t="shared" si="126"/>
        <v>9.3951000000000007E-2</v>
      </c>
      <c r="S132" s="13">
        <f t="shared" si="127"/>
        <v>4.5056384098168249E-2</v>
      </c>
      <c r="T132" s="2">
        <f t="shared" si="128"/>
        <v>0.01</v>
      </c>
      <c r="U132" s="14">
        <f t="shared" si="129"/>
        <v>4.5056384098168248E-4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5.9405638409816821E-3</v>
      </c>
      <c r="AU132" s="8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3">
      <c r="C133" s="7">
        <v>12</v>
      </c>
      <c r="D133" s="10">
        <v>0.69410592783870895</v>
      </c>
      <c r="E133" s="9">
        <f t="shared" si="139"/>
        <v>1.4921039864666701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0</v>
      </c>
      <c r="E136" s="7"/>
      <c r="F136" s="7"/>
      <c r="G136" s="1">
        <v>1</v>
      </c>
      <c r="H136" s="8">
        <f t="shared" ref="H136:H147" si="141">E137</f>
        <v>0</v>
      </c>
      <c r="I136" s="8">
        <f t="shared" ref="I136:I147" si="142">H136+273.15</f>
        <v>273.14999999999998</v>
      </c>
      <c r="J136" s="8">
        <f t="shared" ref="J136:J147" si="143">EXP(($C$15*(I136-$C$13))/($C$16*I136*$C$13))</f>
        <v>1.7426374748752829E-2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1.3227453448093443E-2</v>
      </c>
      <c r="Q136" s="12">
        <f t="shared" ref="Q136:Q147" si="147">P136*$B$138</f>
        <v>3.4391378965042954E-3</v>
      </c>
      <c r="R136" s="8">
        <f t="shared" ref="R136:R147" si="148">L136*$B$138</f>
        <v>0.19735245833333334</v>
      </c>
      <c r="S136" s="13">
        <f t="shared" ref="S136:S147" si="149">Q136/R136</f>
        <v>1.7426374748752832E-2</v>
      </c>
      <c r="T136" s="2">
        <f t="shared" ref="T136:T147" si="150">$B$137/100</f>
        <v>0.01</v>
      </c>
      <c r="U136" s="14">
        <f t="shared" ref="U136:U147" si="151">S136*T136</f>
        <v>1.7426374748752833E-4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5.6642637474875286E-3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-2.1072333553548401</v>
      </c>
      <c r="E137" s="9">
        <f t="shared" ref="E137:E148" si="159">D136</f>
        <v>0</v>
      </c>
      <c r="F137" s="7" t="s">
        <v>83</v>
      </c>
      <c r="G137" s="1">
        <v>2</v>
      </c>
      <c r="H137" s="8">
        <f t="shared" si="141"/>
        <v>-2.1072333553548401</v>
      </c>
      <c r="I137" s="8">
        <f t="shared" si="142"/>
        <v>271.04276664464516</v>
      </c>
      <c r="J137" s="8">
        <f t="shared" si="143"/>
        <v>1.3208375415372047E-2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1.50486837988524</v>
      </c>
      <c r="P137" s="8">
        <f t="shared" si="146"/>
        <v>1.9876866512246967E-2</v>
      </c>
      <c r="Q137" s="12">
        <f t="shared" si="147"/>
        <v>5.1679852931842112E-3</v>
      </c>
      <c r="R137" s="8">
        <f t="shared" si="148"/>
        <v>0.19735245833333334</v>
      </c>
      <c r="S137" s="13">
        <f t="shared" si="149"/>
        <v>2.6186576730933608E-2</v>
      </c>
      <c r="T137" s="2">
        <f t="shared" si="150"/>
        <v>0.01</v>
      </c>
      <c r="U137" s="14">
        <f t="shared" si="151"/>
        <v>2.6186576730933609E-4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5.751865767309336E-3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-2.4300081525000001</v>
      </c>
      <c r="E138" s="9">
        <f t="shared" si="159"/>
        <v>-2.1072333553548401</v>
      </c>
      <c r="F138" s="7" t="s">
        <v>83</v>
      </c>
      <c r="G138" s="1">
        <v>3</v>
      </c>
      <c r="H138" s="8">
        <f t="shared" si="141"/>
        <v>-2.4300081525000001</v>
      </c>
      <c r="I138" s="8">
        <f t="shared" si="142"/>
        <v>270.71999184749995</v>
      </c>
      <c r="J138" s="8">
        <f t="shared" si="143"/>
        <v>1.2654592926527972E-2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2.2440394300396598</v>
      </c>
      <c r="P138" s="8">
        <f t="shared" si="146"/>
        <v>2.8397405498229739E-2</v>
      </c>
      <c r="Q138" s="12">
        <f t="shared" si="147"/>
        <v>7.3833254295397324E-3</v>
      </c>
      <c r="R138" s="8">
        <f t="shared" si="148"/>
        <v>0.19735245833333334</v>
      </c>
      <c r="S138" s="13">
        <f t="shared" si="149"/>
        <v>3.741187463228407E-2</v>
      </c>
      <c r="T138" s="2">
        <f t="shared" si="150"/>
        <v>0.01</v>
      </c>
      <c r="U138" s="14">
        <f t="shared" si="151"/>
        <v>3.7411874632284071E-4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5.864118746322841E-3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4.1773860651290304</v>
      </c>
      <c r="E139" s="9">
        <f t="shared" si="159"/>
        <v>-2.4300081525000001</v>
      </c>
      <c r="F139" s="7" t="s">
        <v>83</v>
      </c>
      <c r="G139" s="1">
        <v>4</v>
      </c>
      <c r="H139" s="8">
        <f t="shared" si="141"/>
        <v>4.1773860651290304</v>
      </c>
      <c r="I139" s="8">
        <f t="shared" si="142"/>
        <v>277.32738606512902</v>
      </c>
      <c r="J139" s="8">
        <f t="shared" si="143"/>
        <v>2.9812437153938241E-2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2.9746899412080969</v>
      </c>
      <c r="P139" s="8">
        <f t="shared" si="146"/>
        <v>8.8682756924718636E-2</v>
      </c>
      <c r="Q139" s="12">
        <f t="shared" si="147"/>
        <v>2.3057516800426846E-2</v>
      </c>
      <c r="R139" s="8">
        <f t="shared" si="148"/>
        <v>0.19735245833333334</v>
      </c>
      <c r="S139" s="13">
        <f t="shared" si="149"/>
        <v>0.1168342010793811</v>
      </c>
      <c r="T139" s="2">
        <f t="shared" si="150"/>
        <v>0.01</v>
      </c>
      <c r="U139" s="14">
        <f t="shared" si="151"/>
        <v>1.1683420107938111E-3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6.6583420107938114E-3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10.4270633876333</v>
      </c>
      <c r="E140" s="9">
        <f t="shared" si="159"/>
        <v>4.1773860651290304</v>
      </c>
      <c r="F140" s="7" t="s">
        <v>83</v>
      </c>
      <c r="G140" s="1">
        <v>5</v>
      </c>
      <c r="H140" s="8">
        <f t="shared" si="141"/>
        <v>10.4270633876333</v>
      </c>
      <c r="I140" s="8">
        <f t="shared" si="142"/>
        <v>283.5770633876333</v>
      </c>
      <c r="J140" s="8">
        <f t="shared" si="143"/>
        <v>6.4630821323288623E-2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3.6450551009500449</v>
      </c>
      <c r="P140" s="8">
        <f t="shared" si="146"/>
        <v>0.23558290494304412</v>
      </c>
      <c r="Q140" s="12">
        <f t="shared" si="147"/>
        <v>6.1251555285191474E-2</v>
      </c>
      <c r="R140" s="8">
        <f t="shared" si="148"/>
        <v>0.19735245833333334</v>
      </c>
      <c r="S140" s="13">
        <f t="shared" si="149"/>
        <v>0.31036631518283919</v>
      </c>
      <c r="T140" s="2">
        <f t="shared" si="150"/>
        <v>0.01</v>
      </c>
      <c r="U140" s="14">
        <f t="shared" si="151"/>
        <v>3.1036631518283919E-3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8.5936631518283915E-3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13.538016093806499</v>
      </c>
      <c r="E141" s="9">
        <f t="shared" si="159"/>
        <v>10.4270633876333</v>
      </c>
      <c r="F141" s="7" t="s">
        <v>85</v>
      </c>
      <c r="G141" s="1">
        <v>6</v>
      </c>
      <c r="H141" s="8">
        <f t="shared" si="141"/>
        <v>13.538016093806499</v>
      </c>
      <c r="I141" s="8">
        <f t="shared" si="142"/>
        <v>286.68801609380648</v>
      </c>
      <c r="J141" s="8">
        <f t="shared" si="143"/>
        <v>9.3810718957112599E-2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4.1685201126736677</v>
      </c>
      <c r="P141" s="8">
        <f t="shared" si="146"/>
        <v>0.3910518687571008</v>
      </c>
      <c r="Q141" s="12">
        <f t="shared" si="147"/>
        <v>0.10167348587684621</v>
      </c>
      <c r="R141" s="8">
        <f t="shared" si="148"/>
        <v>0.19735245833333334</v>
      </c>
      <c r="S141" s="13">
        <f t="shared" si="149"/>
        <v>0.51518732898232811</v>
      </c>
      <c r="T141" s="2">
        <f t="shared" si="150"/>
        <v>0.01</v>
      </c>
      <c r="U141" s="14">
        <f t="shared" si="151"/>
        <v>5.1518732898232812E-3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1.0641873289823283E-2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17.344196725</v>
      </c>
      <c r="E142" s="9">
        <f t="shared" si="159"/>
        <v>13.538016093806499</v>
      </c>
      <c r="F142" s="7" t="s">
        <v>83</v>
      </c>
      <c r="G142" s="1">
        <v>7</v>
      </c>
      <c r="H142" s="8">
        <f t="shared" si="141"/>
        <v>17.344196725</v>
      </c>
      <c r="I142" s="8">
        <f t="shared" si="142"/>
        <v>290.49419672499999</v>
      </c>
      <c r="J142" s="8">
        <f t="shared" si="143"/>
        <v>0.14639042945439829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4.5365161605832336</v>
      </c>
      <c r="P142" s="8">
        <f t="shared" si="146"/>
        <v>0.66410254897459764</v>
      </c>
      <c r="Q142" s="12">
        <f t="shared" si="147"/>
        <v>0.1726666627333954</v>
      </c>
      <c r="R142" s="8">
        <f t="shared" si="148"/>
        <v>0.19735245833333334</v>
      </c>
      <c r="S142" s="13">
        <f t="shared" si="149"/>
        <v>0.87491518571183435</v>
      </c>
      <c r="T142" s="2">
        <f t="shared" si="150"/>
        <v>0.01</v>
      </c>
      <c r="U142" s="14">
        <f t="shared" si="151"/>
        <v>8.7491518571183435E-3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1.8699151857118346E-2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17.456674079999999</v>
      </c>
      <c r="E143" s="9">
        <f t="shared" si="159"/>
        <v>17.344196725</v>
      </c>
      <c r="F143" s="7" t="s">
        <v>83</v>
      </c>
      <c r="G143" s="1">
        <v>8</v>
      </c>
      <c r="H143" s="8">
        <f t="shared" si="141"/>
        <v>17.456674079999999</v>
      </c>
      <c r="I143" s="8">
        <f t="shared" si="142"/>
        <v>290.60667407999995</v>
      </c>
      <c r="J143" s="8">
        <f t="shared" si="143"/>
        <v>0.1483019130673312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4.6314615282753024</v>
      </c>
      <c r="P143" s="8">
        <f t="shared" si="146"/>
        <v>0.68685460494097283</v>
      </c>
      <c r="Q143" s="12">
        <f t="shared" si="147"/>
        <v>0.17858219728465294</v>
      </c>
      <c r="R143" s="8">
        <f t="shared" si="148"/>
        <v>0.19735245833333334</v>
      </c>
      <c r="S143" s="13">
        <f t="shared" si="149"/>
        <v>0.90488965170640567</v>
      </c>
      <c r="T143" s="2">
        <f t="shared" si="150"/>
        <v>0.01</v>
      </c>
      <c r="U143" s="14">
        <f t="shared" si="151"/>
        <v>9.0488965170640572E-3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1.8998896517064059E-2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19.068475976129001</v>
      </c>
      <c r="E144" s="9">
        <f t="shared" si="159"/>
        <v>17.456674079999999</v>
      </c>
      <c r="F144" s="7" t="s">
        <v>83</v>
      </c>
      <c r="G144" s="1">
        <v>9</v>
      </c>
      <c r="H144" s="8">
        <f t="shared" si="141"/>
        <v>19.068475976129001</v>
      </c>
      <c r="I144" s="8">
        <f t="shared" si="142"/>
        <v>292.21847597612896</v>
      </c>
      <c r="J144" s="8">
        <f t="shared" si="143"/>
        <v>0.17840483866530621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4.7036548400009961</v>
      </c>
      <c r="P144" s="8">
        <f t="shared" si="146"/>
        <v>0.83915478286766443</v>
      </c>
      <c r="Q144" s="12">
        <f t="shared" si="147"/>
        <v>0.21818024354559276</v>
      </c>
      <c r="R144" s="8">
        <f t="shared" si="148"/>
        <v>0.19735245833333334</v>
      </c>
      <c r="S144" s="13">
        <f t="shared" si="149"/>
        <v>1.1055359805910334</v>
      </c>
      <c r="T144" s="2">
        <f t="shared" si="150"/>
        <v>0.01</v>
      </c>
      <c r="U144" s="14">
        <f t="shared" si="151"/>
        <v>1.1055359805910334E-2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2.1005359805910333E-2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15.940850095666701</v>
      </c>
      <c r="E145" s="9">
        <f t="shared" si="159"/>
        <v>19.068475976129001</v>
      </c>
      <c r="F145" s="7" t="s">
        <v>83</v>
      </c>
      <c r="G145" s="1">
        <v>10</v>
      </c>
      <c r="H145" s="8">
        <f t="shared" si="141"/>
        <v>15.940850095666701</v>
      </c>
      <c r="I145" s="8">
        <f t="shared" si="142"/>
        <v>289.09085009566667</v>
      </c>
      <c r="J145" s="8">
        <f t="shared" si="143"/>
        <v>0.12440834055642515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4.6235479737999983</v>
      </c>
      <c r="P145" s="8">
        <f t="shared" si="146"/>
        <v>0.57520793090347966</v>
      </c>
      <c r="Q145" s="12">
        <f t="shared" si="147"/>
        <v>0.14955406203490471</v>
      </c>
      <c r="R145" s="8">
        <f t="shared" si="148"/>
        <v>0.19735245833333334</v>
      </c>
      <c r="S145" s="13">
        <f t="shared" si="149"/>
        <v>0.75780187030811685</v>
      </c>
      <c r="T145" s="2">
        <f t="shared" si="150"/>
        <v>0.01</v>
      </c>
      <c r="U145" s="14">
        <f t="shared" si="151"/>
        <v>7.5780187030811685E-3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1.7528018703081169E-2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7.8971862551935503</v>
      </c>
      <c r="E146" s="9">
        <f t="shared" si="159"/>
        <v>15.940850095666701</v>
      </c>
      <c r="F146" s="7" t="s">
        <v>83</v>
      </c>
      <c r="G146" s="1">
        <v>11</v>
      </c>
      <c r="H146" s="8">
        <f t="shared" si="141"/>
        <v>7.8971862551935503</v>
      </c>
      <c r="I146" s="8">
        <f t="shared" si="142"/>
        <v>281.04718625519354</v>
      </c>
      <c r="J146" s="8">
        <f t="shared" si="143"/>
        <v>4.744711462024085E-2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4.8073879595631857</v>
      </c>
      <c r="P146" s="8">
        <f t="shared" si="146"/>
        <v>0.22809668754136025</v>
      </c>
      <c r="Q146" s="12">
        <f t="shared" si="147"/>
        <v>5.9305138760753669E-2</v>
      </c>
      <c r="R146" s="8">
        <f t="shared" si="148"/>
        <v>0.19735245833333334</v>
      </c>
      <c r="S146" s="13">
        <f t="shared" si="149"/>
        <v>0.30050367379050213</v>
      </c>
      <c r="T146" s="2">
        <f t="shared" si="150"/>
        <v>0.01</v>
      </c>
      <c r="U146" s="14">
        <f t="shared" si="151"/>
        <v>3.0050367379050214E-3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8.4950367379050228E-3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1.4921039864666701</v>
      </c>
      <c r="E147" s="9">
        <f t="shared" si="159"/>
        <v>7.8971862551935503</v>
      </c>
      <c r="F147" s="7" t="s">
        <v>85</v>
      </c>
      <c r="G147" s="1">
        <v>12</v>
      </c>
      <c r="H147" s="8">
        <f t="shared" si="141"/>
        <v>1.4921039864666701</v>
      </c>
      <c r="I147" s="8">
        <f t="shared" si="142"/>
        <v>274.64210398646662</v>
      </c>
      <c r="J147" s="8">
        <f t="shared" si="143"/>
        <v>2.1150166847029434E-2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5.3383391886884919</v>
      </c>
      <c r="P147" s="8">
        <f t="shared" si="146"/>
        <v>0.11290676452679735</v>
      </c>
      <c r="Q147" s="12">
        <f t="shared" si="147"/>
        <v>2.9355758776967313E-2</v>
      </c>
      <c r="R147" s="8">
        <f t="shared" si="148"/>
        <v>0.19735245833333334</v>
      </c>
      <c r="S147" s="13">
        <f t="shared" si="149"/>
        <v>0.14874787486753616</v>
      </c>
      <c r="T147" s="2">
        <f t="shared" si="150"/>
        <v>0.01</v>
      </c>
      <c r="U147" s="14">
        <f t="shared" si="151"/>
        <v>1.4874787486753617E-3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6.9774787486753618E-3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0.69410592783870895</v>
      </c>
      <c r="E148" s="9">
        <f t="shared" si="159"/>
        <v>1.4921039864666701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470151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26197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129788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395593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22673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1586569.0204135743</v>
      </c>
      <c r="J13" s="6" t="s">
        <v>37</v>
      </c>
      <c r="K13" s="6">
        <f>I13/(10000*1000)</f>
        <v>0.15865690204135743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1</v>
      </c>
      <c r="E26" s="7"/>
      <c r="F26" s="7"/>
      <c r="G26" s="1">
        <v>1</v>
      </c>
      <c r="H26" s="8">
        <f t="shared" ref="H26:H37" si="0">E27</f>
        <v>1</v>
      </c>
      <c r="I26" s="8">
        <f t="shared" ref="I26:I37" si="1">H26+273.15</f>
        <v>274.14999999999998</v>
      </c>
      <c r="J26" s="8">
        <f t="shared" ref="J26:J37" si="2">EXP(($C$15*(I26-$C$13))/($C$16*I26*$C$13))</f>
        <v>1.9846143044148706E-2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0.80440573871057197</v>
      </c>
      <c r="Q26" s="12">
        <f t="shared" ref="Q26:Q37" si="6">P26*$B$28</f>
        <v>8.04405738710572E-2</v>
      </c>
      <c r="R26" s="8">
        <f t="shared" ref="R26:R37" si="7">L26*$B$28</f>
        <v>4.0532094166666672</v>
      </c>
      <c r="S26" s="13">
        <f t="shared" ref="S26:S37" si="8">Q26/R26</f>
        <v>1.9846143044148702E-2</v>
      </c>
      <c r="T26" s="2">
        <f t="shared" ref="T26:T37" si="9">$B$27/100</f>
        <v>0.34</v>
      </c>
      <c r="U26" s="14">
        <f t="shared" ref="U26:U37" si="10">S26*T26</f>
        <v>6.7476886350105588E-3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1.9647688635010558E-2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3.31628622258065E-2</v>
      </c>
      <c r="E27" s="9">
        <f t="shared" ref="E27:E38" si="18">D26</f>
        <v>1</v>
      </c>
      <c r="F27" s="7" t="s">
        <v>83</v>
      </c>
      <c r="G27" s="1">
        <v>2</v>
      </c>
      <c r="H27" s="8">
        <f t="shared" si="0"/>
        <v>3.31628622258065E-2</v>
      </c>
      <c r="I27" s="8">
        <f t="shared" si="1"/>
        <v>273.1831628622258</v>
      </c>
      <c r="J27" s="8">
        <f t="shared" si="2"/>
        <v>1.750194653321796E-2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80.259782594622763</v>
      </c>
      <c r="P27" s="8">
        <f t="shared" si="5"/>
        <v>1.4047024237387851</v>
      </c>
      <c r="Q27" s="12">
        <f t="shared" si="6"/>
        <v>0.14047024237387851</v>
      </c>
      <c r="R27" s="8">
        <f t="shared" si="7"/>
        <v>4.0532094166666672</v>
      </c>
      <c r="S27" s="13">
        <f t="shared" si="8"/>
        <v>3.465654693198663E-2</v>
      </c>
      <c r="T27" s="2">
        <f t="shared" si="9"/>
        <v>0.34</v>
      </c>
      <c r="U27" s="14">
        <f t="shared" si="10"/>
        <v>1.1783225956875455E-2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2.4683225956875457E-2</v>
      </c>
      <c r="AR27" s="8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0.428785264607143</v>
      </c>
      <c r="E28" s="9">
        <f t="shared" si="18"/>
        <v>3.31628622258065E-2</v>
      </c>
      <c r="F28" s="7" t="s">
        <v>83</v>
      </c>
      <c r="G28" s="1">
        <v>3</v>
      </c>
      <c r="H28" s="8">
        <f t="shared" si="0"/>
        <v>0.428785264607143</v>
      </c>
      <c r="I28" s="8">
        <f t="shared" si="1"/>
        <v>273.57878526460712</v>
      </c>
      <c r="J28" s="8">
        <f t="shared" si="2"/>
        <v>1.8427681986750537E-2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119.38717433755065</v>
      </c>
      <c r="P28" s="8">
        <f t="shared" si="5"/>
        <v>2.200028881989128</v>
      </c>
      <c r="Q28" s="12">
        <f t="shared" si="6"/>
        <v>0.22000288819891281</v>
      </c>
      <c r="R28" s="8">
        <f t="shared" si="7"/>
        <v>4.0532094166666672</v>
      </c>
      <c r="S28" s="13">
        <f t="shared" si="8"/>
        <v>5.427868772194893E-2</v>
      </c>
      <c r="T28" s="2">
        <f t="shared" si="9"/>
        <v>0.34</v>
      </c>
      <c r="U28" s="14">
        <f t="shared" si="10"/>
        <v>1.8454753825462637E-2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3.1354753825462635E-2</v>
      </c>
      <c r="AR28" s="8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7">
        <v>5.1731588169032303</v>
      </c>
      <c r="E29" s="9">
        <f t="shared" si="18"/>
        <v>0.428785264607143</v>
      </c>
      <c r="F29" s="7" t="s">
        <v>83</v>
      </c>
      <c r="G29" s="1">
        <v>4</v>
      </c>
      <c r="H29" s="8">
        <f t="shared" si="0"/>
        <v>5.1731588169032303</v>
      </c>
      <c r="I29" s="8">
        <f t="shared" si="1"/>
        <v>278.32315881690323</v>
      </c>
      <c r="J29" s="8">
        <f t="shared" si="2"/>
        <v>3.3802624977191963E-2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157.71923962222817</v>
      </c>
      <c r="P29" s="8">
        <f t="shared" si="5"/>
        <v>5.3313243086380542</v>
      </c>
      <c r="Q29" s="12">
        <f t="shared" si="6"/>
        <v>0.53313243086380546</v>
      </c>
      <c r="R29" s="8">
        <f t="shared" si="7"/>
        <v>4.0532094166666672</v>
      </c>
      <c r="S29" s="13">
        <f t="shared" si="8"/>
        <v>0.13153340379393721</v>
      </c>
      <c r="T29" s="2">
        <f t="shared" si="9"/>
        <v>0.34</v>
      </c>
      <c r="U29" s="14">
        <f t="shared" si="10"/>
        <v>4.472135728993866E-2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5.7621357289938661E-2</v>
      </c>
      <c r="AR29" s="8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7">
        <v>11.626684061966699</v>
      </c>
      <c r="E30" s="9">
        <f t="shared" si="18"/>
        <v>5.1731588169032303</v>
      </c>
      <c r="F30" s="7" t="s">
        <v>83</v>
      </c>
      <c r="G30" s="1">
        <v>5</v>
      </c>
      <c r="H30" s="8">
        <f t="shared" si="0"/>
        <v>11.626684061966699</v>
      </c>
      <c r="I30" s="8">
        <f t="shared" si="1"/>
        <v>284.77668406196665</v>
      </c>
      <c r="J30" s="8">
        <f t="shared" si="2"/>
        <v>7.4688788687595556E-2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144.76851954791061</v>
      </c>
      <c r="O30" s="8">
        <f t="shared" si="19"/>
        <v>48.15148993234618</v>
      </c>
      <c r="P30" s="8">
        <f t="shared" si="5"/>
        <v>3.5963764565498888</v>
      </c>
      <c r="Q30" s="12">
        <f t="shared" si="6"/>
        <v>0.3596376456549889</v>
      </c>
      <c r="R30" s="8">
        <f t="shared" si="7"/>
        <v>4.0532094166666672</v>
      </c>
      <c r="S30" s="13">
        <f t="shared" si="8"/>
        <v>8.8729105428446517E-2</v>
      </c>
      <c r="T30" s="2">
        <f t="shared" si="9"/>
        <v>0.34</v>
      </c>
      <c r="U30" s="14">
        <f t="shared" si="10"/>
        <v>3.0167895845671817E-2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4.3067895845671819E-2</v>
      </c>
      <c r="AR30" s="8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7">
        <v>14.8259967596452</v>
      </c>
      <c r="E31" s="9">
        <f t="shared" si="18"/>
        <v>11.626684061966699</v>
      </c>
      <c r="F31" s="7" t="s">
        <v>85</v>
      </c>
      <c r="G31" s="1">
        <v>6</v>
      </c>
      <c r="H31" s="8">
        <f t="shared" si="0"/>
        <v>14.8259967596452</v>
      </c>
      <c r="I31" s="8">
        <f t="shared" si="1"/>
        <v>287.97599675964517</v>
      </c>
      <c r="J31" s="8">
        <f t="shared" si="2"/>
        <v>0.10919984571895341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85.087207642462957</v>
      </c>
      <c r="P31" s="8">
        <f t="shared" si="5"/>
        <v>9.291509947213509</v>
      </c>
      <c r="Q31" s="12">
        <f t="shared" si="6"/>
        <v>0.92915099472135099</v>
      </c>
      <c r="R31" s="8">
        <f t="shared" si="7"/>
        <v>4.0532094166666672</v>
      </c>
      <c r="S31" s="13">
        <f t="shared" si="8"/>
        <v>0.22923833910498478</v>
      </c>
      <c r="T31" s="2">
        <f t="shared" si="9"/>
        <v>0.34</v>
      </c>
      <c r="U31" s="14">
        <f t="shared" si="10"/>
        <v>7.7941035295694835E-2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9.084103529569483E-2</v>
      </c>
      <c r="AR31" s="8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7">
        <v>18.029160454333301</v>
      </c>
      <c r="E32" s="9">
        <f t="shared" si="18"/>
        <v>14.8259967596452</v>
      </c>
      <c r="F32" s="7" t="s">
        <v>83</v>
      </c>
      <c r="G32" s="1">
        <v>7</v>
      </c>
      <c r="H32" s="8">
        <f t="shared" si="0"/>
        <v>18.029160454333301</v>
      </c>
      <c r="I32" s="8">
        <f t="shared" si="1"/>
        <v>291.17916045433327</v>
      </c>
      <c r="J32" s="8">
        <f t="shared" si="2"/>
        <v>0.15840013034166703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116.32779186191611</v>
      </c>
      <c r="P32" s="8">
        <f t="shared" si="5"/>
        <v>18.426337393285824</v>
      </c>
      <c r="Q32" s="12">
        <f t="shared" si="6"/>
        <v>1.8426337393285825</v>
      </c>
      <c r="R32" s="8">
        <f t="shared" si="7"/>
        <v>4.0532094166666672</v>
      </c>
      <c r="S32" s="13">
        <f t="shared" si="8"/>
        <v>0.45461103779926387</v>
      </c>
      <c r="T32" s="2">
        <f t="shared" si="9"/>
        <v>0.34</v>
      </c>
      <c r="U32" s="14">
        <f t="shared" si="10"/>
        <v>0.15456775285174973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0.18021775285174974</v>
      </c>
      <c r="AR32" s="8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7">
        <v>18.729631070645201</v>
      </c>
      <c r="E33" s="9">
        <f t="shared" si="18"/>
        <v>18.029160454333301</v>
      </c>
      <c r="F33" s="7" t="s">
        <v>83</v>
      </c>
      <c r="G33" s="1">
        <v>8</v>
      </c>
      <c r="H33" s="8">
        <f t="shared" si="0"/>
        <v>18.729631070645201</v>
      </c>
      <c r="I33" s="8">
        <f t="shared" si="1"/>
        <v>291.87963107064519</v>
      </c>
      <c r="J33" s="8">
        <f t="shared" si="2"/>
        <v>0.17163560741501732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138.43354863529694</v>
      </c>
      <c r="P33" s="8">
        <f t="shared" si="5"/>
        <v>23.760126206635533</v>
      </c>
      <c r="Q33" s="12">
        <f t="shared" si="6"/>
        <v>2.3760126206635532</v>
      </c>
      <c r="R33" s="8">
        <f t="shared" si="7"/>
        <v>4.0532094166666672</v>
      </c>
      <c r="S33" s="13">
        <f t="shared" si="8"/>
        <v>0.58620524537751872</v>
      </c>
      <c r="T33" s="2">
        <f t="shared" si="9"/>
        <v>0.34</v>
      </c>
      <c r="U33" s="14">
        <f t="shared" si="10"/>
        <v>0.19930978342835637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0.22495978342835637</v>
      </c>
      <c r="AR33" s="8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7">
        <v>20.457477058709699</v>
      </c>
      <c r="E34" s="9">
        <f t="shared" si="18"/>
        <v>18.729631070645201</v>
      </c>
      <c r="F34" s="7" t="s">
        <v>83</v>
      </c>
      <c r="G34" s="1">
        <v>9</v>
      </c>
      <c r="H34" s="8">
        <f t="shared" si="0"/>
        <v>20.457477058709699</v>
      </c>
      <c r="I34" s="8">
        <f t="shared" si="1"/>
        <v>293.60747705870966</v>
      </c>
      <c r="J34" s="8">
        <f t="shared" si="2"/>
        <v>0.20886477747220442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155.20551659532808</v>
      </c>
      <c r="P34" s="8">
        <f t="shared" si="5"/>
        <v>32.416965686141729</v>
      </c>
      <c r="Q34" s="12">
        <f t="shared" si="6"/>
        <v>3.2416965686141732</v>
      </c>
      <c r="R34" s="8">
        <f t="shared" si="7"/>
        <v>4.0532094166666672</v>
      </c>
      <c r="S34" s="13">
        <f t="shared" si="8"/>
        <v>0.79978511726643597</v>
      </c>
      <c r="T34" s="2">
        <f t="shared" si="9"/>
        <v>0.34</v>
      </c>
      <c r="U34" s="14">
        <f t="shared" si="10"/>
        <v>0.27192693987058825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0.29757693987058825</v>
      </c>
      <c r="AR34" s="8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7">
        <v>17.7010992443333</v>
      </c>
      <c r="E35" s="9">
        <f t="shared" si="18"/>
        <v>20.457477058709699</v>
      </c>
      <c r="F35" s="7" t="s">
        <v>83</v>
      </c>
      <c r="G35" s="1">
        <v>10</v>
      </c>
      <c r="H35" s="8">
        <f t="shared" si="0"/>
        <v>17.7010992443333</v>
      </c>
      <c r="I35" s="8">
        <f t="shared" si="1"/>
        <v>290.85109924433328</v>
      </c>
      <c r="J35" s="8">
        <f t="shared" si="2"/>
        <v>0.15253698398732984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163.32064507585301</v>
      </c>
      <c r="P35" s="8">
        <f t="shared" si="5"/>
        <v>24.91243862273577</v>
      </c>
      <c r="Q35" s="12">
        <f t="shared" si="6"/>
        <v>2.4912438622735773</v>
      </c>
      <c r="R35" s="8">
        <f t="shared" si="7"/>
        <v>4.0532094166666672</v>
      </c>
      <c r="S35" s="13">
        <f t="shared" si="8"/>
        <v>0.6146348747808742</v>
      </c>
      <c r="T35" s="2">
        <f t="shared" si="9"/>
        <v>0.34</v>
      </c>
      <c r="U35" s="14">
        <f t="shared" si="10"/>
        <v>0.20897585742549724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0.23462585742549724</v>
      </c>
      <c r="AR35" s="8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7">
        <v>8.7685862491935502</v>
      </c>
      <c r="E36" s="9">
        <f t="shared" si="18"/>
        <v>17.7010992443333</v>
      </c>
      <c r="F36" s="7" t="s">
        <v>83</v>
      </c>
      <c r="G36" s="1">
        <v>11</v>
      </c>
      <c r="H36" s="8">
        <f t="shared" si="0"/>
        <v>8.7685862491935502</v>
      </c>
      <c r="I36" s="8">
        <f t="shared" si="1"/>
        <v>281.91858624919354</v>
      </c>
      <c r="J36" s="8">
        <f t="shared" si="2"/>
        <v>5.2810030267336501E-2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131.48779613046136</v>
      </c>
      <c r="O36" s="8">
        <f t="shared" si="19"/>
        <v>47.452504489322536</v>
      </c>
      <c r="P36" s="8">
        <f t="shared" si="5"/>
        <v>2.5059681983420443</v>
      </c>
      <c r="Q36" s="12">
        <f t="shared" si="6"/>
        <v>0.25059681983420445</v>
      </c>
      <c r="R36" s="8">
        <f t="shared" si="7"/>
        <v>4.0532094166666672</v>
      </c>
      <c r="S36" s="13">
        <f t="shared" si="8"/>
        <v>6.1826763454105864E-2</v>
      </c>
      <c r="T36" s="2">
        <f t="shared" si="9"/>
        <v>0.34</v>
      </c>
      <c r="U36" s="14">
        <f t="shared" si="10"/>
        <v>2.1021099574395994E-2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3.3921099574395992E-2</v>
      </c>
      <c r="AR36" s="8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7">
        <v>3.3622107839333299</v>
      </c>
      <c r="E37" s="9">
        <f t="shared" si="18"/>
        <v>8.7685862491935502</v>
      </c>
      <c r="F37" s="7" t="s">
        <v>85</v>
      </c>
      <c r="G37" s="1">
        <v>12</v>
      </c>
      <c r="H37" s="8">
        <f t="shared" si="0"/>
        <v>3.3622107839333299</v>
      </c>
      <c r="I37" s="8">
        <f t="shared" si="1"/>
        <v>276.51221078393331</v>
      </c>
      <c r="J37" s="8">
        <f t="shared" si="2"/>
        <v>2.6881035836560832E-2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85.478630457647157</v>
      </c>
      <c r="P37" s="8">
        <f t="shared" si="5"/>
        <v>2.2977541285921537</v>
      </c>
      <c r="Q37" s="12">
        <f t="shared" si="6"/>
        <v>0.22977541285921538</v>
      </c>
      <c r="R37" s="8">
        <f t="shared" si="7"/>
        <v>4.0532094166666672</v>
      </c>
      <c r="S37" s="13">
        <f t="shared" si="8"/>
        <v>5.6689746134109487E-2</v>
      </c>
      <c r="T37" s="2">
        <f t="shared" si="9"/>
        <v>0.34</v>
      </c>
      <c r="U37" s="14">
        <f t="shared" si="10"/>
        <v>1.9274513685597228E-2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3.2174513685597227E-2</v>
      </c>
      <c r="AR37" s="8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3">
      <c r="C38" s="7">
        <v>12</v>
      </c>
      <c r="D38" s="10">
        <v>1.96120200870968</v>
      </c>
      <c r="E38" s="9">
        <f t="shared" si="18"/>
        <v>3.3622107839333299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1</v>
      </c>
      <c r="E42" s="7"/>
      <c r="F42" s="7"/>
      <c r="G42" s="1">
        <v>1</v>
      </c>
      <c r="H42" s="8">
        <f t="shared" ref="H42:H53" si="20">E43</f>
        <v>1</v>
      </c>
      <c r="I42" s="8">
        <f t="shared" ref="I42:I53" si="21">H42+273.15</f>
        <v>274.14999999999998</v>
      </c>
      <c r="J42" s="8">
        <f t="shared" ref="J42:J53" si="22">EXP(($C$15*(I42-$C$13))/($C$16*I42*$C$13))</f>
        <v>1.9846143044148706E-2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1.1680695565421773</v>
      </c>
      <c r="Q42" s="12">
        <f t="shared" ref="Q42:Q53" si="26">P42*$B$44</f>
        <v>0.28033669357012253</v>
      </c>
      <c r="R42" s="8">
        <f t="shared" ref="R42:R53" si="27">L42*$B$44</f>
        <v>14.125500000000001</v>
      </c>
      <c r="S42" s="13">
        <f t="shared" ref="S42:S53" si="28">Q42/R42</f>
        <v>1.9846143044148706E-2</v>
      </c>
      <c r="T42" s="2">
        <f t="shared" ref="T42:T53" si="29">$B$43/100</f>
        <v>0.43</v>
      </c>
      <c r="U42" s="14">
        <f t="shared" ref="U42:U53" si="30">S42*T42</f>
        <v>8.5338415089839439E-3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1.6953841508983943E-2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39179.25</v>
      </c>
      <c r="AU42" s="1">
        <f t="shared" ref="AU42:AU53" si="38">AT42*10000*AS42*0.67*AR42*AQ42</f>
        <v>146195637.57250842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3.31628622258065E-2</v>
      </c>
      <c r="E43" s="9">
        <f t="shared" ref="E43:E54" si="39">D42</f>
        <v>1</v>
      </c>
      <c r="F43" s="7" t="s">
        <v>83</v>
      </c>
      <c r="G43" s="1">
        <v>2</v>
      </c>
      <c r="H43" s="8">
        <f t="shared" si="20"/>
        <v>3.31628622258065E-2</v>
      </c>
      <c r="I43" s="8">
        <f t="shared" si="21"/>
        <v>273.1831628622258</v>
      </c>
      <c r="J43" s="8">
        <f t="shared" si="22"/>
        <v>1.750194653321796E-2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116.54443044345783</v>
      </c>
      <c r="P43" s="8">
        <f t="shared" si="25"/>
        <v>2.0397543903657382</v>
      </c>
      <c r="Q43" s="12">
        <f t="shared" si="26"/>
        <v>0.48954105368777717</v>
      </c>
      <c r="R43" s="8">
        <f t="shared" si="27"/>
        <v>14.125500000000001</v>
      </c>
      <c r="S43" s="13">
        <f t="shared" si="28"/>
        <v>3.465654693198663E-2</v>
      </c>
      <c r="T43" s="2">
        <f t="shared" si="29"/>
        <v>0.43</v>
      </c>
      <c r="U43" s="14">
        <f t="shared" si="30"/>
        <v>1.4902315180754251E-2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2.3322315180754248E-2</v>
      </c>
      <c r="AR43" s="8">
        <f t="shared" si="35"/>
        <v>136.875</v>
      </c>
      <c r="AS43" s="1">
        <f t="shared" si="36"/>
        <v>0.24</v>
      </c>
      <c r="AT43" s="1">
        <f t="shared" si="37"/>
        <v>39179.25</v>
      </c>
      <c r="AU43" s="1">
        <f t="shared" si="38"/>
        <v>201111986.07764387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0.428785264607143</v>
      </c>
      <c r="E44" s="9">
        <f t="shared" si="39"/>
        <v>3.31628622258065E-2</v>
      </c>
      <c r="F44" s="7" t="s">
        <v>83</v>
      </c>
      <c r="G44" s="1">
        <v>3</v>
      </c>
      <c r="H44" s="8">
        <f t="shared" si="20"/>
        <v>0.428785264607143</v>
      </c>
      <c r="I44" s="8">
        <f t="shared" si="21"/>
        <v>273.57878526460712</v>
      </c>
      <c r="J44" s="8">
        <f t="shared" si="22"/>
        <v>1.8427681986750537E-2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173.36092605309207</v>
      </c>
      <c r="P44" s="8">
        <f t="shared" si="25"/>
        <v>3.1946400142349565</v>
      </c>
      <c r="Q44" s="12">
        <f t="shared" si="26"/>
        <v>0.7667136034163895</v>
      </c>
      <c r="R44" s="8">
        <f t="shared" si="27"/>
        <v>14.125500000000001</v>
      </c>
      <c r="S44" s="13">
        <f t="shared" si="28"/>
        <v>5.4278687721948916E-2</v>
      </c>
      <c r="T44" s="2">
        <f t="shared" si="29"/>
        <v>0.43</v>
      </c>
      <c r="U44" s="14">
        <f t="shared" si="30"/>
        <v>2.3339835720438035E-2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3.1759835720438036E-2</v>
      </c>
      <c r="AR44" s="8">
        <f t="shared" si="35"/>
        <v>136.875</v>
      </c>
      <c r="AS44" s="1">
        <f t="shared" si="36"/>
        <v>0.24</v>
      </c>
      <c r="AT44" s="1">
        <f t="shared" si="37"/>
        <v>39179.25</v>
      </c>
      <c r="AU44" s="1">
        <f t="shared" si="38"/>
        <v>273870050.62464064</v>
      </c>
    </row>
    <row r="45" spans="1:48" x14ac:dyDescent="0.15">
      <c r="C45" s="7">
        <v>3</v>
      </c>
      <c r="D45" s="7">
        <v>5.1731588169032303</v>
      </c>
      <c r="E45" s="9">
        <f t="shared" si="39"/>
        <v>0.428785264607143</v>
      </c>
      <c r="F45" s="7" t="s">
        <v>83</v>
      </c>
      <c r="G45" s="1">
        <v>4</v>
      </c>
      <c r="H45" s="8">
        <f t="shared" si="20"/>
        <v>5.1731588169032303</v>
      </c>
      <c r="I45" s="8">
        <f t="shared" si="21"/>
        <v>278.32315881690323</v>
      </c>
      <c r="J45" s="8">
        <f t="shared" si="22"/>
        <v>3.3802624977191963E-2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229.02253603885714</v>
      </c>
      <c r="P45" s="8">
        <f t="shared" si="25"/>
        <v>7.7415628970469186</v>
      </c>
      <c r="Q45" s="12">
        <f t="shared" si="26"/>
        <v>1.8579750952912604</v>
      </c>
      <c r="R45" s="8">
        <f t="shared" si="27"/>
        <v>14.125500000000001</v>
      </c>
      <c r="S45" s="13">
        <f t="shared" si="28"/>
        <v>0.13153340379393721</v>
      </c>
      <c r="T45" s="2">
        <f t="shared" si="29"/>
        <v>0.43</v>
      </c>
      <c r="U45" s="14">
        <f t="shared" si="30"/>
        <v>5.6559363631393002E-2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6.4979363631393006E-2</v>
      </c>
      <c r="AR45" s="8">
        <f t="shared" si="35"/>
        <v>136.875</v>
      </c>
      <c r="AS45" s="1">
        <f t="shared" si="36"/>
        <v>0.24</v>
      </c>
      <c r="AT45" s="1">
        <f t="shared" si="37"/>
        <v>39179.25</v>
      </c>
      <c r="AU45" s="1">
        <f t="shared" si="38"/>
        <v>560327256.22174883</v>
      </c>
    </row>
    <row r="46" spans="1:48" x14ac:dyDescent="0.15">
      <c r="C46" s="7">
        <v>4</v>
      </c>
      <c r="D46" s="7">
        <v>11.626684061966699</v>
      </c>
      <c r="E46" s="9">
        <f t="shared" si="39"/>
        <v>5.1731588169032303</v>
      </c>
      <c r="F46" s="7" t="s">
        <v>83</v>
      </c>
      <c r="G46" s="1">
        <v>5</v>
      </c>
      <c r="H46" s="8">
        <f t="shared" si="20"/>
        <v>11.626684061966699</v>
      </c>
      <c r="I46" s="8">
        <f t="shared" si="21"/>
        <v>284.77668406196665</v>
      </c>
      <c r="J46" s="8">
        <f t="shared" si="22"/>
        <v>7.4688788687595556E-2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210.2169244847197</v>
      </c>
      <c r="O46" s="8">
        <f t="shared" si="40"/>
        <v>69.920298657090484</v>
      </c>
      <c r="P46" s="8">
        <f t="shared" si="25"/>
        <v>5.2222624113730021</v>
      </c>
      <c r="Q46" s="12">
        <f t="shared" si="26"/>
        <v>1.2533429787295205</v>
      </c>
      <c r="R46" s="8">
        <f t="shared" si="27"/>
        <v>14.125500000000001</v>
      </c>
      <c r="S46" s="13">
        <f t="shared" si="28"/>
        <v>8.8729105428446461E-2</v>
      </c>
      <c r="T46" s="2">
        <f t="shared" si="29"/>
        <v>0.43</v>
      </c>
      <c r="U46" s="14">
        <f t="shared" si="30"/>
        <v>3.8153515334231974E-2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4.6573515334231971E-2</v>
      </c>
      <c r="AR46" s="8">
        <f t="shared" si="35"/>
        <v>136.875</v>
      </c>
      <c r="AS46" s="1">
        <f t="shared" si="36"/>
        <v>0.24</v>
      </c>
      <c r="AT46" s="1">
        <f t="shared" si="37"/>
        <v>39179.25</v>
      </c>
      <c r="AU46" s="1">
        <f t="shared" si="38"/>
        <v>401610736.1079784</v>
      </c>
    </row>
    <row r="47" spans="1:48" x14ac:dyDescent="0.15">
      <c r="C47" s="7">
        <v>5</v>
      </c>
      <c r="D47" s="7">
        <v>14.8259967596452</v>
      </c>
      <c r="E47" s="9">
        <f t="shared" si="39"/>
        <v>11.626684061966699</v>
      </c>
      <c r="F47" s="7" t="s">
        <v>85</v>
      </c>
      <c r="G47" s="1">
        <v>6</v>
      </c>
      <c r="H47" s="8">
        <f t="shared" si="20"/>
        <v>14.8259967596452</v>
      </c>
      <c r="I47" s="8">
        <f t="shared" si="21"/>
        <v>287.97599675964517</v>
      </c>
      <c r="J47" s="8">
        <f t="shared" si="22"/>
        <v>0.10919984571895341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123.55428624571746</v>
      </c>
      <c r="P47" s="8">
        <f t="shared" si="25"/>
        <v>13.492108995947754</v>
      </c>
      <c r="Q47" s="12">
        <f t="shared" si="26"/>
        <v>3.2381061590274611</v>
      </c>
      <c r="R47" s="8">
        <f t="shared" si="27"/>
        <v>14.125500000000001</v>
      </c>
      <c r="S47" s="13">
        <f t="shared" si="28"/>
        <v>0.22923833910498467</v>
      </c>
      <c r="T47" s="2">
        <f t="shared" si="29"/>
        <v>0.43</v>
      </c>
      <c r="U47" s="14">
        <f t="shared" si="30"/>
        <v>9.8572485815143412E-2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0.10699248581514342</v>
      </c>
      <c r="AR47" s="8">
        <f t="shared" si="35"/>
        <v>136.875</v>
      </c>
      <c r="AS47" s="1">
        <f t="shared" si="36"/>
        <v>0.24</v>
      </c>
      <c r="AT47" s="1">
        <f t="shared" si="37"/>
        <v>39179.25</v>
      </c>
      <c r="AU47" s="1">
        <f t="shared" si="38"/>
        <v>922613006.08028889</v>
      </c>
    </row>
    <row r="48" spans="1:48" x14ac:dyDescent="0.15">
      <c r="C48" s="7">
        <v>6</v>
      </c>
      <c r="D48" s="7">
        <v>18.029160454333301</v>
      </c>
      <c r="E48" s="9">
        <f t="shared" si="39"/>
        <v>14.8259967596452</v>
      </c>
      <c r="F48" s="7" t="s">
        <v>83</v>
      </c>
      <c r="G48" s="1">
        <v>7</v>
      </c>
      <c r="H48" s="8">
        <f t="shared" si="20"/>
        <v>18.029160454333301</v>
      </c>
      <c r="I48" s="8">
        <f t="shared" si="21"/>
        <v>291.17916045433327</v>
      </c>
      <c r="J48" s="8">
        <f t="shared" si="22"/>
        <v>0.15840013034166703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168.91842724976973</v>
      </c>
      <c r="P48" s="8">
        <f t="shared" si="25"/>
        <v>26.756700893472924</v>
      </c>
      <c r="Q48" s="12">
        <f t="shared" si="26"/>
        <v>6.421608214433502</v>
      </c>
      <c r="R48" s="8">
        <f t="shared" si="27"/>
        <v>14.125500000000001</v>
      </c>
      <c r="S48" s="13">
        <f t="shared" si="28"/>
        <v>0.45461103779926387</v>
      </c>
      <c r="T48" s="2">
        <f t="shared" si="29"/>
        <v>0.43</v>
      </c>
      <c r="U48" s="14">
        <f t="shared" si="30"/>
        <v>0.19548274625368348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0.21108274625368345</v>
      </c>
      <c r="AR48" s="8">
        <f t="shared" si="35"/>
        <v>136.875</v>
      </c>
      <c r="AS48" s="1">
        <f t="shared" si="36"/>
        <v>0.24</v>
      </c>
      <c r="AT48" s="1">
        <f t="shared" si="37"/>
        <v>39179.25</v>
      </c>
      <c r="AU48" s="1">
        <f t="shared" si="38"/>
        <v>1820199667.0053036</v>
      </c>
    </row>
    <row r="49" spans="1:48" x14ac:dyDescent="0.15">
      <c r="C49" s="7">
        <v>7</v>
      </c>
      <c r="D49" s="7">
        <v>18.729631070645201</v>
      </c>
      <c r="E49" s="9">
        <f t="shared" si="39"/>
        <v>18.029160454333301</v>
      </c>
      <c r="F49" s="7" t="s">
        <v>83</v>
      </c>
      <c r="G49" s="1">
        <v>8</v>
      </c>
      <c r="H49" s="8">
        <f t="shared" si="20"/>
        <v>18.729631070645201</v>
      </c>
      <c r="I49" s="8">
        <f t="shared" si="21"/>
        <v>291.87963107064519</v>
      </c>
      <c r="J49" s="8">
        <f t="shared" si="22"/>
        <v>0.17163560741501732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201.01797635629683</v>
      </c>
      <c r="P49" s="8">
        <f t="shared" si="25"/>
        <v>34.501842473250598</v>
      </c>
      <c r="Q49" s="12">
        <f t="shared" si="26"/>
        <v>8.2804421935801429</v>
      </c>
      <c r="R49" s="8">
        <f t="shared" si="27"/>
        <v>14.125500000000001</v>
      </c>
      <c r="S49" s="13">
        <f t="shared" si="28"/>
        <v>0.58620524537751884</v>
      </c>
      <c r="T49" s="2">
        <f t="shared" si="29"/>
        <v>0.43</v>
      </c>
      <c r="U49" s="14">
        <f t="shared" si="30"/>
        <v>0.25206825551233308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0.26766825551233309</v>
      </c>
      <c r="AR49" s="8">
        <f t="shared" si="35"/>
        <v>136.875</v>
      </c>
      <c r="AS49" s="1">
        <f t="shared" si="36"/>
        <v>0.24</v>
      </c>
      <c r="AT49" s="1">
        <f t="shared" si="37"/>
        <v>39179.25</v>
      </c>
      <c r="AU49" s="1">
        <f t="shared" si="38"/>
        <v>2308145398.8944263</v>
      </c>
    </row>
    <row r="50" spans="1:48" x14ac:dyDescent="0.15">
      <c r="C50" s="7">
        <v>8</v>
      </c>
      <c r="D50" s="7">
        <v>20.457477058709699</v>
      </c>
      <c r="E50" s="9">
        <f t="shared" si="39"/>
        <v>18.729631070645201</v>
      </c>
      <c r="F50" s="7" t="s">
        <v>83</v>
      </c>
      <c r="G50" s="1">
        <v>9</v>
      </c>
      <c r="H50" s="8">
        <f t="shared" si="20"/>
        <v>20.457477058709699</v>
      </c>
      <c r="I50" s="8">
        <f t="shared" si="21"/>
        <v>293.60747705870966</v>
      </c>
      <c r="J50" s="8">
        <f t="shared" si="22"/>
        <v>0.20886477747220442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225.37238388304624</v>
      </c>
      <c r="P50" s="8">
        <f t="shared" si="25"/>
        <v>47.072352808112683</v>
      </c>
      <c r="Q50" s="12">
        <f t="shared" si="26"/>
        <v>11.297364673947044</v>
      </c>
      <c r="R50" s="8">
        <f t="shared" si="27"/>
        <v>14.125500000000001</v>
      </c>
      <c r="S50" s="13">
        <f t="shared" si="28"/>
        <v>0.79978511726643609</v>
      </c>
      <c r="T50" s="2">
        <f t="shared" si="29"/>
        <v>0.43</v>
      </c>
      <c r="U50" s="14">
        <f t="shared" si="30"/>
        <v>0.34390760042456753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0.35950760042456753</v>
      </c>
      <c r="AR50" s="8">
        <f t="shared" si="35"/>
        <v>136.875</v>
      </c>
      <c r="AS50" s="1">
        <f t="shared" si="36"/>
        <v>0.24</v>
      </c>
      <c r="AT50" s="1">
        <f t="shared" si="37"/>
        <v>39179.25</v>
      </c>
      <c r="AU50" s="1">
        <f t="shared" si="38"/>
        <v>3100090491.4901567</v>
      </c>
    </row>
    <row r="51" spans="1:48" x14ac:dyDescent="0.15">
      <c r="C51" s="7">
        <v>9</v>
      </c>
      <c r="D51" s="7">
        <v>17.7010992443333</v>
      </c>
      <c r="E51" s="9">
        <f t="shared" si="39"/>
        <v>20.457477058709699</v>
      </c>
      <c r="F51" s="7" t="s">
        <v>83</v>
      </c>
      <c r="G51" s="1">
        <v>10</v>
      </c>
      <c r="H51" s="8">
        <f t="shared" si="20"/>
        <v>17.7010992443333</v>
      </c>
      <c r="I51" s="8">
        <f t="shared" si="21"/>
        <v>290.85109924433328</v>
      </c>
      <c r="J51" s="8">
        <f t="shared" si="22"/>
        <v>0.15253698398732984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237.15628107493359</v>
      </c>
      <c r="P51" s="8">
        <f t="shared" si="25"/>
        <v>36.175103848821841</v>
      </c>
      <c r="Q51" s="12">
        <f t="shared" si="26"/>
        <v>8.6820249237172415</v>
      </c>
      <c r="R51" s="8">
        <f t="shared" si="27"/>
        <v>14.125500000000001</v>
      </c>
      <c r="S51" s="13">
        <f t="shared" si="28"/>
        <v>0.61463487478087442</v>
      </c>
      <c r="T51" s="2">
        <f t="shared" si="29"/>
        <v>0.43</v>
      </c>
      <c r="U51" s="14">
        <f t="shared" si="30"/>
        <v>0.26429299615577601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0.27989299615577601</v>
      </c>
      <c r="AR51" s="8">
        <f t="shared" si="35"/>
        <v>136.875</v>
      </c>
      <c r="AS51" s="1">
        <f t="shared" si="36"/>
        <v>0.24</v>
      </c>
      <c r="AT51" s="1">
        <f t="shared" si="37"/>
        <v>39179.25</v>
      </c>
      <c r="AU51" s="1">
        <f t="shared" si="38"/>
        <v>2413561257.098577</v>
      </c>
    </row>
    <row r="52" spans="1:48" x14ac:dyDescent="0.15">
      <c r="C52" s="7">
        <v>10</v>
      </c>
      <c r="D52" s="7">
        <v>8.7685862491935502</v>
      </c>
      <c r="E52" s="9">
        <f t="shared" si="39"/>
        <v>17.7010992443333</v>
      </c>
      <c r="F52" s="7" t="s">
        <v>83</v>
      </c>
      <c r="G52" s="1">
        <v>11</v>
      </c>
      <c r="H52" s="8">
        <f t="shared" si="20"/>
        <v>8.7685862491935502</v>
      </c>
      <c r="I52" s="8">
        <f t="shared" si="21"/>
        <v>281.91858624919354</v>
      </c>
      <c r="J52" s="8">
        <f t="shared" si="22"/>
        <v>5.2810030267336501E-2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190.93211836480614</v>
      </c>
      <c r="O52" s="8">
        <f t="shared" si="40"/>
        <v>68.905308861305599</v>
      </c>
      <c r="P52" s="8">
        <f t="shared" si="25"/>
        <v>3.6388914465457187</v>
      </c>
      <c r="Q52" s="12">
        <f t="shared" si="26"/>
        <v>0.87333394717097246</v>
      </c>
      <c r="R52" s="8">
        <f t="shared" si="27"/>
        <v>14.125500000000001</v>
      </c>
      <c r="S52" s="13">
        <f t="shared" si="28"/>
        <v>6.1826763454105864E-2</v>
      </c>
      <c r="T52" s="2">
        <f t="shared" si="29"/>
        <v>0.43</v>
      </c>
      <c r="U52" s="14">
        <f t="shared" si="30"/>
        <v>2.658550828526552E-2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3.5005508285265517E-2</v>
      </c>
      <c r="AR52" s="8">
        <f t="shared" si="35"/>
        <v>136.875</v>
      </c>
      <c r="AS52" s="1">
        <f t="shared" si="36"/>
        <v>0.24</v>
      </c>
      <c r="AT52" s="1">
        <f t="shared" si="37"/>
        <v>39179.25</v>
      </c>
      <c r="AU52" s="1">
        <f t="shared" si="38"/>
        <v>301857994.81505376</v>
      </c>
    </row>
    <row r="53" spans="1:48" x14ac:dyDescent="0.15">
      <c r="C53" s="7">
        <v>11</v>
      </c>
      <c r="D53" s="7">
        <v>3.3622107839333299</v>
      </c>
      <c r="E53" s="9">
        <f t="shared" si="39"/>
        <v>8.7685862491935502</v>
      </c>
      <c r="F53" s="7" t="s">
        <v>85</v>
      </c>
      <c r="G53" s="1">
        <v>12</v>
      </c>
      <c r="H53" s="8">
        <f t="shared" si="20"/>
        <v>3.3622107839333299</v>
      </c>
      <c r="I53" s="8">
        <f t="shared" si="21"/>
        <v>276.51221078393331</v>
      </c>
      <c r="J53" s="8">
        <f t="shared" si="22"/>
        <v>2.6881035836560832E-2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124.12266741475989</v>
      </c>
      <c r="P53" s="8">
        <f t="shared" si="25"/>
        <v>3.3365458709056819</v>
      </c>
      <c r="Q53" s="12">
        <f t="shared" si="26"/>
        <v>0.80077100901736364</v>
      </c>
      <c r="R53" s="8">
        <f t="shared" si="27"/>
        <v>14.125500000000001</v>
      </c>
      <c r="S53" s="13">
        <f t="shared" si="28"/>
        <v>5.6689746134109494E-2</v>
      </c>
      <c r="T53" s="2">
        <f t="shared" si="29"/>
        <v>0.43</v>
      </c>
      <c r="U53" s="14">
        <f t="shared" si="30"/>
        <v>2.4376590837667082E-2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3.2796590837667082E-2</v>
      </c>
      <c r="AR53" s="8">
        <f t="shared" si="35"/>
        <v>136.875</v>
      </c>
      <c r="AS53" s="1">
        <f t="shared" si="36"/>
        <v>0.24</v>
      </c>
      <c r="AT53" s="1">
        <f t="shared" si="37"/>
        <v>39179.25</v>
      </c>
      <c r="AU53" s="1">
        <f t="shared" si="38"/>
        <v>282810152.80086678</v>
      </c>
      <c r="AV53" s="1">
        <f>SUM(AU42:AU53)</f>
        <v>12732393634.789194</v>
      </c>
    </row>
    <row r="54" spans="1:48" x14ac:dyDescent="0.3">
      <c r="C54" s="7">
        <v>12</v>
      </c>
      <c r="D54" s="10">
        <v>1.96120200870968</v>
      </c>
      <c r="E54" s="9">
        <f t="shared" si="39"/>
        <v>3.3622107839333299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1</v>
      </c>
      <c r="E58" s="7"/>
      <c r="F58" s="7"/>
      <c r="G58" s="1">
        <v>1</v>
      </c>
      <c r="H58" s="8">
        <f t="shared" ref="H58:H69" si="41">E59</f>
        <v>1</v>
      </c>
      <c r="I58" s="8">
        <f t="shared" ref="I58:I69" si="42">H58+273.15</f>
        <v>274.14999999999998</v>
      </c>
      <c r="J58" s="8">
        <f t="shared" ref="J58:J69" si="43">EXP(($C$15*(I58-$C$13))/($C$16*I58*$C$13))</f>
        <v>1.9846143044148706E-2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1.9799835377045691E-3</v>
      </c>
      <c r="Q58" s="12">
        <f t="shared" ref="Q58:Q69" si="47">P58*$B$60</f>
        <v>3.7619687216386812E-4</v>
      </c>
      <c r="R58" s="8">
        <f t="shared" ref="R58:R69" si="48">L58*$B$60</f>
        <v>1.8955666666666669E-2</v>
      </c>
      <c r="S58" s="13">
        <f t="shared" ref="S58:S69" si="49">Q58/R58</f>
        <v>1.9846143044148702E-2</v>
      </c>
      <c r="T58" s="2">
        <f t="shared" ref="T58:T69" si="50">$B$59/100</f>
        <v>0.01</v>
      </c>
      <c r="U58" s="14">
        <f t="shared" ref="U58:U69" si="51">S58*T58</f>
        <v>1.9846143044148702E-4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1.2198461430441487E-2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10815.666666666666</v>
      </c>
      <c r="AU58" s="1">
        <f t="shared" ref="AU58:AU69" si="58">AT58*10000*AS58*0.67*AR58*AQ58</f>
        <v>1675607.197574792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3.31628622258065E-2</v>
      </c>
      <c r="E59" s="9">
        <f t="shared" ref="E59:E70" si="59">D58</f>
        <v>1</v>
      </c>
      <c r="F59" s="7" t="s">
        <v>83</v>
      </c>
      <c r="G59" s="1">
        <v>2</v>
      </c>
      <c r="H59" s="8">
        <f t="shared" si="41"/>
        <v>3.31628622258065E-2</v>
      </c>
      <c r="I59" s="8">
        <f t="shared" si="42"/>
        <v>273.1831628622258</v>
      </c>
      <c r="J59" s="8">
        <f t="shared" si="43"/>
        <v>1.750194653321796E-2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0.19755334979562877</v>
      </c>
      <c r="P59" s="8">
        <f t="shared" si="46"/>
        <v>3.4575681655812001E-3</v>
      </c>
      <c r="Q59" s="12">
        <f t="shared" si="47"/>
        <v>6.5693795146042804E-4</v>
      </c>
      <c r="R59" s="8">
        <f t="shared" si="48"/>
        <v>1.8955666666666669E-2</v>
      </c>
      <c r="S59" s="13">
        <f t="shared" si="49"/>
        <v>3.465654693198663E-2</v>
      </c>
      <c r="T59" s="2">
        <f t="shared" si="50"/>
        <v>0.01</v>
      </c>
      <c r="U59" s="14">
        <f t="shared" si="51"/>
        <v>3.4656546931986629E-4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1.2346565469319866E-2</v>
      </c>
      <c r="AR59" s="8">
        <f t="shared" si="55"/>
        <v>9.9766666666666666</v>
      </c>
      <c r="AS59" s="1">
        <f t="shared" si="56"/>
        <v>0.19</v>
      </c>
      <c r="AT59" s="1">
        <f t="shared" si="57"/>
        <v>10815.666666666666</v>
      </c>
      <c r="AU59" s="1">
        <f t="shared" si="58"/>
        <v>1695951.0905279813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0.428785264607143</v>
      </c>
      <c r="E60" s="9">
        <f t="shared" si="59"/>
        <v>3.31628622258065E-2</v>
      </c>
      <c r="F60" s="7" t="s">
        <v>83</v>
      </c>
      <c r="G60" s="1">
        <v>3</v>
      </c>
      <c r="H60" s="8">
        <f t="shared" si="41"/>
        <v>0.428785264607143</v>
      </c>
      <c r="I60" s="8">
        <f t="shared" si="42"/>
        <v>273.57878526460712</v>
      </c>
      <c r="J60" s="8">
        <f t="shared" si="43"/>
        <v>1.8427681986750537E-2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0.29386244829671426</v>
      </c>
      <c r="P60" s="8">
        <f t="shared" si="46"/>
        <v>5.4152037450597721E-3</v>
      </c>
      <c r="Q60" s="12">
        <f t="shared" si="47"/>
        <v>1.0288887115613566E-3</v>
      </c>
      <c r="R60" s="8">
        <f t="shared" si="48"/>
        <v>1.8955666666666669E-2</v>
      </c>
      <c r="S60" s="13">
        <f t="shared" si="49"/>
        <v>5.4278687721948923E-2</v>
      </c>
      <c r="T60" s="2">
        <f t="shared" si="50"/>
        <v>0.01</v>
      </c>
      <c r="U60" s="14">
        <f t="shared" si="51"/>
        <v>5.4278687721948929E-4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1.254278687721949E-2</v>
      </c>
      <c r="AR60" s="8">
        <f t="shared" si="55"/>
        <v>9.9766666666666666</v>
      </c>
      <c r="AS60" s="1">
        <f t="shared" si="56"/>
        <v>0.19</v>
      </c>
      <c r="AT60" s="1">
        <f t="shared" si="57"/>
        <v>10815.666666666666</v>
      </c>
      <c r="AU60" s="1">
        <f t="shared" si="58"/>
        <v>1722904.4899603364</v>
      </c>
    </row>
    <row r="61" spans="1:48" x14ac:dyDescent="0.15">
      <c r="C61" s="7">
        <v>3</v>
      </c>
      <c r="D61" s="7">
        <v>5.1731588169032303</v>
      </c>
      <c r="E61" s="9">
        <f t="shared" si="59"/>
        <v>0.428785264607143</v>
      </c>
      <c r="F61" s="7" t="s">
        <v>83</v>
      </c>
      <c r="G61" s="1">
        <v>4</v>
      </c>
      <c r="H61" s="8">
        <f t="shared" si="41"/>
        <v>5.1731588169032303</v>
      </c>
      <c r="I61" s="8">
        <f t="shared" si="42"/>
        <v>278.32315881690323</v>
      </c>
      <c r="J61" s="8">
        <f t="shared" si="43"/>
        <v>3.3802624977191963E-2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0.38821391121832116</v>
      </c>
      <c r="P61" s="8">
        <f t="shared" si="46"/>
        <v>1.3122649251841806E-2</v>
      </c>
      <c r="Q61" s="12">
        <f t="shared" si="47"/>
        <v>2.4933033578499434E-3</v>
      </c>
      <c r="R61" s="8">
        <f t="shared" si="48"/>
        <v>1.8955666666666669E-2</v>
      </c>
      <c r="S61" s="13">
        <f t="shared" si="49"/>
        <v>0.13153340379393724</v>
      </c>
      <c r="T61" s="2">
        <f t="shared" si="50"/>
        <v>0.01</v>
      </c>
      <c r="U61" s="14">
        <f t="shared" si="51"/>
        <v>1.3153340379393724E-3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1.3315334037939372E-2</v>
      </c>
      <c r="AR61" s="8">
        <f t="shared" si="55"/>
        <v>9.9766666666666666</v>
      </c>
      <c r="AS61" s="1">
        <f t="shared" si="56"/>
        <v>0.19</v>
      </c>
      <c r="AT61" s="1">
        <f t="shared" si="57"/>
        <v>10815.666666666666</v>
      </c>
      <c r="AU61" s="1">
        <f t="shared" si="58"/>
        <v>1829023.2484898171</v>
      </c>
    </row>
    <row r="62" spans="1:48" x14ac:dyDescent="0.15">
      <c r="C62" s="7">
        <v>4</v>
      </c>
      <c r="D62" s="7">
        <v>11.626684061966699</v>
      </c>
      <c r="E62" s="9">
        <f t="shared" si="59"/>
        <v>5.1731588169032303</v>
      </c>
      <c r="F62" s="7" t="s">
        <v>83</v>
      </c>
      <c r="G62" s="1">
        <v>5</v>
      </c>
      <c r="H62" s="8">
        <f t="shared" si="41"/>
        <v>11.626684061966699</v>
      </c>
      <c r="I62" s="8">
        <f t="shared" si="42"/>
        <v>284.77668406196665</v>
      </c>
      <c r="J62" s="8">
        <f t="shared" si="43"/>
        <v>7.4688788687595556E-2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0.35633669886815539</v>
      </c>
      <c r="O62" s="8">
        <f t="shared" si="60"/>
        <v>0.11852122976499063</v>
      </c>
      <c r="P62" s="8">
        <f t="shared" si="46"/>
        <v>8.8522070849113461E-3</v>
      </c>
      <c r="Q62" s="12">
        <f t="shared" si="47"/>
        <v>1.6819193461331558E-3</v>
      </c>
      <c r="R62" s="8">
        <f t="shared" si="48"/>
        <v>1.8955666666666669E-2</v>
      </c>
      <c r="S62" s="13">
        <f t="shared" si="49"/>
        <v>8.8729105428446489E-2</v>
      </c>
      <c r="T62" s="2">
        <f t="shared" si="50"/>
        <v>0.01</v>
      </c>
      <c r="U62" s="14">
        <f t="shared" si="51"/>
        <v>8.8729105428446496E-4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1.2887291054284464E-2</v>
      </c>
      <c r="AR62" s="8">
        <f t="shared" si="55"/>
        <v>9.9766666666666666</v>
      </c>
      <c r="AS62" s="1">
        <f t="shared" si="56"/>
        <v>0.19</v>
      </c>
      <c r="AT62" s="1">
        <f t="shared" si="57"/>
        <v>10815.666666666666</v>
      </c>
      <c r="AU62" s="1">
        <f t="shared" si="58"/>
        <v>1770226.333126894</v>
      </c>
    </row>
    <row r="63" spans="1:48" x14ac:dyDescent="0.15">
      <c r="C63" s="7">
        <v>5</v>
      </c>
      <c r="D63" s="7">
        <v>14.8259967596452</v>
      </c>
      <c r="E63" s="9">
        <f t="shared" si="59"/>
        <v>11.626684061966699</v>
      </c>
      <c r="F63" s="7" t="s">
        <v>85</v>
      </c>
      <c r="G63" s="1">
        <v>6</v>
      </c>
      <c r="H63" s="8">
        <f t="shared" si="41"/>
        <v>14.8259967596452</v>
      </c>
      <c r="I63" s="8">
        <f t="shared" si="42"/>
        <v>287.97599675964517</v>
      </c>
      <c r="J63" s="8">
        <f t="shared" si="43"/>
        <v>0.10919984571895341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0.20943568934674595</v>
      </c>
      <c r="P63" s="8">
        <f t="shared" si="46"/>
        <v>2.2870344964707311E-2</v>
      </c>
      <c r="Q63" s="12">
        <f t="shared" si="47"/>
        <v>4.345365543294389E-3</v>
      </c>
      <c r="R63" s="8">
        <f t="shared" si="48"/>
        <v>1.8955666666666669E-2</v>
      </c>
      <c r="S63" s="13">
        <f t="shared" si="49"/>
        <v>0.2292383391049847</v>
      </c>
      <c r="T63" s="2">
        <f t="shared" si="50"/>
        <v>0.01</v>
      </c>
      <c r="U63" s="14">
        <f t="shared" si="51"/>
        <v>2.2923833910498469E-3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1.4292383391049848E-2</v>
      </c>
      <c r="AR63" s="8">
        <f t="shared" si="55"/>
        <v>9.9766666666666666</v>
      </c>
      <c r="AS63" s="1">
        <f t="shared" si="56"/>
        <v>0.19</v>
      </c>
      <c r="AT63" s="1">
        <f t="shared" si="57"/>
        <v>10815.666666666666</v>
      </c>
      <c r="AU63" s="1">
        <f t="shared" si="58"/>
        <v>1963232.8730226429</v>
      </c>
    </row>
    <row r="64" spans="1:48" x14ac:dyDescent="0.15">
      <c r="C64" s="7">
        <v>6</v>
      </c>
      <c r="D64" s="7">
        <v>18.029160454333301</v>
      </c>
      <c r="E64" s="9">
        <f t="shared" si="59"/>
        <v>14.8259967596452</v>
      </c>
      <c r="F64" s="7" t="s">
        <v>83</v>
      </c>
      <c r="G64" s="1">
        <v>7</v>
      </c>
      <c r="H64" s="8">
        <f t="shared" si="41"/>
        <v>18.029160454333301</v>
      </c>
      <c r="I64" s="8">
        <f t="shared" si="42"/>
        <v>291.17916045433327</v>
      </c>
      <c r="J64" s="8">
        <f t="shared" si="43"/>
        <v>0.15840013034166703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0.28633201104870531</v>
      </c>
      <c r="P64" s="8">
        <f t="shared" si="46"/>
        <v>4.5355027871106568E-2</v>
      </c>
      <c r="Q64" s="12">
        <f t="shared" si="47"/>
        <v>8.6174552955102478E-3</v>
      </c>
      <c r="R64" s="8">
        <f t="shared" si="48"/>
        <v>1.8955666666666669E-2</v>
      </c>
      <c r="S64" s="13">
        <f t="shared" si="49"/>
        <v>0.45461103779926387</v>
      </c>
      <c r="T64" s="2">
        <f t="shared" si="50"/>
        <v>0.01</v>
      </c>
      <c r="U64" s="14">
        <f t="shared" si="51"/>
        <v>4.5461103779926388E-3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2.464611037799264E-2</v>
      </c>
      <c r="AR64" s="8">
        <f t="shared" si="55"/>
        <v>9.9766666666666666</v>
      </c>
      <c r="AS64" s="1">
        <f t="shared" si="56"/>
        <v>0.19</v>
      </c>
      <c r="AT64" s="1">
        <f t="shared" si="57"/>
        <v>10815.666666666666</v>
      </c>
      <c r="AU64" s="1">
        <f t="shared" si="58"/>
        <v>3385443.3345609731</v>
      </c>
    </row>
    <row r="65" spans="1:48" x14ac:dyDescent="0.15">
      <c r="C65" s="7">
        <v>7</v>
      </c>
      <c r="D65" s="7">
        <v>18.729631070645201</v>
      </c>
      <c r="E65" s="9">
        <f t="shared" si="59"/>
        <v>18.029160454333301</v>
      </c>
      <c r="F65" s="7" t="s">
        <v>83</v>
      </c>
      <c r="G65" s="1">
        <v>8</v>
      </c>
      <c r="H65" s="8">
        <f t="shared" si="41"/>
        <v>18.729631070645201</v>
      </c>
      <c r="I65" s="8">
        <f t="shared" si="42"/>
        <v>291.87963107064519</v>
      </c>
      <c r="J65" s="8">
        <f t="shared" si="43"/>
        <v>0.17163560741501732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0.34074364984426542</v>
      </c>
      <c r="P65" s="8">
        <f t="shared" si="46"/>
        <v>5.8483743313830466E-2</v>
      </c>
      <c r="Q65" s="12">
        <f t="shared" si="47"/>
        <v>1.1111911229627789E-2</v>
      </c>
      <c r="R65" s="8">
        <f t="shared" si="48"/>
        <v>1.8955666666666669E-2</v>
      </c>
      <c r="S65" s="13">
        <f t="shared" si="49"/>
        <v>0.58620524537751884</v>
      </c>
      <c r="T65" s="2">
        <f t="shared" si="50"/>
        <v>0.01</v>
      </c>
      <c r="U65" s="14">
        <f t="shared" si="51"/>
        <v>5.8620524537751888E-3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2.596205245377519E-2</v>
      </c>
      <c r="AR65" s="8">
        <f t="shared" si="55"/>
        <v>9.9766666666666666</v>
      </c>
      <c r="AS65" s="1">
        <f t="shared" si="56"/>
        <v>0.19</v>
      </c>
      <c r="AT65" s="1">
        <f t="shared" si="57"/>
        <v>10815.666666666666</v>
      </c>
      <c r="AU65" s="1">
        <f t="shared" si="58"/>
        <v>3566204.0006782697</v>
      </c>
    </row>
    <row r="66" spans="1:48" x14ac:dyDescent="0.15">
      <c r="C66" s="7">
        <v>8</v>
      </c>
      <c r="D66" s="7">
        <v>20.457477058709699</v>
      </c>
      <c r="E66" s="9">
        <f t="shared" si="59"/>
        <v>18.729631070645201</v>
      </c>
      <c r="F66" s="7" t="s">
        <v>83</v>
      </c>
      <c r="G66" s="1">
        <v>9</v>
      </c>
      <c r="H66" s="8">
        <f t="shared" si="41"/>
        <v>20.457477058709699</v>
      </c>
      <c r="I66" s="8">
        <f t="shared" si="42"/>
        <v>293.60747705870966</v>
      </c>
      <c r="J66" s="8">
        <f t="shared" si="43"/>
        <v>0.20886477747220442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0.38202657319710165</v>
      </c>
      <c r="P66" s="8">
        <f t="shared" si="46"/>
        <v>7.9791895199281454E-2</v>
      </c>
      <c r="Q66" s="12">
        <f t="shared" si="47"/>
        <v>1.5160460087863476E-2</v>
      </c>
      <c r="R66" s="8">
        <f t="shared" si="48"/>
        <v>1.8955666666666669E-2</v>
      </c>
      <c r="S66" s="13">
        <f t="shared" si="49"/>
        <v>0.79978511726643609</v>
      </c>
      <c r="T66" s="2">
        <f t="shared" si="50"/>
        <v>0.01</v>
      </c>
      <c r="U66" s="14">
        <f t="shared" si="51"/>
        <v>7.9978511726643605E-3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2.8097851172664362E-2</v>
      </c>
      <c r="AR66" s="8">
        <f t="shared" si="55"/>
        <v>9.9766666666666666</v>
      </c>
      <c r="AS66" s="1">
        <f t="shared" si="56"/>
        <v>0.19</v>
      </c>
      <c r="AT66" s="1">
        <f t="shared" si="57"/>
        <v>10815.666666666666</v>
      </c>
      <c r="AU66" s="1">
        <f t="shared" si="58"/>
        <v>3859581.9587386898</v>
      </c>
    </row>
    <row r="67" spans="1:48" x14ac:dyDescent="0.15">
      <c r="C67" s="7">
        <v>9</v>
      </c>
      <c r="D67" s="7">
        <v>17.7010992443333</v>
      </c>
      <c r="E67" s="9">
        <f t="shared" si="59"/>
        <v>20.457477058709699</v>
      </c>
      <c r="F67" s="7" t="s">
        <v>83</v>
      </c>
      <c r="G67" s="1">
        <v>10</v>
      </c>
      <c r="H67" s="8">
        <f t="shared" si="41"/>
        <v>17.7010992443333</v>
      </c>
      <c r="I67" s="8">
        <f t="shared" si="42"/>
        <v>290.85109924433328</v>
      </c>
      <c r="J67" s="8">
        <f t="shared" si="43"/>
        <v>0.15253698398732984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0.40200134466448689</v>
      </c>
      <c r="P67" s="8">
        <f t="shared" si="46"/>
        <v>6.1320072673971902E-2</v>
      </c>
      <c r="Q67" s="12">
        <f t="shared" si="47"/>
        <v>1.1650813808054661E-2</v>
      </c>
      <c r="R67" s="8">
        <f t="shared" si="48"/>
        <v>1.8955666666666669E-2</v>
      </c>
      <c r="S67" s="13">
        <f t="shared" si="49"/>
        <v>0.61463487478087431</v>
      </c>
      <c r="T67" s="2">
        <f t="shared" si="50"/>
        <v>0.01</v>
      </c>
      <c r="U67" s="14">
        <f t="shared" si="51"/>
        <v>6.1463487478087431E-3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2.6246348747808741E-2</v>
      </c>
      <c r="AR67" s="8">
        <f t="shared" si="55"/>
        <v>9.9766666666666666</v>
      </c>
      <c r="AS67" s="1">
        <f t="shared" si="56"/>
        <v>0.19</v>
      </c>
      <c r="AT67" s="1">
        <f t="shared" si="57"/>
        <v>10815.666666666666</v>
      </c>
      <c r="AU67" s="1">
        <f t="shared" si="58"/>
        <v>3605255.5580605534</v>
      </c>
    </row>
    <row r="68" spans="1:48" x14ac:dyDescent="0.15">
      <c r="C68" s="7">
        <v>10</v>
      </c>
      <c r="D68" s="7">
        <v>8.7685862491935502</v>
      </c>
      <c r="E68" s="9">
        <f t="shared" si="59"/>
        <v>17.7010992443333</v>
      </c>
      <c r="F68" s="7" t="s">
        <v>83</v>
      </c>
      <c r="G68" s="1">
        <v>11</v>
      </c>
      <c r="H68" s="8">
        <f t="shared" si="41"/>
        <v>8.7685862491935502</v>
      </c>
      <c r="I68" s="8">
        <f t="shared" si="42"/>
        <v>281.91858624919354</v>
      </c>
      <c r="J68" s="8">
        <f t="shared" si="43"/>
        <v>5.2810030267336501E-2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0.32364720839098932</v>
      </c>
      <c r="O68" s="8">
        <f t="shared" si="60"/>
        <v>0.11680073026619237</v>
      </c>
      <c r="P68" s="8">
        <f t="shared" si="46"/>
        <v>6.1682501006046254E-3</v>
      </c>
      <c r="Q68" s="12">
        <f t="shared" si="47"/>
        <v>1.1719675191148788E-3</v>
      </c>
      <c r="R68" s="8">
        <f t="shared" si="48"/>
        <v>1.8955666666666669E-2</v>
      </c>
      <c r="S68" s="13">
        <f t="shared" si="49"/>
        <v>6.1826763454105822E-2</v>
      </c>
      <c r="T68" s="2">
        <f t="shared" si="50"/>
        <v>0.01</v>
      </c>
      <c r="U68" s="14">
        <f t="shared" si="51"/>
        <v>6.1826763454105819E-4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1.2618267634541058E-2</v>
      </c>
      <c r="AR68" s="8">
        <f t="shared" si="55"/>
        <v>9.9766666666666666</v>
      </c>
      <c r="AS68" s="1">
        <f t="shared" si="56"/>
        <v>0.19</v>
      </c>
      <c r="AT68" s="1">
        <f t="shared" si="57"/>
        <v>10815.666666666666</v>
      </c>
      <c r="AU68" s="1">
        <f t="shared" si="58"/>
        <v>1733272.6909804086</v>
      </c>
    </row>
    <row r="69" spans="1:48" x14ac:dyDescent="0.15">
      <c r="C69" s="7">
        <v>11</v>
      </c>
      <c r="D69" s="7">
        <v>3.3622107839333299</v>
      </c>
      <c r="E69" s="9">
        <f t="shared" si="59"/>
        <v>8.7685862491935502</v>
      </c>
      <c r="F69" s="7" t="s">
        <v>85</v>
      </c>
      <c r="G69" s="1">
        <v>12</v>
      </c>
      <c r="H69" s="8">
        <f t="shared" si="41"/>
        <v>3.3622107839333299</v>
      </c>
      <c r="I69" s="8">
        <f t="shared" si="42"/>
        <v>276.51221078393331</v>
      </c>
      <c r="J69" s="8">
        <f t="shared" si="43"/>
        <v>2.6881035836560832E-2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0.21039914683225441</v>
      </c>
      <c r="P69" s="8">
        <f t="shared" si="46"/>
        <v>5.6557470059796552E-3</v>
      </c>
      <c r="Q69" s="12">
        <f t="shared" si="47"/>
        <v>1.0745919311361345E-3</v>
      </c>
      <c r="R69" s="8">
        <f t="shared" si="48"/>
        <v>1.8955666666666669E-2</v>
      </c>
      <c r="S69" s="13">
        <f t="shared" si="49"/>
        <v>5.6689746134109466E-2</v>
      </c>
      <c r="T69" s="2">
        <f t="shared" si="50"/>
        <v>0.01</v>
      </c>
      <c r="U69" s="14">
        <f t="shared" si="51"/>
        <v>5.6689746134109468E-4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1.2566897461341094E-2</v>
      </c>
      <c r="AR69" s="8">
        <f t="shared" si="55"/>
        <v>9.9766666666666666</v>
      </c>
      <c r="AS69" s="1">
        <f t="shared" si="56"/>
        <v>0.19</v>
      </c>
      <c r="AT69" s="1">
        <f t="shared" si="57"/>
        <v>10815.666666666666</v>
      </c>
      <c r="AU69" s="1">
        <f t="shared" si="58"/>
        <v>1726216.372243382</v>
      </c>
      <c r="AV69" s="1">
        <f>SUM(AU58:AU69)</f>
        <v>28532919.147964738</v>
      </c>
    </row>
    <row r="70" spans="1:48" x14ac:dyDescent="0.3">
      <c r="C70" s="7">
        <v>12</v>
      </c>
      <c r="D70" s="10">
        <v>1.96120200870968</v>
      </c>
      <c r="E70" s="9">
        <f t="shared" si="59"/>
        <v>3.3622107839333299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1</v>
      </c>
      <c r="E73" s="7"/>
      <c r="F73" s="7"/>
      <c r="G73" s="1">
        <v>1</v>
      </c>
      <c r="H73" s="8">
        <f t="shared" ref="H73:H84" si="61">E74</f>
        <v>1</v>
      </c>
      <c r="I73" s="8">
        <f t="shared" ref="I73:I84" si="62">H73+273.15</f>
        <v>274.14999999999998</v>
      </c>
      <c r="J73" s="8">
        <f t="shared" ref="J73:J84" si="63">EXP(($C$15*(I73-$C$13))/($C$16*I73*$C$13))</f>
        <v>1.9846143044148706E-2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2.1731526633342836E-3</v>
      </c>
      <c r="Q73" s="12">
        <f t="shared" ref="Q73:Q84" si="67">P73*$B$75</f>
        <v>3.9116747940017103E-4</v>
      </c>
      <c r="R73" s="8">
        <f t="shared" ref="R73:R84" si="68">L73*$B$75</f>
        <v>1.9710000000000002E-2</v>
      </c>
      <c r="S73" s="13">
        <f t="shared" ref="S73:S84" si="69">Q73/R73</f>
        <v>1.9846143044148706E-2</v>
      </c>
      <c r="T73" s="2">
        <f t="shared" ref="T73:T84" si="70">$B$74/100</f>
        <v>0.01</v>
      </c>
      <c r="U73" s="14">
        <f t="shared" ref="U73:U84" si="71">S73*T73</f>
        <v>1.9846143044148707E-4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1.2798461430441487E-2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2183.0833333333335</v>
      </c>
      <c r="AU73" s="1">
        <f t="shared" ref="AU73:AU84" si="78">AT73*10000*AS73*0.67*AR73*AQ73</f>
        <v>368968.68211729761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3.31628622258065E-2</v>
      </c>
      <c r="E74" s="9">
        <f t="shared" ref="E74:E85" si="79">D73</f>
        <v>1</v>
      </c>
      <c r="F74" s="7" t="s">
        <v>83</v>
      </c>
      <c r="G74" s="1">
        <v>2</v>
      </c>
      <c r="H74" s="8">
        <f t="shared" si="61"/>
        <v>3.31628622258065E-2</v>
      </c>
      <c r="I74" s="8">
        <f t="shared" si="62"/>
        <v>273.1831628622258</v>
      </c>
      <c r="J74" s="8">
        <f t="shared" si="63"/>
        <v>1.750194653321796E-2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0.21682684733666574</v>
      </c>
      <c r="P74" s="8">
        <f t="shared" si="66"/>
        <v>3.7948918890525368E-3</v>
      </c>
      <c r="Q74" s="12">
        <f t="shared" si="67"/>
        <v>6.8308054002945656E-4</v>
      </c>
      <c r="R74" s="8">
        <f t="shared" si="68"/>
        <v>1.9710000000000002E-2</v>
      </c>
      <c r="S74" s="13">
        <f t="shared" si="69"/>
        <v>3.465654693198663E-2</v>
      </c>
      <c r="T74" s="2">
        <f t="shared" si="70"/>
        <v>0.01</v>
      </c>
      <c r="U74" s="14">
        <f t="shared" si="71"/>
        <v>3.4656546931986629E-4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1.2946565469319866E-2</v>
      </c>
      <c r="AR74" s="8">
        <f t="shared" si="75"/>
        <v>10.950000000000001</v>
      </c>
      <c r="AS74" s="1">
        <f t="shared" si="76"/>
        <v>0.18</v>
      </c>
      <c r="AT74" s="1">
        <f t="shared" si="77"/>
        <v>2183.0833333333335</v>
      </c>
      <c r="AU74" s="1">
        <f t="shared" si="78"/>
        <v>373238.39471815975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0.428785264607143</v>
      </c>
      <c r="E75" s="9">
        <f t="shared" si="79"/>
        <v>3.31628622258065E-2</v>
      </c>
      <c r="F75" s="7" t="s">
        <v>83</v>
      </c>
      <c r="G75" s="1">
        <v>3</v>
      </c>
      <c r="H75" s="8">
        <f t="shared" si="61"/>
        <v>0.428785264607143</v>
      </c>
      <c r="I75" s="8">
        <f t="shared" si="62"/>
        <v>273.57878526460712</v>
      </c>
      <c r="J75" s="8">
        <f t="shared" si="63"/>
        <v>1.8427681986750537E-2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0.32253195544761321</v>
      </c>
      <c r="P75" s="8">
        <f t="shared" si="66"/>
        <v>5.9435163055534083E-3</v>
      </c>
      <c r="Q75" s="12">
        <f t="shared" si="67"/>
        <v>1.0698329349996135E-3</v>
      </c>
      <c r="R75" s="8">
        <f t="shared" si="68"/>
        <v>1.9710000000000002E-2</v>
      </c>
      <c r="S75" s="13">
        <f t="shared" si="69"/>
        <v>5.427868772194893E-2</v>
      </c>
      <c r="T75" s="2">
        <f t="shared" si="70"/>
        <v>0.01</v>
      </c>
      <c r="U75" s="14">
        <f t="shared" si="71"/>
        <v>5.4278687721948929E-4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1.314278687721949E-2</v>
      </c>
      <c r="AR75" s="8">
        <f t="shared" si="75"/>
        <v>10.950000000000001</v>
      </c>
      <c r="AS75" s="1">
        <f t="shared" si="76"/>
        <v>0.18</v>
      </c>
      <c r="AT75" s="1">
        <f t="shared" si="77"/>
        <v>2183.0833333333335</v>
      </c>
      <c r="AU75" s="1">
        <f t="shared" si="78"/>
        <v>378895.28985898668</v>
      </c>
    </row>
    <row r="76" spans="1:48" x14ac:dyDescent="0.15">
      <c r="C76" s="7">
        <v>3</v>
      </c>
      <c r="D76" s="7">
        <v>5.1731588169032303</v>
      </c>
      <c r="E76" s="9">
        <f t="shared" si="79"/>
        <v>0.428785264607143</v>
      </c>
      <c r="F76" s="7" t="s">
        <v>83</v>
      </c>
      <c r="G76" s="1">
        <v>4</v>
      </c>
      <c r="H76" s="8">
        <f t="shared" si="61"/>
        <v>5.1731588169032303</v>
      </c>
      <c r="I76" s="8">
        <f t="shared" si="62"/>
        <v>278.32315881690323</v>
      </c>
      <c r="J76" s="8">
        <f t="shared" si="63"/>
        <v>3.3802624977191963E-2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0.42608843914205979</v>
      </c>
      <c r="P76" s="8">
        <f t="shared" si="66"/>
        <v>1.4402907715436128E-2</v>
      </c>
      <c r="Q76" s="12">
        <f t="shared" si="67"/>
        <v>2.5925233887785031E-3</v>
      </c>
      <c r="R76" s="8">
        <f t="shared" si="68"/>
        <v>1.9710000000000002E-2</v>
      </c>
      <c r="S76" s="13">
        <f t="shared" si="69"/>
        <v>0.13153340379393724</v>
      </c>
      <c r="T76" s="2">
        <f t="shared" si="70"/>
        <v>0.01</v>
      </c>
      <c r="U76" s="14">
        <f t="shared" si="71"/>
        <v>1.3153340379393724E-3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1.3915334037939372E-2</v>
      </c>
      <c r="AR76" s="8">
        <f t="shared" si="75"/>
        <v>10.950000000000001</v>
      </c>
      <c r="AS76" s="1">
        <f t="shared" si="76"/>
        <v>0.18</v>
      </c>
      <c r="AT76" s="1">
        <f t="shared" si="77"/>
        <v>2183.0833333333335</v>
      </c>
      <c r="AU76" s="1">
        <f t="shared" si="78"/>
        <v>401167.16287383874</v>
      </c>
    </row>
    <row r="77" spans="1:48" x14ac:dyDescent="0.15">
      <c r="C77" s="7">
        <v>4</v>
      </c>
      <c r="D77" s="7">
        <v>11.626684061966699</v>
      </c>
      <c r="E77" s="9">
        <f t="shared" si="79"/>
        <v>5.1731588169032303</v>
      </c>
      <c r="F77" s="7" t="s">
        <v>83</v>
      </c>
      <c r="G77" s="1">
        <v>5</v>
      </c>
      <c r="H77" s="8">
        <f t="shared" si="61"/>
        <v>11.626684061966699</v>
      </c>
      <c r="I77" s="8">
        <f t="shared" si="62"/>
        <v>284.77668406196665</v>
      </c>
      <c r="J77" s="8">
        <f t="shared" si="63"/>
        <v>7.4688788687595556E-2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0.39110125485529251</v>
      </c>
      <c r="O77" s="8">
        <f t="shared" si="80"/>
        <v>0.13008427657133109</v>
      </c>
      <c r="P77" s="8">
        <f t="shared" si="66"/>
        <v>9.7158370444148847E-3</v>
      </c>
      <c r="Q77" s="12">
        <f t="shared" si="67"/>
        <v>1.7488506679946792E-3</v>
      </c>
      <c r="R77" s="8">
        <f t="shared" si="68"/>
        <v>1.9710000000000002E-2</v>
      </c>
      <c r="S77" s="13">
        <f t="shared" si="69"/>
        <v>8.8729105428446434E-2</v>
      </c>
      <c r="T77" s="2">
        <f t="shared" si="70"/>
        <v>0.01</v>
      </c>
      <c r="U77" s="14">
        <f t="shared" si="71"/>
        <v>8.8729105428446431E-4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1.3487291054284464E-2</v>
      </c>
      <c r="AR77" s="8">
        <f t="shared" si="75"/>
        <v>10.950000000000001</v>
      </c>
      <c r="AS77" s="1">
        <f t="shared" si="76"/>
        <v>0.18</v>
      </c>
      <c r="AT77" s="1">
        <f t="shared" si="77"/>
        <v>2183.0833333333335</v>
      </c>
      <c r="AU77" s="1">
        <f t="shared" si="78"/>
        <v>388827.05024178</v>
      </c>
    </row>
    <row r="78" spans="1:48" x14ac:dyDescent="0.15">
      <c r="C78" s="7">
        <v>5</v>
      </c>
      <c r="D78" s="7">
        <v>14.8259967596452</v>
      </c>
      <c r="E78" s="9">
        <f t="shared" si="79"/>
        <v>11.626684061966699</v>
      </c>
      <c r="F78" s="7" t="s">
        <v>85</v>
      </c>
      <c r="G78" s="1">
        <v>6</v>
      </c>
      <c r="H78" s="8">
        <f t="shared" si="61"/>
        <v>14.8259967596452</v>
      </c>
      <c r="I78" s="8">
        <f t="shared" si="62"/>
        <v>287.97599675964517</v>
      </c>
      <c r="J78" s="8">
        <f t="shared" si="63"/>
        <v>0.10919984571895341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0.22986843952691621</v>
      </c>
      <c r="P78" s="8">
        <f t="shared" si="66"/>
        <v>2.5101598131995823E-2</v>
      </c>
      <c r="Q78" s="12">
        <f t="shared" si="67"/>
        <v>4.5182876637592483E-3</v>
      </c>
      <c r="R78" s="8">
        <f t="shared" si="68"/>
        <v>1.9710000000000002E-2</v>
      </c>
      <c r="S78" s="13">
        <f t="shared" si="69"/>
        <v>0.22923833910498467</v>
      </c>
      <c r="T78" s="2">
        <f t="shared" si="70"/>
        <v>0.01</v>
      </c>
      <c r="U78" s="14">
        <f t="shared" si="71"/>
        <v>2.2923833910498469E-3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1.4892383391049847E-2</v>
      </c>
      <c r="AR78" s="8">
        <f t="shared" si="75"/>
        <v>10.950000000000001</v>
      </c>
      <c r="AS78" s="1">
        <f t="shared" si="76"/>
        <v>0.18</v>
      </c>
      <c r="AT78" s="1">
        <f t="shared" si="77"/>
        <v>2183.0833333333335</v>
      </c>
      <c r="AU78" s="1">
        <f t="shared" si="78"/>
        <v>429334.65895452152</v>
      </c>
    </row>
    <row r="79" spans="1:48" x14ac:dyDescent="0.15">
      <c r="C79" s="7">
        <v>6</v>
      </c>
      <c r="D79" s="7">
        <v>18.029160454333301</v>
      </c>
      <c r="E79" s="9">
        <f t="shared" si="79"/>
        <v>14.8259967596452</v>
      </c>
      <c r="F79" s="7" t="s">
        <v>83</v>
      </c>
      <c r="G79" s="1">
        <v>7</v>
      </c>
      <c r="H79" s="8">
        <f t="shared" si="61"/>
        <v>18.029160454333301</v>
      </c>
      <c r="I79" s="8">
        <f t="shared" si="62"/>
        <v>291.17916045433327</v>
      </c>
      <c r="J79" s="8">
        <f t="shared" si="63"/>
        <v>0.15840013034166703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0.31426684139492039</v>
      </c>
      <c r="P79" s="8">
        <f t="shared" si="66"/>
        <v>4.9779908639019391E-2</v>
      </c>
      <c r="Q79" s="12">
        <f t="shared" si="67"/>
        <v>8.9603835550234896E-3</v>
      </c>
      <c r="R79" s="8">
        <f t="shared" si="68"/>
        <v>1.9710000000000002E-2</v>
      </c>
      <c r="S79" s="13">
        <f t="shared" si="69"/>
        <v>0.45461103779926376</v>
      </c>
      <c r="T79" s="2">
        <f t="shared" si="70"/>
        <v>0.01</v>
      </c>
      <c r="U79" s="14">
        <f t="shared" si="71"/>
        <v>4.546110377992638E-3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2.6146110377992637E-2</v>
      </c>
      <c r="AR79" s="8">
        <f t="shared" si="75"/>
        <v>10.950000000000001</v>
      </c>
      <c r="AS79" s="1">
        <f t="shared" si="76"/>
        <v>0.18</v>
      </c>
      <c r="AT79" s="1">
        <f t="shared" si="77"/>
        <v>2183.0833333333335</v>
      </c>
      <c r="AU79" s="1">
        <f t="shared" si="78"/>
        <v>753769.97001494747</v>
      </c>
    </row>
    <row r="80" spans="1:48" x14ac:dyDescent="0.15">
      <c r="C80" s="7">
        <v>7</v>
      </c>
      <c r="D80" s="7">
        <v>18.729631070645201</v>
      </c>
      <c r="E80" s="9">
        <f t="shared" si="79"/>
        <v>18.029160454333301</v>
      </c>
      <c r="F80" s="7" t="s">
        <v>83</v>
      </c>
      <c r="G80" s="1">
        <v>8</v>
      </c>
      <c r="H80" s="8">
        <f t="shared" si="61"/>
        <v>18.729631070645201</v>
      </c>
      <c r="I80" s="8">
        <f t="shared" si="62"/>
        <v>291.87963107064519</v>
      </c>
      <c r="J80" s="8">
        <f t="shared" si="63"/>
        <v>0.17163560741501732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0.373986932755901</v>
      </c>
      <c r="P80" s="8">
        <f t="shared" si="66"/>
        <v>6.4189474368838303E-2</v>
      </c>
      <c r="Q80" s="12">
        <f t="shared" si="67"/>
        <v>1.1554105386390894E-2</v>
      </c>
      <c r="R80" s="8">
        <f t="shared" si="68"/>
        <v>1.9710000000000002E-2</v>
      </c>
      <c r="S80" s="13">
        <f t="shared" si="69"/>
        <v>0.58620524537751861</v>
      </c>
      <c r="T80" s="2">
        <f t="shared" si="70"/>
        <v>0.01</v>
      </c>
      <c r="U80" s="14">
        <f t="shared" si="71"/>
        <v>5.8620524537751862E-3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2.7462052453775188E-2</v>
      </c>
      <c r="AR80" s="8">
        <f t="shared" si="75"/>
        <v>10.950000000000001</v>
      </c>
      <c r="AS80" s="1">
        <f t="shared" si="76"/>
        <v>0.18</v>
      </c>
      <c r="AT80" s="1">
        <f t="shared" si="77"/>
        <v>2183.0833333333335</v>
      </c>
      <c r="AU80" s="1">
        <f t="shared" si="78"/>
        <v>791707.45305406617</v>
      </c>
    </row>
    <row r="81" spans="1:48" x14ac:dyDescent="0.15">
      <c r="C81" s="7">
        <v>8</v>
      </c>
      <c r="D81" s="7">
        <v>20.457477058709699</v>
      </c>
      <c r="E81" s="9">
        <f t="shared" si="79"/>
        <v>18.729631070645201</v>
      </c>
      <c r="F81" s="7" t="s">
        <v>83</v>
      </c>
      <c r="G81" s="1">
        <v>9</v>
      </c>
      <c r="H81" s="8">
        <f t="shared" si="61"/>
        <v>20.457477058709699</v>
      </c>
      <c r="I81" s="8">
        <f t="shared" si="62"/>
        <v>293.60747705870966</v>
      </c>
      <c r="J81" s="8">
        <f t="shared" si="63"/>
        <v>0.20886477747220442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0.41929745838706273</v>
      </c>
      <c r="P81" s="8">
        <f t="shared" si="66"/>
        <v>8.7576470340674742E-2</v>
      </c>
      <c r="Q81" s="12">
        <f t="shared" si="67"/>
        <v>1.5763764661321452E-2</v>
      </c>
      <c r="R81" s="8">
        <f t="shared" si="68"/>
        <v>1.9710000000000002E-2</v>
      </c>
      <c r="S81" s="13">
        <f t="shared" si="69"/>
        <v>0.79978511726643586</v>
      </c>
      <c r="T81" s="2">
        <f t="shared" si="70"/>
        <v>0.01</v>
      </c>
      <c r="U81" s="14">
        <f t="shared" si="71"/>
        <v>7.9978511726643588E-3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2.959785117266436E-2</v>
      </c>
      <c r="AR81" s="8">
        <f t="shared" si="75"/>
        <v>10.950000000000001</v>
      </c>
      <c r="AS81" s="1">
        <f t="shared" si="76"/>
        <v>0.18</v>
      </c>
      <c r="AT81" s="1">
        <f t="shared" si="77"/>
        <v>2183.0833333333335</v>
      </c>
      <c r="AU81" s="1">
        <f t="shared" si="78"/>
        <v>853280.70096822316</v>
      </c>
    </row>
    <row r="82" spans="1:48" x14ac:dyDescent="0.15">
      <c r="C82" s="7">
        <v>9</v>
      </c>
      <c r="D82" s="7">
        <v>17.7010992443333</v>
      </c>
      <c r="E82" s="9">
        <f t="shared" si="79"/>
        <v>20.457477058709699</v>
      </c>
      <c r="F82" s="7" t="s">
        <v>83</v>
      </c>
      <c r="G82" s="1">
        <v>10</v>
      </c>
      <c r="H82" s="8">
        <f t="shared" si="61"/>
        <v>17.7010992443333</v>
      </c>
      <c r="I82" s="8">
        <f t="shared" si="62"/>
        <v>290.85109924433328</v>
      </c>
      <c r="J82" s="8">
        <f t="shared" si="63"/>
        <v>0.15253698398732984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0.44122098804638799</v>
      </c>
      <c r="P82" s="8">
        <f t="shared" si="66"/>
        <v>6.7302518788505739E-2</v>
      </c>
      <c r="Q82" s="12">
        <f t="shared" si="67"/>
        <v>1.2114453381931033E-2</v>
      </c>
      <c r="R82" s="8">
        <f t="shared" si="68"/>
        <v>1.9710000000000002E-2</v>
      </c>
      <c r="S82" s="13">
        <f t="shared" si="69"/>
        <v>0.61463487478087431</v>
      </c>
      <c r="T82" s="2">
        <f t="shared" si="70"/>
        <v>0.01</v>
      </c>
      <c r="U82" s="14">
        <f t="shared" si="71"/>
        <v>6.1463487478087431E-3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2.7746348747808743E-2</v>
      </c>
      <c r="AR82" s="8">
        <f t="shared" si="75"/>
        <v>10.950000000000001</v>
      </c>
      <c r="AS82" s="1">
        <f t="shared" si="76"/>
        <v>0.18</v>
      </c>
      <c r="AT82" s="1">
        <f t="shared" si="77"/>
        <v>2183.0833333333335</v>
      </c>
      <c r="AU82" s="1">
        <f t="shared" si="78"/>
        <v>799903.47173259989</v>
      </c>
    </row>
    <row r="83" spans="1:48" x14ac:dyDescent="0.15">
      <c r="C83" s="7">
        <v>10</v>
      </c>
      <c r="D83" s="7">
        <v>8.7685862491935502</v>
      </c>
      <c r="E83" s="9">
        <f t="shared" si="79"/>
        <v>17.7010992443333</v>
      </c>
      <c r="F83" s="7" t="s">
        <v>83</v>
      </c>
      <c r="G83" s="1">
        <v>11</v>
      </c>
      <c r="H83" s="8">
        <f t="shared" si="61"/>
        <v>8.7685862491935502</v>
      </c>
      <c r="I83" s="8">
        <f t="shared" si="62"/>
        <v>281.91858624919354</v>
      </c>
      <c r="J83" s="8">
        <f t="shared" si="63"/>
        <v>5.2810030267336501E-2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0.35522254579498813</v>
      </c>
      <c r="O83" s="8">
        <f t="shared" si="80"/>
        <v>0.12819592346289416</v>
      </c>
      <c r="P83" s="8">
        <f t="shared" si="66"/>
        <v>6.7700305982245938E-3</v>
      </c>
      <c r="Q83" s="12">
        <f t="shared" si="67"/>
        <v>1.2186055076804268E-3</v>
      </c>
      <c r="R83" s="8">
        <f t="shared" si="68"/>
        <v>1.9710000000000002E-2</v>
      </c>
      <c r="S83" s="13">
        <f t="shared" si="69"/>
        <v>6.1826763454105871E-2</v>
      </c>
      <c r="T83" s="2">
        <f t="shared" si="70"/>
        <v>0.01</v>
      </c>
      <c r="U83" s="14">
        <f t="shared" si="71"/>
        <v>6.1826763454105873E-4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1.3218267634541059E-2</v>
      </c>
      <c r="AR83" s="8">
        <f t="shared" si="75"/>
        <v>10.950000000000001</v>
      </c>
      <c r="AS83" s="1">
        <f t="shared" si="76"/>
        <v>0.18</v>
      </c>
      <c r="AT83" s="1">
        <f t="shared" si="77"/>
        <v>2183.0833333333335</v>
      </c>
      <c r="AU83" s="1">
        <f t="shared" si="78"/>
        <v>381071.3354489599</v>
      </c>
    </row>
    <row r="84" spans="1:48" x14ac:dyDescent="0.15">
      <c r="C84" s="7">
        <v>11</v>
      </c>
      <c r="D84" s="7">
        <v>3.3622107839333299</v>
      </c>
      <c r="E84" s="9">
        <f t="shared" si="79"/>
        <v>8.7685862491935502</v>
      </c>
      <c r="F84" s="7" t="s">
        <v>85</v>
      </c>
      <c r="G84" s="1">
        <v>12</v>
      </c>
      <c r="H84" s="8">
        <f t="shared" si="61"/>
        <v>3.3622107839333299</v>
      </c>
      <c r="I84" s="8">
        <f t="shared" si="62"/>
        <v>276.51221078393331</v>
      </c>
      <c r="J84" s="8">
        <f t="shared" si="63"/>
        <v>2.6881035836560832E-2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0.23092589286466958</v>
      </c>
      <c r="P84" s="8">
        <f t="shared" si="66"/>
        <v>6.2075272016849899E-3</v>
      </c>
      <c r="Q84" s="12">
        <f t="shared" si="67"/>
        <v>1.1173548963032982E-3</v>
      </c>
      <c r="R84" s="8">
        <f t="shared" si="68"/>
        <v>1.9710000000000002E-2</v>
      </c>
      <c r="S84" s="13">
        <f t="shared" si="69"/>
        <v>5.6689746134109494E-2</v>
      </c>
      <c r="T84" s="2">
        <f t="shared" si="70"/>
        <v>0.01</v>
      </c>
      <c r="U84" s="14">
        <f t="shared" si="71"/>
        <v>5.668974613410949E-4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1.3166897461341094E-2</v>
      </c>
      <c r="AR84" s="8">
        <f t="shared" si="75"/>
        <v>10.950000000000001</v>
      </c>
      <c r="AS84" s="1">
        <f t="shared" si="76"/>
        <v>0.18</v>
      </c>
      <c r="AT84" s="1">
        <f t="shared" si="77"/>
        <v>2183.0833333333335</v>
      </c>
      <c r="AU84" s="1">
        <f t="shared" si="78"/>
        <v>379590.3773503055</v>
      </c>
      <c r="AV84" s="1">
        <f>SUM(AU73:AU84)</f>
        <v>6299754.5473336866</v>
      </c>
    </row>
    <row r="85" spans="1:48" x14ac:dyDescent="0.3">
      <c r="C85" s="7">
        <v>12</v>
      </c>
      <c r="D85" s="10">
        <v>1.96120200870968</v>
      </c>
      <c r="E85" s="9">
        <f t="shared" si="79"/>
        <v>3.3622107839333299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1</v>
      </c>
      <c r="E89" s="7"/>
      <c r="F89" s="7"/>
      <c r="G89" s="1">
        <v>1</v>
      </c>
      <c r="H89" s="8">
        <f t="shared" ref="H89:H100" si="81">E90</f>
        <v>1</v>
      </c>
      <c r="I89" s="8">
        <f t="shared" ref="I89:I100" si="82">H89+273.15</f>
        <v>274.14999999999998</v>
      </c>
      <c r="J89" s="8">
        <f t="shared" ref="J89:J100" si="83">EXP(($C$15*(I89-$C$13))/($C$16*I89*$C$13))</f>
        <v>1.9846143044148706E-2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0.10528924653854603</v>
      </c>
      <c r="Q89" s="12">
        <f t="shared" ref="Q89:Q100" si="87">P89*$B$91</f>
        <v>4.7380160942345713E-2</v>
      </c>
      <c r="R89" s="8">
        <f t="shared" ref="R89:R100" si="88">L89*$B$91</f>
        <v>2.3873737500000001</v>
      </c>
      <c r="S89" s="13">
        <f t="shared" ref="S89:S100" si="89">Q89/R89</f>
        <v>1.9846143044148706E-2</v>
      </c>
      <c r="T89" s="2">
        <f t="shared" ref="T89:T100" si="90">$B$90/100</f>
        <v>0.51</v>
      </c>
      <c r="U89" s="14">
        <f t="shared" ref="U89:U100" si="91">S89*T89</f>
        <v>1.012153295251584E-2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3.3388642185183524E-2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32966.083333333336</v>
      </c>
      <c r="AN89" s="1">
        <f t="shared" ref="AN89:AN100" si="96">AM89*10000*AK89*AJ89</f>
        <v>114499564.42803192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3.31628622258065E-2</v>
      </c>
      <c r="E90" s="9">
        <f t="shared" ref="E90:E101" si="97">D89</f>
        <v>1</v>
      </c>
      <c r="F90" s="7" t="s">
        <v>83</v>
      </c>
      <c r="G90" s="1">
        <v>2</v>
      </c>
      <c r="H90" s="8">
        <f t="shared" si="81"/>
        <v>3.31628622258065E-2</v>
      </c>
      <c r="I90" s="8">
        <f t="shared" si="82"/>
        <v>273.1831628622258</v>
      </c>
      <c r="J90" s="8">
        <f t="shared" si="83"/>
        <v>1.750194653321796E-2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10.505260753461453</v>
      </c>
      <c r="P90" s="8">
        <f t="shared" si="86"/>
        <v>0.18386251202459539</v>
      </c>
      <c r="Q90" s="12">
        <f t="shared" si="87"/>
        <v>8.2738130411067923E-2</v>
      </c>
      <c r="R90" s="8">
        <f t="shared" si="88"/>
        <v>2.3873737500000001</v>
      </c>
      <c r="S90" s="13">
        <f t="shared" si="89"/>
        <v>3.465654693198663E-2</v>
      </c>
      <c r="T90" s="2">
        <f t="shared" si="90"/>
        <v>0.51</v>
      </c>
      <c r="U90" s="14">
        <f t="shared" si="91"/>
        <v>1.7674838935313183E-2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3.5665963938996924E-2</v>
      </c>
      <c r="AK90" s="8">
        <f t="shared" si="93"/>
        <v>10.4025</v>
      </c>
      <c r="AL90" s="1">
        <f t="shared" si="94"/>
        <v>0.45</v>
      </c>
      <c r="AM90" s="17">
        <f t="shared" si="95"/>
        <v>32966.083333333336</v>
      </c>
      <c r="AN90" s="1">
        <f t="shared" si="96"/>
        <v>122309176.67365439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0.428785264607143</v>
      </c>
      <c r="E91" s="9">
        <f t="shared" si="97"/>
        <v>3.31628622258065E-2</v>
      </c>
      <c r="F91" s="7" t="s">
        <v>83</v>
      </c>
      <c r="G91" s="1">
        <v>3</v>
      </c>
      <c r="H91" s="8">
        <f t="shared" si="81"/>
        <v>0.428785264607143</v>
      </c>
      <c r="I91" s="8">
        <f t="shared" si="82"/>
        <v>273.57878526460712</v>
      </c>
      <c r="J91" s="8">
        <f t="shared" si="83"/>
        <v>1.8427681986750537E-2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15.626673241436858</v>
      </c>
      <c r="P91" s="8">
        <f t="shared" si="86"/>
        <v>0.28796336500406261</v>
      </c>
      <c r="Q91" s="12">
        <f t="shared" si="87"/>
        <v>0.12958351425182818</v>
      </c>
      <c r="R91" s="8">
        <f t="shared" si="88"/>
        <v>2.3873737500000001</v>
      </c>
      <c r="S91" s="13">
        <f t="shared" si="89"/>
        <v>5.427868772194893E-2</v>
      </c>
      <c r="T91" s="2">
        <f t="shared" si="90"/>
        <v>0.51</v>
      </c>
      <c r="U91" s="14">
        <f t="shared" si="91"/>
        <v>2.7682130738193957E-2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3.8683162417565475E-2</v>
      </c>
      <c r="AK91" s="8">
        <f t="shared" si="93"/>
        <v>10.4025</v>
      </c>
      <c r="AL91" s="1">
        <f t="shared" si="94"/>
        <v>0.45</v>
      </c>
      <c r="AM91" s="17">
        <f t="shared" si="95"/>
        <v>32966.083333333336</v>
      </c>
      <c r="AN91" s="1">
        <f t="shared" si="96"/>
        <v>132656045.81774686</v>
      </c>
    </row>
    <row r="92" spans="1:48" x14ac:dyDescent="0.15">
      <c r="C92" s="7">
        <v>3</v>
      </c>
      <c r="D92" s="7">
        <v>5.1731588169032303</v>
      </c>
      <c r="E92" s="9">
        <f t="shared" si="97"/>
        <v>0.428785264607143</v>
      </c>
      <c r="F92" s="7" t="s">
        <v>83</v>
      </c>
      <c r="G92" s="1">
        <v>4</v>
      </c>
      <c r="H92" s="8">
        <f t="shared" si="81"/>
        <v>5.1731588169032303</v>
      </c>
      <c r="I92" s="8">
        <f t="shared" si="82"/>
        <v>278.32315881690323</v>
      </c>
      <c r="J92" s="8">
        <f t="shared" si="83"/>
        <v>3.3802624977191963E-2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20.643984876432793</v>
      </c>
      <c r="P92" s="8">
        <f t="shared" si="86"/>
        <v>0.69782087881288024</v>
      </c>
      <c r="Q92" s="12">
        <f t="shared" si="87"/>
        <v>0.3140193954657961</v>
      </c>
      <c r="R92" s="8">
        <f t="shared" si="88"/>
        <v>2.3873737500000001</v>
      </c>
      <c r="S92" s="13">
        <f t="shared" si="89"/>
        <v>0.13153340379393721</v>
      </c>
      <c r="T92" s="2">
        <f t="shared" si="90"/>
        <v>0.51</v>
      </c>
      <c r="U92" s="14">
        <f t="shared" si="91"/>
        <v>6.7082035934907983E-2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5.0562233834374762E-2</v>
      </c>
      <c r="AK92" s="8">
        <f t="shared" si="93"/>
        <v>10.4025</v>
      </c>
      <c r="AL92" s="1">
        <f t="shared" si="94"/>
        <v>0.45</v>
      </c>
      <c r="AM92" s="17">
        <f t="shared" si="95"/>
        <v>32966.083333333336</v>
      </c>
      <c r="AN92" s="1">
        <f t="shared" si="96"/>
        <v>173392907.637115</v>
      </c>
    </row>
    <row r="93" spans="1:48" x14ac:dyDescent="0.15">
      <c r="C93" s="7">
        <v>4</v>
      </c>
      <c r="D93" s="7">
        <v>11.626684061966699</v>
      </c>
      <c r="E93" s="9">
        <f t="shared" si="97"/>
        <v>5.1731588169032303</v>
      </c>
      <c r="F93" s="7" t="s">
        <v>83</v>
      </c>
      <c r="G93" s="1">
        <v>5</v>
      </c>
      <c r="H93" s="8">
        <f t="shared" si="81"/>
        <v>11.626684061966699</v>
      </c>
      <c r="I93" s="8">
        <f t="shared" si="82"/>
        <v>284.77668406196665</v>
      </c>
      <c r="J93" s="8">
        <f t="shared" si="83"/>
        <v>7.4688788687595556E-2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18.948855797738918</v>
      </c>
      <c r="O93" s="8">
        <f t="shared" si="98"/>
        <v>6.302583199880992</v>
      </c>
      <c r="P93" s="8">
        <f t="shared" si="86"/>
        <v>0.47073230480190126</v>
      </c>
      <c r="Q93" s="12">
        <f t="shared" si="87"/>
        <v>0.21182953716085556</v>
      </c>
      <c r="R93" s="8">
        <f t="shared" si="88"/>
        <v>2.3873737500000001</v>
      </c>
      <c r="S93" s="13">
        <f t="shared" si="89"/>
        <v>8.8729105428446448E-2</v>
      </c>
      <c r="T93" s="2">
        <f t="shared" si="90"/>
        <v>0.51</v>
      </c>
      <c r="U93" s="14">
        <f t="shared" si="91"/>
        <v>4.5251843768507688E-2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3.6554430896205067E-2</v>
      </c>
      <c r="AK93" s="8">
        <f t="shared" si="93"/>
        <v>10.4025</v>
      </c>
      <c r="AL93" s="1">
        <f t="shared" si="94"/>
        <v>0.45</v>
      </c>
      <c r="AM93" s="17">
        <f t="shared" si="95"/>
        <v>32966.083333333336</v>
      </c>
      <c r="AN93" s="1">
        <f t="shared" si="96"/>
        <v>125355993.58357276</v>
      </c>
    </row>
    <row r="94" spans="1:48" x14ac:dyDescent="0.15">
      <c r="C94" s="7">
        <v>5</v>
      </c>
      <c r="D94" s="7">
        <v>14.8259967596452</v>
      </c>
      <c r="E94" s="9">
        <f t="shared" si="97"/>
        <v>11.626684061966699</v>
      </c>
      <c r="F94" s="7" t="s">
        <v>85</v>
      </c>
      <c r="G94" s="1">
        <v>6</v>
      </c>
      <c r="H94" s="8">
        <f t="shared" si="81"/>
        <v>14.8259967596452</v>
      </c>
      <c r="I94" s="8">
        <f t="shared" si="82"/>
        <v>287.97599675964517</v>
      </c>
      <c r="J94" s="8">
        <f t="shared" si="83"/>
        <v>0.10919984571895341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11.137125895079091</v>
      </c>
      <c r="P94" s="8">
        <f t="shared" si="86"/>
        <v>1.2161724294951977</v>
      </c>
      <c r="Q94" s="12">
        <f t="shared" si="87"/>
        <v>0.54727759327283898</v>
      </c>
      <c r="R94" s="8">
        <f t="shared" si="88"/>
        <v>2.3873737500000001</v>
      </c>
      <c r="S94" s="13">
        <f t="shared" si="89"/>
        <v>0.2292383391049847</v>
      </c>
      <c r="T94" s="2">
        <f t="shared" si="90"/>
        <v>0.51</v>
      </c>
      <c r="U94" s="14">
        <f t="shared" si="91"/>
        <v>0.1169115529435422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6.1377833212477986E-2</v>
      </c>
      <c r="AK94" s="8">
        <f t="shared" si="93"/>
        <v>10.4025</v>
      </c>
      <c r="AL94" s="1">
        <f t="shared" si="94"/>
        <v>0.45</v>
      </c>
      <c r="AM94" s="17">
        <f t="shared" si="95"/>
        <v>32966.083333333336</v>
      </c>
      <c r="AN94" s="1">
        <f t="shared" si="96"/>
        <v>210482808.17731887</v>
      </c>
    </row>
    <row r="95" spans="1:48" x14ac:dyDescent="0.15">
      <c r="C95" s="7">
        <v>6</v>
      </c>
      <c r="D95" s="7">
        <v>18.029160454333301</v>
      </c>
      <c r="E95" s="9">
        <f t="shared" si="97"/>
        <v>14.8259967596452</v>
      </c>
      <c r="F95" s="7" t="s">
        <v>83</v>
      </c>
      <c r="G95" s="1">
        <v>7</v>
      </c>
      <c r="H95" s="8">
        <f t="shared" si="81"/>
        <v>18.029160454333301</v>
      </c>
      <c r="I95" s="8">
        <f t="shared" si="82"/>
        <v>291.17916045433327</v>
      </c>
      <c r="J95" s="8">
        <f t="shared" si="83"/>
        <v>0.15840013034166703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15.226228465583892</v>
      </c>
      <c r="P95" s="8">
        <f t="shared" si="86"/>
        <v>2.4118365735604894</v>
      </c>
      <c r="Q95" s="12">
        <f t="shared" si="87"/>
        <v>1.0853264581022202</v>
      </c>
      <c r="R95" s="8">
        <f t="shared" si="88"/>
        <v>2.3873737500000001</v>
      </c>
      <c r="S95" s="13">
        <f t="shared" si="89"/>
        <v>0.45461103779926376</v>
      </c>
      <c r="T95" s="2">
        <f t="shared" si="90"/>
        <v>0.51</v>
      </c>
      <c r="U95" s="14">
        <f t="shared" si="91"/>
        <v>0.23185162927762451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0.1163582662272038</v>
      </c>
      <c r="AK95" s="8">
        <f t="shared" si="93"/>
        <v>10.4025</v>
      </c>
      <c r="AL95" s="1">
        <f t="shared" si="94"/>
        <v>0.45</v>
      </c>
      <c r="AM95" s="17">
        <f t="shared" si="95"/>
        <v>32966.083333333336</v>
      </c>
      <c r="AN95" s="1">
        <f t="shared" si="96"/>
        <v>399027032.20821559</v>
      </c>
    </row>
    <row r="96" spans="1:48" x14ac:dyDescent="0.15">
      <c r="C96" s="7">
        <v>7</v>
      </c>
      <c r="D96" s="7">
        <v>18.729631070645201</v>
      </c>
      <c r="E96" s="9">
        <f t="shared" si="97"/>
        <v>18.029160454333301</v>
      </c>
      <c r="F96" s="7" t="s">
        <v>83</v>
      </c>
      <c r="G96" s="1">
        <v>8</v>
      </c>
      <c r="H96" s="8">
        <f t="shared" si="81"/>
        <v>18.729631070645201</v>
      </c>
      <c r="I96" s="8">
        <f t="shared" si="82"/>
        <v>291.87963107064519</v>
      </c>
      <c r="J96" s="8">
        <f t="shared" si="83"/>
        <v>0.17163560741501732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18.119666892023403</v>
      </c>
      <c r="P96" s="8">
        <f t="shared" si="86"/>
        <v>3.1099800331702161</v>
      </c>
      <c r="Q96" s="12">
        <f t="shared" si="87"/>
        <v>1.3994910149265973</v>
      </c>
      <c r="R96" s="8">
        <f t="shared" si="88"/>
        <v>2.3873737500000001</v>
      </c>
      <c r="S96" s="13">
        <f t="shared" si="89"/>
        <v>0.58620524537751884</v>
      </c>
      <c r="T96" s="2">
        <f t="shared" si="90"/>
        <v>0.51</v>
      </c>
      <c r="U96" s="14">
        <f t="shared" si="91"/>
        <v>0.29896467514253461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0.13659284955547418</v>
      </c>
      <c r="AK96" s="8">
        <f t="shared" si="93"/>
        <v>10.4025</v>
      </c>
      <c r="AL96" s="1">
        <f t="shared" si="94"/>
        <v>0.45</v>
      </c>
      <c r="AM96" s="17">
        <f t="shared" si="95"/>
        <v>32966.083333333336</v>
      </c>
      <c r="AN96" s="1">
        <f t="shared" si="96"/>
        <v>468417424.44458503</v>
      </c>
    </row>
    <row r="97" spans="1:50" x14ac:dyDescent="0.15">
      <c r="C97" s="7">
        <v>8</v>
      </c>
      <c r="D97" s="7">
        <v>20.457477058709699</v>
      </c>
      <c r="E97" s="9">
        <f t="shared" si="97"/>
        <v>18.729631070645201</v>
      </c>
      <c r="F97" s="7" t="s">
        <v>83</v>
      </c>
      <c r="G97" s="1">
        <v>9</v>
      </c>
      <c r="H97" s="8">
        <f t="shared" si="81"/>
        <v>20.457477058709699</v>
      </c>
      <c r="I97" s="8">
        <f t="shared" si="82"/>
        <v>293.60747705870966</v>
      </c>
      <c r="J97" s="8">
        <f t="shared" si="83"/>
        <v>0.20886477747220442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20.314961858853188</v>
      </c>
      <c r="P97" s="8">
        <f t="shared" si="86"/>
        <v>4.2430799880056913</v>
      </c>
      <c r="Q97" s="12">
        <f t="shared" si="87"/>
        <v>1.9093859946025611</v>
      </c>
      <c r="R97" s="8">
        <f t="shared" si="88"/>
        <v>2.3873737500000001</v>
      </c>
      <c r="S97" s="13">
        <f t="shared" si="89"/>
        <v>0.79978511726643597</v>
      </c>
      <c r="T97" s="2">
        <f t="shared" si="90"/>
        <v>0.51</v>
      </c>
      <c r="U97" s="14">
        <f t="shared" si="91"/>
        <v>0.40789040980588237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0.16943395855647353</v>
      </c>
      <c r="AK97" s="8">
        <f t="shared" si="93"/>
        <v>10.4025</v>
      </c>
      <c r="AL97" s="1">
        <f t="shared" si="94"/>
        <v>0.45</v>
      </c>
      <c r="AM97" s="17">
        <f t="shared" si="95"/>
        <v>32966.083333333336</v>
      </c>
      <c r="AN97" s="1">
        <f t="shared" si="96"/>
        <v>581039335.06593406</v>
      </c>
    </row>
    <row r="98" spans="1:50" x14ac:dyDescent="0.15">
      <c r="C98" s="7">
        <v>9</v>
      </c>
      <c r="D98" s="7">
        <v>17.7010992443333</v>
      </c>
      <c r="E98" s="9">
        <f t="shared" si="97"/>
        <v>20.457477058709699</v>
      </c>
      <c r="F98" s="7" t="s">
        <v>83</v>
      </c>
      <c r="G98" s="1">
        <v>10</v>
      </c>
      <c r="H98" s="8">
        <f t="shared" si="81"/>
        <v>17.7010992443333</v>
      </c>
      <c r="I98" s="8">
        <f t="shared" si="82"/>
        <v>290.85109924433328</v>
      </c>
      <c r="J98" s="8">
        <f t="shared" si="83"/>
        <v>0.15253698398732984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21.3771568708475</v>
      </c>
      <c r="P98" s="8">
        <f t="shared" si="86"/>
        <v>3.2608070353031033</v>
      </c>
      <c r="Q98" s="12">
        <f t="shared" si="87"/>
        <v>1.4673631658863966</v>
      </c>
      <c r="R98" s="8">
        <f t="shared" si="88"/>
        <v>2.3873737500000001</v>
      </c>
      <c r="S98" s="13">
        <f t="shared" si="89"/>
        <v>0.61463487478087442</v>
      </c>
      <c r="T98" s="2">
        <f t="shared" si="90"/>
        <v>0.51</v>
      </c>
      <c r="U98" s="14">
        <f t="shared" si="91"/>
        <v>0.31346378613824594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0.13775833152068115</v>
      </c>
      <c r="AK98" s="8">
        <f t="shared" si="93"/>
        <v>10.4025</v>
      </c>
      <c r="AL98" s="1">
        <f t="shared" si="94"/>
        <v>0.45</v>
      </c>
      <c r="AM98" s="17">
        <f t="shared" si="95"/>
        <v>32966.083333333336</v>
      </c>
      <c r="AN98" s="1">
        <f t="shared" si="96"/>
        <v>472414208.04017979</v>
      </c>
    </row>
    <row r="99" spans="1:50" x14ac:dyDescent="0.15">
      <c r="C99" s="7">
        <v>10</v>
      </c>
      <c r="D99" s="7">
        <v>8.7685862491935502</v>
      </c>
      <c r="E99" s="9">
        <f t="shared" si="97"/>
        <v>17.7010992443333</v>
      </c>
      <c r="F99" s="7" t="s">
        <v>83</v>
      </c>
      <c r="G99" s="1">
        <v>11</v>
      </c>
      <c r="H99" s="8">
        <f t="shared" si="81"/>
        <v>8.7685862491935502</v>
      </c>
      <c r="I99" s="8">
        <f t="shared" si="82"/>
        <v>281.91858624919354</v>
      </c>
      <c r="J99" s="8">
        <f t="shared" si="83"/>
        <v>5.2810030267336501E-2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17.210532343767177</v>
      </c>
      <c r="O99" s="8">
        <f t="shared" si="98"/>
        <v>6.2110924917772223</v>
      </c>
      <c r="P99" s="8">
        <f t="shared" si="86"/>
        <v>0.32800798248398161</v>
      </c>
      <c r="Q99" s="12">
        <f t="shared" si="87"/>
        <v>0.14760359211779173</v>
      </c>
      <c r="R99" s="8">
        <f t="shared" si="88"/>
        <v>2.3873737500000001</v>
      </c>
      <c r="S99" s="13">
        <f t="shared" si="89"/>
        <v>6.1826763454105885E-2</v>
      </c>
      <c r="T99" s="2">
        <f t="shared" si="90"/>
        <v>0.51</v>
      </c>
      <c r="U99" s="14">
        <f t="shared" si="91"/>
        <v>3.1531649361594E-2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3.9843792282520593E-2</v>
      </c>
      <c r="AK99" s="8">
        <f t="shared" si="93"/>
        <v>10.4025</v>
      </c>
      <c r="AL99" s="1">
        <f t="shared" si="94"/>
        <v>0.45</v>
      </c>
      <c r="AM99" s="17">
        <f t="shared" si="95"/>
        <v>32966.083333333336</v>
      </c>
      <c r="AN99" s="1">
        <f t="shared" si="96"/>
        <v>136636190.1213837</v>
      </c>
    </row>
    <row r="100" spans="1:50" x14ac:dyDescent="0.15">
      <c r="C100" s="7">
        <v>11</v>
      </c>
      <c r="D100" s="7">
        <v>3.3622107839333299</v>
      </c>
      <c r="E100" s="9">
        <f t="shared" si="97"/>
        <v>8.7685862491935502</v>
      </c>
      <c r="F100" s="7" t="s">
        <v>85</v>
      </c>
      <c r="G100" s="1">
        <v>12</v>
      </c>
      <c r="H100" s="8">
        <f t="shared" si="81"/>
        <v>3.3622107839333299</v>
      </c>
      <c r="I100" s="8">
        <f t="shared" si="82"/>
        <v>276.51221078393331</v>
      </c>
      <c r="J100" s="8">
        <f t="shared" si="83"/>
        <v>2.6881035836560832E-2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11.188359509293241</v>
      </c>
      <c r="P100" s="8">
        <f t="shared" si="86"/>
        <v>0.30075469292163776</v>
      </c>
      <c r="Q100" s="12">
        <f t="shared" si="87"/>
        <v>0.135339611814737</v>
      </c>
      <c r="R100" s="8">
        <f t="shared" si="88"/>
        <v>2.3873737500000001</v>
      </c>
      <c r="S100" s="13">
        <f t="shared" si="89"/>
        <v>5.66897461341095E-2</v>
      </c>
      <c r="T100" s="2">
        <f t="shared" si="90"/>
        <v>0.51</v>
      </c>
      <c r="U100" s="14">
        <f t="shared" si="91"/>
        <v>2.8911770528395844E-2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3.9053898814311344E-2</v>
      </c>
      <c r="AK100" s="8">
        <f t="shared" si="93"/>
        <v>10.4025</v>
      </c>
      <c r="AL100" s="1">
        <f t="shared" si="94"/>
        <v>0.45</v>
      </c>
      <c r="AM100" s="17">
        <f t="shared" si="95"/>
        <v>32966.083333333336</v>
      </c>
      <c r="AN100" s="1">
        <f t="shared" si="96"/>
        <v>133927410.96370231</v>
      </c>
      <c r="AO100" s="1">
        <f>SUM(AN89:AN100)</f>
        <v>3070158097.1614399</v>
      </c>
    </row>
    <row r="101" spans="1:50" x14ac:dyDescent="0.3">
      <c r="C101" s="7">
        <v>12</v>
      </c>
      <c r="D101" s="10">
        <v>1.96120200870968</v>
      </c>
      <c r="E101" s="9">
        <f t="shared" si="97"/>
        <v>3.3622107839333299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1</v>
      </c>
      <c r="E105" s="7"/>
      <c r="F105" s="7"/>
      <c r="G105" s="1">
        <v>1</v>
      </c>
      <c r="H105" s="8">
        <f t="shared" ref="H105:H116" si="99">E106</f>
        <v>1</v>
      </c>
      <c r="I105" s="8">
        <f t="shared" ref="I105:I116" si="100">H105+273.15</f>
        <v>274.14999999999998</v>
      </c>
      <c r="J105" s="8">
        <f t="shared" ref="J105:J116" si="101">EXP(($C$15*(I105-$C$13))/($C$16*I105*$C$13))</f>
        <v>1.9846143044148706E-2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1.285812175148664E-2</v>
      </c>
      <c r="Q105" s="12">
        <f t="shared" ref="Q105:Q116" si="105">P105*$B$107</f>
        <v>3.8574365254459919E-3</v>
      </c>
      <c r="R105" s="8">
        <f t="shared" ref="R105:R116" si="106">L105*$B$107</f>
        <v>0.19436706250000002</v>
      </c>
      <c r="S105" s="13">
        <f t="shared" ref="S105:S116" si="107">Q105/R105</f>
        <v>1.9846143044148706E-2</v>
      </c>
      <c r="T105" s="2">
        <f t="shared" ref="T105:T116" si="108">$B$106/100</f>
        <v>0.01</v>
      </c>
      <c r="U105" s="14">
        <f t="shared" ref="U105:U116" si="109">S105*T105</f>
        <v>1.9846143044148707E-4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5.6884614304414868E-3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1889.4166666666667</v>
      </c>
      <c r="AX105" s="1">
        <f t="shared" ref="AX105:AX116" si="116">AW105*10000*AV105*0.67*AU105*AT105</f>
        <v>1399651.8857553268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3.31628622258065E-2</v>
      </c>
      <c r="E106" s="9">
        <f t="shared" ref="E106:E117" si="117">D105</f>
        <v>1</v>
      </c>
      <c r="F106" s="7" t="s">
        <v>83</v>
      </c>
      <c r="G106" s="1">
        <v>2</v>
      </c>
      <c r="H106" s="8">
        <f t="shared" si="99"/>
        <v>3.31628622258065E-2</v>
      </c>
      <c r="I106" s="8">
        <f t="shared" si="100"/>
        <v>273.1831628622258</v>
      </c>
      <c r="J106" s="8">
        <f t="shared" si="101"/>
        <v>1.750194653321796E-2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1.2829222949151802</v>
      </c>
      <c r="P106" s="8">
        <f t="shared" si="104"/>
        <v>2.2453637411878766E-2</v>
      </c>
      <c r="Q106" s="12">
        <f t="shared" si="105"/>
        <v>6.7360912235636299E-3</v>
      </c>
      <c r="R106" s="8">
        <f t="shared" si="106"/>
        <v>0.19436706250000002</v>
      </c>
      <c r="S106" s="13">
        <f t="shared" si="107"/>
        <v>3.465654693198663E-2</v>
      </c>
      <c r="T106" s="2">
        <f t="shared" si="108"/>
        <v>0.01</v>
      </c>
      <c r="U106" s="14">
        <f t="shared" si="109"/>
        <v>3.4656546931986629E-4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5.8365654693198661E-3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1889.4166666666667</v>
      </c>
      <c r="AX106" s="1">
        <f t="shared" si="116"/>
        <v>1436093.0394554785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0.428785264607143</v>
      </c>
      <c r="E107" s="9">
        <f t="shared" si="117"/>
        <v>3.31628622258065E-2</v>
      </c>
      <c r="F107" s="7" t="s">
        <v>83</v>
      </c>
      <c r="G107" s="1">
        <v>3</v>
      </c>
      <c r="H107" s="8">
        <f t="shared" si="99"/>
        <v>0.428785264607143</v>
      </c>
      <c r="I107" s="8">
        <f t="shared" si="100"/>
        <v>273.57878526460712</v>
      </c>
      <c r="J107" s="8">
        <f t="shared" si="101"/>
        <v>1.8427681986750537E-2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1.9083588658366348</v>
      </c>
      <c r="P107" s="8">
        <f t="shared" si="104"/>
        <v>3.5166630296233438E-2</v>
      </c>
      <c r="Q107" s="12">
        <f t="shared" si="105"/>
        <v>1.054998908887003E-2</v>
      </c>
      <c r="R107" s="8">
        <f t="shared" si="106"/>
        <v>0.19436706250000002</v>
      </c>
      <c r="S107" s="13">
        <f t="shared" si="107"/>
        <v>5.4278687721948923E-2</v>
      </c>
      <c r="T107" s="2">
        <f t="shared" si="108"/>
        <v>0.01</v>
      </c>
      <c r="U107" s="14">
        <f t="shared" si="109"/>
        <v>5.4278687721948929E-4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6.0327868772194889E-3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1889.4166666666667</v>
      </c>
      <c r="AX107" s="1">
        <f t="shared" si="116"/>
        <v>1484373.5221396966</v>
      </c>
    </row>
    <row r="108" spans="1:50" x14ac:dyDescent="0.15">
      <c r="C108" s="7">
        <v>3</v>
      </c>
      <c r="D108" s="7">
        <v>5.1731588169032303</v>
      </c>
      <c r="E108" s="9">
        <f t="shared" si="117"/>
        <v>0.428785264607143</v>
      </c>
      <c r="F108" s="7" t="s">
        <v>83</v>
      </c>
      <c r="G108" s="1">
        <v>4</v>
      </c>
      <c r="H108" s="8">
        <f t="shared" si="99"/>
        <v>5.1731588169032303</v>
      </c>
      <c r="I108" s="8">
        <f t="shared" si="100"/>
        <v>278.32315881690323</v>
      </c>
      <c r="J108" s="8">
        <f t="shared" si="101"/>
        <v>3.3802624977191963E-2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2.5210824438737349</v>
      </c>
      <c r="P108" s="8">
        <f t="shared" si="104"/>
        <v>8.5219204386846464E-2</v>
      </c>
      <c r="Q108" s="12">
        <f t="shared" si="105"/>
        <v>2.5565761316053939E-2</v>
      </c>
      <c r="R108" s="8">
        <f t="shared" si="106"/>
        <v>0.19436706250000002</v>
      </c>
      <c r="S108" s="13">
        <f t="shared" si="107"/>
        <v>0.13153340379393724</v>
      </c>
      <c r="T108" s="2">
        <f t="shared" si="108"/>
        <v>0.01</v>
      </c>
      <c r="U108" s="14">
        <f t="shared" si="109"/>
        <v>1.3153340379393724E-3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6.8053340379393727E-3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1889.4166666666667</v>
      </c>
      <c r="AX108" s="1">
        <f t="shared" si="116"/>
        <v>1674459.5592094054</v>
      </c>
    </row>
    <row r="109" spans="1:50" x14ac:dyDescent="0.15">
      <c r="C109" s="7">
        <v>4</v>
      </c>
      <c r="D109" s="7">
        <v>11.626684061966699</v>
      </c>
      <c r="E109" s="9">
        <f t="shared" si="117"/>
        <v>5.1731588169032303</v>
      </c>
      <c r="F109" s="7" t="s">
        <v>83</v>
      </c>
      <c r="G109" s="1">
        <v>5</v>
      </c>
      <c r="H109" s="8">
        <f t="shared" si="99"/>
        <v>11.626684061966699</v>
      </c>
      <c r="I109" s="8">
        <f t="shared" si="100"/>
        <v>284.77668406196665</v>
      </c>
      <c r="J109" s="8">
        <f t="shared" si="101"/>
        <v>7.4688788687595556E-2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2.314070077512544</v>
      </c>
      <c r="O109" s="8">
        <f t="shared" si="118"/>
        <v>0.76968337030767797</v>
      </c>
      <c r="P109" s="8">
        <f t="shared" si="104"/>
        <v>5.7486718601266522E-2</v>
      </c>
      <c r="Q109" s="12">
        <f t="shared" si="105"/>
        <v>1.7246015580379956E-2</v>
      </c>
      <c r="R109" s="8">
        <f t="shared" si="106"/>
        <v>0.19436706250000002</v>
      </c>
      <c r="S109" s="13">
        <f t="shared" si="107"/>
        <v>8.8729105428446517E-2</v>
      </c>
      <c r="T109" s="2">
        <f t="shared" si="108"/>
        <v>0.01</v>
      </c>
      <c r="U109" s="14">
        <f t="shared" si="109"/>
        <v>8.8729105428446517E-4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6.3772910542844652E-3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1889.4166666666667</v>
      </c>
      <c r="AX109" s="1">
        <f t="shared" si="116"/>
        <v>1569139.1352981492</v>
      </c>
    </row>
    <row r="110" spans="1:50" x14ac:dyDescent="0.15">
      <c r="C110" s="7">
        <v>5</v>
      </c>
      <c r="D110" s="7">
        <v>14.8259967596452</v>
      </c>
      <c r="E110" s="9">
        <f t="shared" si="117"/>
        <v>11.626684061966699</v>
      </c>
      <c r="F110" s="7" t="s">
        <v>85</v>
      </c>
      <c r="G110" s="1">
        <v>6</v>
      </c>
      <c r="H110" s="8">
        <f t="shared" si="99"/>
        <v>14.8259967596452</v>
      </c>
      <c r="I110" s="8">
        <f t="shared" si="100"/>
        <v>287.97599675964517</v>
      </c>
      <c r="J110" s="8">
        <f t="shared" si="101"/>
        <v>0.10919984571895341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1.3600868600397451</v>
      </c>
      <c r="P110" s="8">
        <f t="shared" si="104"/>
        <v>0.14852127528071596</v>
      </c>
      <c r="Q110" s="12">
        <f t="shared" si="105"/>
        <v>4.4556382584214786E-2</v>
      </c>
      <c r="R110" s="8">
        <f t="shared" si="106"/>
        <v>0.19436706250000002</v>
      </c>
      <c r="S110" s="13">
        <f t="shared" si="107"/>
        <v>0.22923833910498484</v>
      </c>
      <c r="T110" s="2">
        <f t="shared" si="108"/>
        <v>0.01</v>
      </c>
      <c r="U110" s="14">
        <f t="shared" si="109"/>
        <v>2.2923833910498486E-3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7.7823833910498482E-3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1889.4166666666667</v>
      </c>
      <c r="AX110" s="1">
        <f t="shared" si="116"/>
        <v>1914863.5746500031</v>
      </c>
    </row>
    <row r="111" spans="1:50" x14ac:dyDescent="0.15">
      <c r="C111" s="7">
        <v>6</v>
      </c>
      <c r="D111" s="7">
        <v>18.029160454333301</v>
      </c>
      <c r="E111" s="9">
        <f t="shared" si="117"/>
        <v>14.8259967596452</v>
      </c>
      <c r="F111" s="7" t="s">
        <v>83</v>
      </c>
      <c r="G111" s="1">
        <v>7</v>
      </c>
      <c r="H111" s="8">
        <f t="shared" si="99"/>
        <v>18.029160454333301</v>
      </c>
      <c r="I111" s="8">
        <f t="shared" si="100"/>
        <v>291.17916045433327</v>
      </c>
      <c r="J111" s="8">
        <f t="shared" si="101"/>
        <v>0.15840013034166703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1.8594557930923628</v>
      </c>
      <c r="P111" s="8">
        <f t="shared" si="104"/>
        <v>0.29453803999039807</v>
      </c>
      <c r="Q111" s="12">
        <f t="shared" si="105"/>
        <v>8.8361411997119416E-2</v>
      </c>
      <c r="R111" s="8">
        <f t="shared" si="106"/>
        <v>0.19436706250000002</v>
      </c>
      <c r="S111" s="13">
        <f t="shared" si="107"/>
        <v>0.45461103779926398</v>
      </c>
      <c r="T111" s="2">
        <f t="shared" si="108"/>
        <v>0.01</v>
      </c>
      <c r="U111" s="14">
        <f t="shared" si="109"/>
        <v>4.5461103779926397E-3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1.449611037799264E-2</v>
      </c>
      <c r="AU111" s="8">
        <f t="shared" si="113"/>
        <v>64.789020833333339</v>
      </c>
      <c r="AV111" s="1">
        <f t="shared" si="114"/>
        <v>0.3</v>
      </c>
      <c r="AW111" s="1">
        <f t="shared" si="115"/>
        <v>1889.4166666666667</v>
      </c>
      <c r="AX111" s="1">
        <f t="shared" si="116"/>
        <v>3566783.1231300225</v>
      </c>
    </row>
    <row r="112" spans="1:50" x14ac:dyDescent="0.15">
      <c r="C112" s="7">
        <v>7</v>
      </c>
      <c r="D112" s="7">
        <v>18.729631070645201</v>
      </c>
      <c r="E112" s="9">
        <f t="shared" si="117"/>
        <v>18.029160454333301</v>
      </c>
      <c r="F112" s="7" t="s">
        <v>83</v>
      </c>
      <c r="G112" s="1">
        <v>8</v>
      </c>
      <c r="H112" s="8">
        <f t="shared" si="99"/>
        <v>18.729631070645201</v>
      </c>
      <c r="I112" s="8">
        <f t="shared" si="100"/>
        <v>291.87963107064519</v>
      </c>
      <c r="J112" s="8">
        <f t="shared" si="101"/>
        <v>0.17163560741501732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2.2128079614352982</v>
      </c>
      <c r="P112" s="8">
        <f t="shared" si="104"/>
        <v>0.37979663855373363</v>
      </c>
      <c r="Q112" s="12">
        <f t="shared" si="105"/>
        <v>0.11393899156612008</v>
      </c>
      <c r="R112" s="8">
        <f t="shared" si="106"/>
        <v>0.19436706250000002</v>
      </c>
      <c r="S112" s="13">
        <f t="shared" si="107"/>
        <v>0.58620524537751906</v>
      </c>
      <c r="T112" s="2">
        <f t="shared" si="108"/>
        <v>0.01</v>
      </c>
      <c r="U112" s="14">
        <f t="shared" si="109"/>
        <v>5.8620524537751906E-3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1.5812052453775191E-2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1889.4166666666667</v>
      </c>
      <c r="AX112" s="1">
        <f t="shared" si="116"/>
        <v>3890572.0475054625</v>
      </c>
    </row>
    <row r="113" spans="1:53" x14ac:dyDescent="0.15">
      <c r="C113" s="7">
        <v>8</v>
      </c>
      <c r="D113" s="7">
        <v>20.457477058709699</v>
      </c>
      <c r="E113" s="9">
        <f t="shared" si="117"/>
        <v>18.729631070645201</v>
      </c>
      <c r="F113" s="7" t="s">
        <v>83</v>
      </c>
      <c r="G113" s="1">
        <v>9</v>
      </c>
      <c r="H113" s="8">
        <f t="shared" si="99"/>
        <v>20.457477058709699</v>
      </c>
      <c r="I113" s="8">
        <f t="shared" si="100"/>
        <v>293.60747705870966</v>
      </c>
      <c r="J113" s="8">
        <f t="shared" si="101"/>
        <v>0.20886477747220442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2.4809015312148981</v>
      </c>
      <c r="P113" s="8">
        <f t="shared" si="104"/>
        <v>0.51817294624765087</v>
      </c>
      <c r="Q113" s="12">
        <f t="shared" si="105"/>
        <v>0.15545188387429526</v>
      </c>
      <c r="R113" s="8">
        <f t="shared" si="106"/>
        <v>0.19436706250000002</v>
      </c>
      <c r="S113" s="13">
        <f t="shared" si="107"/>
        <v>0.7997851172664362</v>
      </c>
      <c r="T113" s="2">
        <f t="shared" si="108"/>
        <v>0.01</v>
      </c>
      <c r="U113" s="14">
        <f t="shared" si="109"/>
        <v>7.9978511726643622E-3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1.7947851172664363E-2</v>
      </c>
      <c r="AU113" s="8">
        <f t="shared" si="113"/>
        <v>64.789020833333339</v>
      </c>
      <c r="AV113" s="1">
        <f t="shared" si="114"/>
        <v>0.3</v>
      </c>
      <c r="AW113" s="1">
        <f t="shared" si="115"/>
        <v>1889.4166666666667</v>
      </c>
      <c r="AX113" s="1">
        <f t="shared" si="116"/>
        <v>4416087.556583114</v>
      </c>
    </row>
    <row r="114" spans="1:53" x14ac:dyDescent="0.15">
      <c r="C114" s="7">
        <v>9</v>
      </c>
      <c r="D114" s="7">
        <v>17.7010992443333</v>
      </c>
      <c r="E114" s="9">
        <f t="shared" si="117"/>
        <v>20.457477058709699</v>
      </c>
      <c r="F114" s="7" t="s">
        <v>83</v>
      </c>
      <c r="G114" s="1">
        <v>10</v>
      </c>
      <c r="H114" s="8">
        <f t="shared" si="99"/>
        <v>17.7010992443333</v>
      </c>
      <c r="I114" s="8">
        <f t="shared" si="100"/>
        <v>290.85109924433328</v>
      </c>
      <c r="J114" s="8">
        <f t="shared" si="101"/>
        <v>0.15253698398732984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2.6106187933005809</v>
      </c>
      <c r="P114" s="8">
        <f t="shared" si="104"/>
        <v>0.39821591707071308</v>
      </c>
      <c r="Q114" s="12">
        <f t="shared" si="105"/>
        <v>0.11946477512121392</v>
      </c>
      <c r="R114" s="8">
        <f t="shared" si="106"/>
        <v>0.19436706250000002</v>
      </c>
      <c r="S114" s="13">
        <f t="shared" si="107"/>
        <v>0.61463487478087453</v>
      </c>
      <c r="T114" s="2">
        <f t="shared" si="108"/>
        <v>0.01</v>
      </c>
      <c r="U114" s="14">
        <f t="shared" si="109"/>
        <v>6.1463487478087457E-3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1.6096348747808745E-2</v>
      </c>
      <c r="AU114" s="8">
        <f t="shared" si="113"/>
        <v>64.789020833333339</v>
      </c>
      <c r="AV114" s="1">
        <f t="shared" si="114"/>
        <v>0.3</v>
      </c>
      <c r="AW114" s="1">
        <f t="shared" si="115"/>
        <v>1889.4166666666667</v>
      </c>
      <c r="AX114" s="1">
        <f t="shared" si="116"/>
        <v>3960523.4480595547</v>
      </c>
    </row>
    <row r="115" spans="1:53" x14ac:dyDescent="0.15">
      <c r="C115" s="7">
        <v>10</v>
      </c>
      <c r="D115" s="7">
        <v>8.7685862491935502</v>
      </c>
      <c r="E115" s="9">
        <f t="shared" si="117"/>
        <v>17.7010992443333</v>
      </c>
      <c r="F115" s="7" t="s">
        <v>83</v>
      </c>
      <c r="G115" s="1">
        <v>11</v>
      </c>
      <c r="H115" s="8">
        <f t="shared" si="99"/>
        <v>8.7685862491935502</v>
      </c>
      <c r="I115" s="8">
        <f t="shared" si="100"/>
        <v>281.91858624919354</v>
      </c>
      <c r="J115" s="8">
        <f t="shared" si="101"/>
        <v>5.2810030267336501E-2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2.1017827324183744</v>
      </c>
      <c r="O115" s="8">
        <f t="shared" si="118"/>
        <v>0.75851035214482687</v>
      </c>
      <c r="P115" s="8">
        <f t="shared" si="104"/>
        <v>4.0056954654856376E-2</v>
      </c>
      <c r="Q115" s="12">
        <f t="shared" si="105"/>
        <v>1.2017086396456912E-2</v>
      </c>
      <c r="R115" s="8">
        <f t="shared" si="106"/>
        <v>0.19436706250000002</v>
      </c>
      <c r="S115" s="13">
        <f t="shared" si="107"/>
        <v>6.1826763454105864E-2</v>
      </c>
      <c r="T115" s="2">
        <f t="shared" si="108"/>
        <v>0.01</v>
      </c>
      <c r="U115" s="14">
        <f t="shared" si="109"/>
        <v>6.1826763454105862E-4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6.1082676345410583E-3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1889.4166666666667</v>
      </c>
      <c r="AX115" s="1">
        <f t="shared" si="116"/>
        <v>1502945.6414403589</v>
      </c>
    </row>
    <row r="116" spans="1:53" x14ac:dyDescent="0.15">
      <c r="C116" s="7">
        <v>11</v>
      </c>
      <c r="D116" s="7">
        <v>3.3622107839333299</v>
      </c>
      <c r="E116" s="9">
        <f t="shared" si="117"/>
        <v>8.7685862491935502</v>
      </c>
      <c r="F116" s="7" t="s">
        <v>85</v>
      </c>
      <c r="G116" s="1">
        <v>12</v>
      </c>
      <c r="H116" s="8">
        <f t="shared" si="99"/>
        <v>3.3622107839333299</v>
      </c>
      <c r="I116" s="8">
        <f t="shared" si="100"/>
        <v>276.51221078393331</v>
      </c>
      <c r="J116" s="8">
        <f t="shared" si="101"/>
        <v>2.6881035836560832E-2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1.3663436058233041</v>
      </c>
      <c r="P116" s="8">
        <f t="shared" si="104"/>
        <v>3.6728731433191983E-2</v>
      </c>
      <c r="Q116" s="12">
        <f t="shared" si="105"/>
        <v>1.1018619429957594E-2</v>
      </c>
      <c r="R116" s="8">
        <f t="shared" si="106"/>
        <v>0.19436706250000002</v>
      </c>
      <c r="S116" s="13">
        <f t="shared" si="107"/>
        <v>5.6689746134109494E-2</v>
      </c>
      <c r="T116" s="2">
        <f t="shared" si="108"/>
        <v>0.01</v>
      </c>
      <c r="U116" s="14">
        <f t="shared" si="109"/>
        <v>5.668974613410949E-4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6.056897461341095E-3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1889.4166666666667</v>
      </c>
      <c r="AX116" s="1">
        <f t="shared" si="116"/>
        <v>1490305.9565853055</v>
      </c>
      <c r="AY116" s="1">
        <f>SUM(AX105:AX116)</f>
        <v>28305798.489811879</v>
      </c>
    </row>
    <row r="117" spans="1:53" x14ac:dyDescent="0.3">
      <c r="C117" s="7">
        <v>12</v>
      </c>
      <c r="D117" s="10">
        <v>1.96120200870968</v>
      </c>
      <c r="E117" s="9">
        <f t="shared" si="117"/>
        <v>3.3622107839333299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1</v>
      </c>
      <c r="E121" s="7"/>
      <c r="F121" s="7"/>
      <c r="G121" s="1">
        <v>1</v>
      </c>
      <c r="H121" s="8">
        <f t="shared" ref="H121:H132" si="119">E122</f>
        <v>1</v>
      </c>
      <c r="I121" s="8">
        <f t="shared" ref="I121:I132" si="120">H121+273.15</f>
        <v>274.14999999999998</v>
      </c>
      <c r="J121" s="8">
        <f t="shared" ref="J121:J132" si="121">EXP(($C$15*(I121-$C$13))/($C$16*I121*$C$13))</f>
        <v>1.9846143044148706E-2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5.650196924669137E-3</v>
      </c>
      <c r="Q121" s="12">
        <f t="shared" ref="Q121:Q132" si="125">P121*$B$123</f>
        <v>1.8645649851408153E-3</v>
      </c>
      <c r="R121" s="8">
        <f t="shared" ref="R121:R132" si="126">L121*$B$123</f>
        <v>9.3951000000000007E-2</v>
      </c>
      <c r="S121" s="13">
        <f t="shared" ref="S121:S132" si="127">Q121/R121</f>
        <v>1.9846143044148706E-2</v>
      </c>
      <c r="T121" s="2">
        <f t="shared" ref="T121:T132" si="128">$B$122/100</f>
        <v>0.01</v>
      </c>
      <c r="U121" s="14">
        <f t="shared" ref="U121:U132" si="129">S121*T121</f>
        <v>1.9846143044148707E-4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5.6884614304414868E-3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3.31628622258065E-2</v>
      </c>
      <c r="E122" s="9">
        <f t="shared" ref="E122:E133" si="139">D121</f>
        <v>1</v>
      </c>
      <c r="F122" s="7" t="s">
        <v>83</v>
      </c>
      <c r="G122" s="1">
        <v>2</v>
      </c>
      <c r="H122" s="8">
        <f t="shared" si="119"/>
        <v>3.31628622258065E-2</v>
      </c>
      <c r="I122" s="8">
        <f t="shared" si="120"/>
        <v>273.1831628622258</v>
      </c>
      <c r="J122" s="8">
        <f t="shared" si="121"/>
        <v>1.750194653321796E-2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0.56374980307533085</v>
      </c>
      <c r="P122" s="8">
        <f t="shared" si="124"/>
        <v>9.8667189115365945E-3</v>
      </c>
      <c r="Q122" s="12">
        <f t="shared" si="125"/>
        <v>3.2560172408070765E-3</v>
      </c>
      <c r="R122" s="8">
        <f t="shared" si="126"/>
        <v>9.3951000000000007E-2</v>
      </c>
      <c r="S122" s="13">
        <f t="shared" si="127"/>
        <v>3.4656546931986637E-2</v>
      </c>
      <c r="T122" s="2">
        <f t="shared" si="128"/>
        <v>0.01</v>
      </c>
      <c r="U122" s="14">
        <f t="shared" si="129"/>
        <v>3.465654693198664E-4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5.8365654693198661E-3</v>
      </c>
      <c r="AU122" s="8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0.428785264607143</v>
      </c>
      <c r="E123" s="9">
        <f t="shared" si="139"/>
        <v>3.31628622258065E-2</v>
      </c>
      <c r="F123" s="7" t="s">
        <v>83</v>
      </c>
      <c r="G123" s="1">
        <v>3</v>
      </c>
      <c r="H123" s="8">
        <f t="shared" si="119"/>
        <v>0.428785264607143</v>
      </c>
      <c r="I123" s="8">
        <f t="shared" si="120"/>
        <v>273.57878526460712</v>
      </c>
      <c r="J123" s="8">
        <f t="shared" si="121"/>
        <v>1.8427681986750537E-2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0.83858308416379435</v>
      </c>
      <c r="P123" s="8">
        <f t="shared" si="124"/>
        <v>1.5453142394438863E-2</v>
      </c>
      <c r="Q123" s="12">
        <f t="shared" si="125"/>
        <v>5.0995369901648251E-3</v>
      </c>
      <c r="R123" s="8">
        <f t="shared" si="126"/>
        <v>9.3951000000000007E-2</v>
      </c>
      <c r="S123" s="13">
        <f t="shared" si="127"/>
        <v>5.4278687721948937E-2</v>
      </c>
      <c r="T123" s="2">
        <f t="shared" si="128"/>
        <v>0.01</v>
      </c>
      <c r="U123" s="14">
        <f t="shared" si="129"/>
        <v>5.4278687721948939E-4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6.0327868772194898E-3</v>
      </c>
      <c r="AU123" s="8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7">
        <v>5.1731588169032303</v>
      </c>
      <c r="E124" s="9">
        <f t="shared" si="139"/>
        <v>0.428785264607143</v>
      </c>
      <c r="F124" s="7" t="s">
        <v>83</v>
      </c>
      <c r="G124" s="1">
        <v>4</v>
      </c>
      <c r="H124" s="8">
        <f t="shared" si="119"/>
        <v>5.1731588169032303</v>
      </c>
      <c r="I124" s="8">
        <f t="shared" si="120"/>
        <v>278.32315881690323</v>
      </c>
      <c r="J124" s="8">
        <f t="shared" si="121"/>
        <v>3.3802624977191963E-2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1.1078299417693556</v>
      </c>
      <c r="P124" s="8">
        <f t="shared" si="124"/>
        <v>3.7447560060133937E-2</v>
      </c>
      <c r="Q124" s="12">
        <f t="shared" si="125"/>
        <v>1.23576948198442E-2</v>
      </c>
      <c r="R124" s="8">
        <f t="shared" si="126"/>
        <v>9.3951000000000007E-2</v>
      </c>
      <c r="S124" s="13">
        <f t="shared" si="127"/>
        <v>0.13153340379393727</v>
      </c>
      <c r="T124" s="2">
        <f t="shared" si="128"/>
        <v>0.01</v>
      </c>
      <c r="U124" s="14">
        <f t="shared" si="129"/>
        <v>1.3153340379393728E-3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6.8053340379393727E-3</v>
      </c>
      <c r="AU124" s="8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7">
        <v>11.626684061966699</v>
      </c>
      <c r="E125" s="9">
        <f t="shared" si="139"/>
        <v>5.1731588169032303</v>
      </c>
      <c r="F125" s="7" t="s">
        <v>83</v>
      </c>
      <c r="G125" s="1">
        <v>5</v>
      </c>
      <c r="H125" s="8">
        <f t="shared" si="119"/>
        <v>11.626684061966699</v>
      </c>
      <c r="I125" s="8">
        <f t="shared" si="120"/>
        <v>284.77668406196665</v>
      </c>
      <c r="J125" s="8">
        <f t="shared" si="121"/>
        <v>7.4688788687595556E-2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1.0168632626237608</v>
      </c>
      <c r="O125" s="8">
        <f t="shared" si="140"/>
        <v>0.33821911908546087</v>
      </c>
      <c r="P125" s="8">
        <f t="shared" si="124"/>
        <v>2.5261176315478705E-2</v>
      </c>
      <c r="Q125" s="12">
        <f t="shared" si="125"/>
        <v>8.3361881841079732E-3</v>
      </c>
      <c r="R125" s="8">
        <f t="shared" si="126"/>
        <v>9.3951000000000007E-2</v>
      </c>
      <c r="S125" s="13">
        <f t="shared" si="127"/>
        <v>8.8729105428446448E-2</v>
      </c>
      <c r="T125" s="2">
        <f t="shared" si="128"/>
        <v>0.01</v>
      </c>
      <c r="U125" s="14">
        <f t="shared" si="129"/>
        <v>8.8729105428446452E-4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6.3772910542844643E-3</v>
      </c>
      <c r="AU125" s="8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7">
        <v>14.8259967596452</v>
      </c>
      <c r="E126" s="9">
        <f t="shared" si="139"/>
        <v>11.626684061966699</v>
      </c>
      <c r="F126" s="7" t="s">
        <v>85</v>
      </c>
      <c r="G126" s="1">
        <v>6</v>
      </c>
      <c r="H126" s="8">
        <f t="shared" si="119"/>
        <v>14.8259967596452</v>
      </c>
      <c r="I126" s="8">
        <f t="shared" si="120"/>
        <v>287.97599675964517</v>
      </c>
      <c r="J126" s="8">
        <f t="shared" si="121"/>
        <v>0.10919984571895341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0.59765794276998208</v>
      </c>
      <c r="P126" s="8">
        <f t="shared" si="124"/>
        <v>6.5264155143189131E-2</v>
      </c>
      <c r="Q126" s="12">
        <f t="shared" si="125"/>
        <v>2.1537171197252413E-2</v>
      </c>
      <c r="R126" s="8">
        <f t="shared" si="126"/>
        <v>9.3951000000000007E-2</v>
      </c>
      <c r="S126" s="13">
        <f t="shared" si="127"/>
        <v>0.22923833910498465</v>
      </c>
      <c r="T126" s="2">
        <f t="shared" si="128"/>
        <v>0.01</v>
      </c>
      <c r="U126" s="14">
        <f t="shared" si="129"/>
        <v>2.2923833910498464E-3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7.7823833910498465E-3</v>
      </c>
      <c r="AU126" s="8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7">
        <v>18.029160454333301</v>
      </c>
      <c r="E127" s="9">
        <f t="shared" si="139"/>
        <v>14.8259967596452</v>
      </c>
      <c r="F127" s="7" t="s">
        <v>83</v>
      </c>
      <c r="G127" s="1">
        <v>7</v>
      </c>
      <c r="H127" s="8">
        <f t="shared" si="119"/>
        <v>18.029160454333301</v>
      </c>
      <c r="I127" s="8">
        <f t="shared" si="120"/>
        <v>291.17916045433327</v>
      </c>
      <c r="J127" s="8">
        <f t="shared" si="121"/>
        <v>0.15840013034166703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0.81709378762679297</v>
      </c>
      <c r="P127" s="8">
        <f t="shared" si="124"/>
        <v>0.12942776246145041</v>
      </c>
      <c r="Q127" s="12">
        <f t="shared" si="125"/>
        <v>4.2711161612278635E-2</v>
      </c>
      <c r="R127" s="8">
        <f t="shared" si="126"/>
        <v>9.3951000000000007E-2</v>
      </c>
      <c r="S127" s="13">
        <f t="shared" si="127"/>
        <v>0.45461103779926376</v>
      </c>
      <c r="T127" s="2">
        <f t="shared" si="128"/>
        <v>0.01</v>
      </c>
      <c r="U127" s="14">
        <f t="shared" si="129"/>
        <v>4.546110377992638E-3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1.4496110377992637E-2</v>
      </c>
      <c r="AU127" s="8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7">
        <v>18.729631070645201</v>
      </c>
      <c r="E128" s="9">
        <f t="shared" si="139"/>
        <v>18.029160454333301</v>
      </c>
      <c r="F128" s="7" t="s">
        <v>83</v>
      </c>
      <c r="G128" s="1">
        <v>8</v>
      </c>
      <c r="H128" s="8">
        <f t="shared" si="119"/>
        <v>18.729631070645201</v>
      </c>
      <c r="I128" s="8">
        <f t="shared" si="120"/>
        <v>291.87963107064519</v>
      </c>
      <c r="J128" s="8">
        <f t="shared" si="121"/>
        <v>0.17163560741501732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0.97236602516534254</v>
      </c>
      <c r="P128" s="8">
        <f t="shared" si="124"/>
        <v>0.16689263335897958</v>
      </c>
      <c r="Q128" s="12">
        <f t="shared" si="125"/>
        <v>5.5074569008463262E-2</v>
      </c>
      <c r="R128" s="8">
        <f t="shared" si="126"/>
        <v>9.3951000000000007E-2</v>
      </c>
      <c r="S128" s="13">
        <f t="shared" si="127"/>
        <v>0.58620524537751872</v>
      </c>
      <c r="T128" s="2">
        <f t="shared" si="128"/>
        <v>0.01</v>
      </c>
      <c r="U128" s="14">
        <f t="shared" si="129"/>
        <v>5.8620524537751871E-3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1.5812052453775188E-2</v>
      </c>
      <c r="AU128" s="8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7">
        <v>20.457477058709699</v>
      </c>
      <c r="E129" s="9">
        <f t="shared" si="139"/>
        <v>18.729631070645201</v>
      </c>
      <c r="F129" s="7" t="s">
        <v>83</v>
      </c>
      <c r="G129" s="1">
        <v>9</v>
      </c>
      <c r="H129" s="8">
        <f t="shared" si="119"/>
        <v>20.457477058709699</v>
      </c>
      <c r="I129" s="8">
        <f t="shared" si="120"/>
        <v>293.60747705870966</v>
      </c>
      <c r="J129" s="8">
        <f t="shared" si="121"/>
        <v>0.20886477747220442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1.090173391806363</v>
      </c>
      <c r="P129" s="8">
        <f t="shared" si="124"/>
        <v>0.22769882288575433</v>
      </c>
      <c r="Q129" s="12">
        <f t="shared" si="125"/>
        <v>7.5140611552298925E-2</v>
      </c>
      <c r="R129" s="8">
        <f t="shared" si="126"/>
        <v>9.3951000000000007E-2</v>
      </c>
      <c r="S129" s="13">
        <f t="shared" si="127"/>
        <v>0.79978511726643586</v>
      </c>
      <c r="T129" s="2">
        <f t="shared" si="128"/>
        <v>0.01</v>
      </c>
      <c r="U129" s="14">
        <f t="shared" si="129"/>
        <v>7.9978511726643588E-3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1.7947851172664359E-2</v>
      </c>
      <c r="AU129" s="8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7">
        <v>17.7010992443333</v>
      </c>
      <c r="E130" s="9">
        <f t="shared" si="139"/>
        <v>20.457477058709699</v>
      </c>
      <c r="F130" s="7" t="s">
        <v>83</v>
      </c>
      <c r="G130" s="1">
        <v>10</v>
      </c>
      <c r="H130" s="8">
        <f t="shared" si="119"/>
        <v>17.7010992443333</v>
      </c>
      <c r="I130" s="8">
        <f t="shared" si="120"/>
        <v>290.85109924433328</v>
      </c>
      <c r="J130" s="8">
        <f t="shared" si="121"/>
        <v>0.15253698398732984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1.1471745689206085</v>
      </c>
      <c r="P130" s="8">
        <f t="shared" si="124"/>
        <v>0.17498654885011489</v>
      </c>
      <c r="Q130" s="12">
        <f t="shared" si="125"/>
        <v>5.7745561120537914E-2</v>
      </c>
      <c r="R130" s="8">
        <f t="shared" si="126"/>
        <v>9.3951000000000007E-2</v>
      </c>
      <c r="S130" s="13">
        <f t="shared" si="127"/>
        <v>0.6146348747808742</v>
      </c>
      <c r="T130" s="2">
        <f t="shared" si="128"/>
        <v>0.01</v>
      </c>
      <c r="U130" s="14">
        <f t="shared" si="129"/>
        <v>6.1463487478087423E-3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1.6096348747808742E-2</v>
      </c>
      <c r="AU130" s="8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7">
        <v>8.7685862491935502</v>
      </c>
      <c r="E131" s="9">
        <f t="shared" si="139"/>
        <v>17.7010992443333</v>
      </c>
      <c r="F131" s="7" t="s">
        <v>83</v>
      </c>
      <c r="G131" s="1">
        <v>11</v>
      </c>
      <c r="H131" s="8">
        <f t="shared" si="119"/>
        <v>8.7685862491935502</v>
      </c>
      <c r="I131" s="8">
        <f t="shared" si="120"/>
        <v>281.91858624919354</v>
      </c>
      <c r="J131" s="8">
        <f t="shared" si="121"/>
        <v>5.2810030267336501E-2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0.92357861906696892</v>
      </c>
      <c r="O131" s="8">
        <f t="shared" si="140"/>
        <v>0.3333094010035248</v>
      </c>
      <c r="P131" s="8">
        <f t="shared" si="124"/>
        <v>1.7602079555383943E-2</v>
      </c>
      <c r="Q131" s="12">
        <f t="shared" si="125"/>
        <v>5.8086862532767012E-3</v>
      </c>
      <c r="R131" s="8">
        <f t="shared" si="126"/>
        <v>9.3951000000000007E-2</v>
      </c>
      <c r="S131" s="13">
        <f t="shared" si="127"/>
        <v>6.1826763454105871E-2</v>
      </c>
      <c r="T131" s="2">
        <f t="shared" si="128"/>
        <v>0.01</v>
      </c>
      <c r="U131" s="14">
        <f t="shared" si="129"/>
        <v>6.1826763454105873E-4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6.1082676345410591E-3</v>
      </c>
      <c r="AU131" s="8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7">
        <v>3.3622107839333299</v>
      </c>
      <c r="E132" s="9">
        <f t="shared" si="139"/>
        <v>8.7685862491935502</v>
      </c>
      <c r="F132" s="7" t="s">
        <v>85</v>
      </c>
      <c r="G132" s="1">
        <v>12</v>
      </c>
      <c r="H132" s="8">
        <f t="shared" si="119"/>
        <v>3.3622107839333299</v>
      </c>
      <c r="I132" s="8">
        <f t="shared" si="120"/>
        <v>276.51221078393331</v>
      </c>
      <c r="J132" s="8">
        <f t="shared" si="121"/>
        <v>2.6881035836560832E-2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0.60040732144814091</v>
      </c>
      <c r="P132" s="8">
        <f t="shared" si="124"/>
        <v>1.6139570724380974E-2</v>
      </c>
      <c r="Q132" s="12">
        <f t="shared" si="125"/>
        <v>5.3260583390457219E-3</v>
      </c>
      <c r="R132" s="8">
        <f t="shared" si="126"/>
        <v>9.3951000000000007E-2</v>
      </c>
      <c r="S132" s="13">
        <f t="shared" si="127"/>
        <v>5.66897461341095E-2</v>
      </c>
      <c r="T132" s="2">
        <f t="shared" si="128"/>
        <v>0.01</v>
      </c>
      <c r="U132" s="14">
        <f t="shared" si="129"/>
        <v>5.6689746134109501E-4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6.056897461341095E-3</v>
      </c>
      <c r="AU132" s="8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3">
      <c r="C133" s="7">
        <v>12</v>
      </c>
      <c r="D133" s="10">
        <v>1.96120200870968</v>
      </c>
      <c r="E133" s="9">
        <f t="shared" si="139"/>
        <v>3.3622107839333299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1</v>
      </c>
      <c r="E136" s="7"/>
      <c r="F136" s="7"/>
      <c r="G136" s="1">
        <v>1</v>
      </c>
      <c r="H136" s="8">
        <f t="shared" ref="H136:H147" si="141">E137</f>
        <v>1</v>
      </c>
      <c r="I136" s="8">
        <f t="shared" ref="I136:I147" si="142">H136+273.15</f>
        <v>274.14999999999998</v>
      </c>
      <c r="J136" s="8">
        <f t="shared" ref="J136:J147" si="143">EXP(($C$15*(I136-$C$13))/($C$16*I136*$C$13))</f>
        <v>1.9846143044148706E-2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1.5064173531529734E-2</v>
      </c>
      <c r="Q136" s="12">
        <f t="shared" ref="Q136:Q147" si="147">P136*$B$138</f>
        <v>3.9166851181977307E-3</v>
      </c>
      <c r="R136" s="8">
        <f t="shared" ref="R136:R147" si="148">L136*$B$138</f>
        <v>0.19735245833333334</v>
      </c>
      <c r="S136" s="13">
        <f t="shared" ref="S136:S147" si="149">Q136/R136</f>
        <v>1.9846143044148706E-2</v>
      </c>
      <c r="T136" s="2">
        <f t="shared" ref="T136:T147" si="150">$B$137/100</f>
        <v>0.01</v>
      </c>
      <c r="U136" s="14">
        <f t="shared" ref="U136:U147" si="151">S136*T136</f>
        <v>1.9846143044148707E-4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5.6884614304414868E-3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3.31628622258065E-2</v>
      </c>
      <c r="E137" s="9">
        <f t="shared" ref="E137:E148" si="159">D136</f>
        <v>1</v>
      </c>
      <c r="F137" s="7" t="s">
        <v>83</v>
      </c>
      <c r="G137" s="1">
        <v>2</v>
      </c>
      <c r="H137" s="8">
        <f t="shared" si="141"/>
        <v>3.31628622258065E-2</v>
      </c>
      <c r="I137" s="8">
        <f t="shared" si="142"/>
        <v>273.1831628622258</v>
      </c>
      <c r="J137" s="8">
        <f t="shared" si="143"/>
        <v>1.750194653321796E-2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1.5030316598018036</v>
      </c>
      <c r="P137" s="8">
        <f t="shared" si="146"/>
        <v>2.6305979747585015E-2</v>
      </c>
      <c r="Q137" s="12">
        <f t="shared" si="147"/>
        <v>6.8395547343721042E-3</v>
      </c>
      <c r="R137" s="8">
        <f t="shared" si="148"/>
        <v>0.19735245833333334</v>
      </c>
      <c r="S137" s="13">
        <f t="shared" si="149"/>
        <v>3.4656546931986637E-2</v>
      </c>
      <c r="T137" s="2">
        <f t="shared" si="150"/>
        <v>0.01</v>
      </c>
      <c r="U137" s="14">
        <f t="shared" si="151"/>
        <v>3.465654693198664E-4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5.8365654693198661E-3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0.428785264607143</v>
      </c>
      <c r="E138" s="9">
        <f t="shared" si="159"/>
        <v>3.31628622258065E-2</v>
      </c>
      <c r="F138" s="7" t="s">
        <v>83</v>
      </c>
      <c r="G138" s="1">
        <v>3</v>
      </c>
      <c r="H138" s="8">
        <f t="shared" si="141"/>
        <v>0.428785264607143</v>
      </c>
      <c r="I138" s="8">
        <f t="shared" si="142"/>
        <v>273.57878526460712</v>
      </c>
      <c r="J138" s="8">
        <f t="shared" si="143"/>
        <v>1.8427681986750537E-2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2.2357735967208852</v>
      </c>
      <c r="P138" s="8">
        <f t="shared" si="146"/>
        <v>4.1200124834745916E-2</v>
      </c>
      <c r="Q138" s="12">
        <f t="shared" si="147"/>
        <v>1.0712032457033938E-2</v>
      </c>
      <c r="R138" s="8">
        <f t="shared" si="148"/>
        <v>0.19735245833333334</v>
      </c>
      <c r="S138" s="13">
        <f t="shared" si="149"/>
        <v>5.427868772194893E-2</v>
      </c>
      <c r="T138" s="2">
        <f t="shared" si="150"/>
        <v>0.01</v>
      </c>
      <c r="U138" s="14">
        <f t="shared" si="151"/>
        <v>5.4278687721948929E-4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6.0327868772194889E-3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5.1731588169032303</v>
      </c>
      <c r="E139" s="9">
        <f t="shared" si="159"/>
        <v>0.428785264607143</v>
      </c>
      <c r="F139" s="7" t="s">
        <v>83</v>
      </c>
      <c r="G139" s="1">
        <v>4</v>
      </c>
      <c r="H139" s="8">
        <f t="shared" si="141"/>
        <v>5.1731588169032303</v>
      </c>
      <c r="I139" s="8">
        <f t="shared" si="142"/>
        <v>278.32315881690323</v>
      </c>
      <c r="J139" s="8">
        <f t="shared" si="143"/>
        <v>3.3802624977191963E-2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2.953621388552806</v>
      </c>
      <c r="P139" s="8">
        <f t="shared" si="146"/>
        <v>9.9840156121863491E-2</v>
      </c>
      <c r="Q139" s="12">
        <f t="shared" si="147"/>
        <v>2.595844059168451E-2</v>
      </c>
      <c r="R139" s="8">
        <f t="shared" si="148"/>
        <v>0.19735245833333334</v>
      </c>
      <c r="S139" s="13">
        <f t="shared" si="149"/>
        <v>0.13153340379393724</v>
      </c>
      <c r="T139" s="2">
        <f t="shared" si="150"/>
        <v>0.01</v>
      </c>
      <c r="U139" s="14">
        <f t="shared" si="151"/>
        <v>1.3153340379393724E-3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6.8053340379393727E-3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11.626684061966699</v>
      </c>
      <c r="E140" s="9">
        <f t="shared" si="159"/>
        <v>5.1731588169032303</v>
      </c>
      <c r="F140" s="7" t="s">
        <v>83</v>
      </c>
      <c r="G140" s="1">
        <v>5</v>
      </c>
      <c r="H140" s="8">
        <f t="shared" si="141"/>
        <v>11.626684061966699</v>
      </c>
      <c r="I140" s="8">
        <f t="shared" si="142"/>
        <v>284.77668406196665</v>
      </c>
      <c r="J140" s="8">
        <f t="shared" si="143"/>
        <v>7.4688788687595556E-2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3.6128291490976094</v>
      </c>
      <c r="P140" s="8">
        <f t="shared" si="146"/>
        <v>0.269837832881337</v>
      </c>
      <c r="Q140" s="12">
        <f t="shared" si="147"/>
        <v>7.0157836549147617E-2</v>
      </c>
      <c r="R140" s="8">
        <f t="shared" si="148"/>
        <v>0.19735245833333334</v>
      </c>
      <c r="S140" s="13">
        <f t="shared" si="149"/>
        <v>0.35549512350461449</v>
      </c>
      <c r="T140" s="2">
        <f t="shared" si="150"/>
        <v>0.01</v>
      </c>
      <c r="U140" s="14">
        <f t="shared" si="151"/>
        <v>3.5549512350461451E-3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9.0449512350461447E-3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14.8259967596452</v>
      </c>
      <c r="E141" s="9">
        <f t="shared" si="159"/>
        <v>11.626684061966699</v>
      </c>
      <c r="F141" s="7" t="s">
        <v>85</v>
      </c>
      <c r="G141" s="1">
        <v>6</v>
      </c>
      <c r="H141" s="8">
        <f t="shared" si="141"/>
        <v>14.8259967596452</v>
      </c>
      <c r="I141" s="8">
        <f t="shared" si="142"/>
        <v>287.97599675964517</v>
      </c>
      <c r="J141" s="8">
        <f t="shared" si="143"/>
        <v>0.10919984571895341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4.1020392328829391</v>
      </c>
      <c r="P141" s="8">
        <f t="shared" si="146"/>
        <v>0.44794205136391096</v>
      </c>
      <c r="Q141" s="12">
        <f t="shared" si="147"/>
        <v>0.11646493335461686</v>
      </c>
      <c r="R141" s="8">
        <f t="shared" si="148"/>
        <v>0.19735245833333334</v>
      </c>
      <c r="S141" s="13">
        <f t="shared" si="149"/>
        <v>0.59013672461026356</v>
      </c>
      <c r="T141" s="2">
        <f t="shared" si="150"/>
        <v>0.01</v>
      </c>
      <c r="U141" s="14">
        <f t="shared" si="151"/>
        <v>5.9013672461026359E-3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1.1391367246102638E-2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18.029160454333301</v>
      </c>
      <c r="E142" s="9">
        <f t="shared" si="159"/>
        <v>14.8259967596452</v>
      </c>
      <c r="F142" s="7" t="s">
        <v>83</v>
      </c>
      <c r="G142" s="1">
        <v>7</v>
      </c>
      <c r="H142" s="8">
        <f t="shared" si="141"/>
        <v>18.029160454333301</v>
      </c>
      <c r="I142" s="8">
        <f t="shared" si="142"/>
        <v>291.17916045433327</v>
      </c>
      <c r="J142" s="8">
        <f t="shared" si="143"/>
        <v>0.15840013034166703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4.4131450981856952</v>
      </c>
      <c r="P142" s="8">
        <f t="shared" si="146"/>
        <v>0.69904275876930311</v>
      </c>
      <c r="Q142" s="12">
        <f t="shared" si="147"/>
        <v>0.1817511172800188</v>
      </c>
      <c r="R142" s="8">
        <f t="shared" si="148"/>
        <v>0.19735245833333334</v>
      </c>
      <c r="S142" s="13">
        <f t="shared" si="149"/>
        <v>0.92094681168367576</v>
      </c>
      <c r="T142" s="2">
        <f t="shared" si="150"/>
        <v>0.01</v>
      </c>
      <c r="U142" s="14">
        <f t="shared" si="151"/>
        <v>9.2094681168367575E-3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1.9159468116836758E-2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18.729631070645201</v>
      </c>
      <c r="E143" s="9">
        <f t="shared" si="159"/>
        <v>18.029160454333301</v>
      </c>
      <c r="F143" s="7" t="s">
        <v>83</v>
      </c>
      <c r="G143" s="1">
        <v>8</v>
      </c>
      <c r="H143" s="8">
        <f t="shared" si="141"/>
        <v>18.729631070645201</v>
      </c>
      <c r="I143" s="8">
        <f t="shared" si="142"/>
        <v>291.87963107064519</v>
      </c>
      <c r="J143" s="8">
        <f t="shared" si="143"/>
        <v>0.17163560741501732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4.4731502560830592</v>
      </c>
      <c r="P143" s="8">
        <f t="shared" si="146"/>
        <v>0.76775186126145611</v>
      </c>
      <c r="Q143" s="12">
        <f t="shared" si="147"/>
        <v>0.19961548392797859</v>
      </c>
      <c r="R143" s="8">
        <f t="shared" si="148"/>
        <v>0.19735245833333334</v>
      </c>
      <c r="S143" s="13">
        <f t="shared" si="149"/>
        <v>1.0114669237655147</v>
      </c>
      <c r="T143" s="2">
        <f t="shared" si="150"/>
        <v>0.01</v>
      </c>
      <c r="U143" s="14">
        <f t="shared" si="151"/>
        <v>1.0114669237655147E-2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2.0064669237655146E-2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20.457477058709699</v>
      </c>
      <c r="E144" s="9">
        <f t="shared" si="159"/>
        <v>18.729631070645201</v>
      </c>
      <c r="F144" s="7" t="s">
        <v>83</v>
      </c>
      <c r="G144" s="1">
        <v>9</v>
      </c>
      <c r="H144" s="8">
        <f t="shared" si="141"/>
        <v>20.457477058709699</v>
      </c>
      <c r="I144" s="8">
        <f t="shared" si="142"/>
        <v>293.60747705870966</v>
      </c>
      <c r="J144" s="8">
        <f t="shared" si="143"/>
        <v>0.20886477747220442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4.4644463114882695</v>
      </c>
      <c r="P144" s="8">
        <f t="shared" si="146"/>
        <v>0.9324655853856012</v>
      </c>
      <c r="Q144" s="12">
        <f t="shared" si="147"/>
        <v>0.24244105220025633</v>
      </c>
      <c r="R144" s="8">
        <f t="shared" si="148"/>
        <v>0.19735245833333334</v>
      </c>
      <c r="S144" s="13">
        <f t="shared" si="149"/>
        <v>1.2284673535242576</v>
      </c>
      <c r="T144" s="2">
        <f t="shared" si="150"/>
        <v>0.01</v>
      </c>
      <c r="U144" s="14">
        <f t="shared" si="151"/>
        <v>1.2284673535242577E-2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2.2234673535242576E-2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17.7010992443333</v>
      </c>
      <c r="E145" s="9">
        <f t="shared" si="159"/>
        <v>20.457477058709699</v>
      </c>
      <c r="F145" s="7" t="s">
        <v>83</v>
      </c>
      <c r="G145" s="1">
        <v>10</v>
      </c>
      <c r="H145" s="8">
        <f t="shared" si="141"/>
        <v>17.7010992443333</v>
      </c>
      <c r="I145" s="8">
        <f t="shared" si="142"/>
        <v>290.85109924433328</v>
      </c>
      <c r="J145" s="8">
        <f t="shared" si="143"/>
        <v>0.15253698398732984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4.2910286427693354</v>
      </c>
      <c r="P145" s="8">
        <f t="shared" si="146"/>
        <v>0.65454056737127986</v>
      </c>
      <c r="Q145" s="12">
        <f t="shared" si="147"/>
        <v>0.17018054751653278</v>
      </c>
      <c r="R145" s="8">
        <f t="shared" si="148"/>
        <v>0.19735245833333334</v>
      </c>
      <c r="S145" s="13">
        <f t="shared" si="149"/>
        <v>0.86231784976852677</v>
      </c>
      <c r="T145" s="2">
        <f t="shared" si="150"/>
        <v>0.01</v>
      </c>
      <c r="U145" s="14">
        <f t="shared" si="151"/>
        <v>8.6231784976852684E-3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1.8573178497685271E-2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8.7685862491935502</v>
      </c>
      <c r="E146" s="9">
        <f t="shared" si="159"/>
        <v>17.7010992443333</v>
      </c>
      <c r="F146" s="7" t="s">
        <v>83</v>
      </c>
      <c r="G146" s="1">
        <v>11</v>
      </c>
      <c r="H146" s="8">
        <f t="shared" si="141"/>
        <v>8.7685862491935502</v>
      </c>
      <c r="I146" s="8">
        <f t="shared" si="142"/>
        <v>281.91858624919354</v>
      </c>
      <c r="J146" s="8">
        <f t="shared" si="143"/>
        <v>5.2810030267336501E-2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4.3955359920647226</v>
      </c>
      <c r="P146" s="8">
        <f t="shared" si="146"/>
        <v>0.23212838878210498</v>
      </c>
      <c r="Q146" s="12">
        <f t="shared" si="147"/>
        <v>6.0353381083347299E-2</v>
      </c>
      <c r="R146" s="8">
        <f t="shared" si="148"/>
        <v>0.19735245833333334</v>
      </c>
      <c r="S146" s="13">
        <f t="shared" si="149"/>
        <v>0.30581519780923577</v>
      </c>
      <c r="T146" s="2">
        <f t="shared" si="150"/>
        <v>0.01</v>
      </c>
      <c r="U146" s="14">
        <f t="shared" si="151"/>
        <v>3.0581519780923578E-3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8.5481519780923575E-3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3.3622107839333299</v>
      </c>
      <c r="E147" s="9">
        <f t="shared" si="159"/>
        <v>8.7685862491935502</v>
      </c>
      <c r="F147" s="7" t="s">
        <v>85</v>
      </c>
      <c r="G147" s="1">
        <v>12</v>
      </c>
      <c r="H147" s="8">
        <f t="shared" si="141"/>
        <v>3.3622107839333299</v>
      </c>
      <c r="I147" s="8">
        <f t="shared" si="142"/>
        <v>276.51221078393331</v>
      </c>
      <c r="J147" s="8">
        <f t="shared" si="143"/>
        <v>2.6881035836560832E-2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4.9224555199492848</v>
      </c>
      <c r="P147" s="8">
        <f t="shared" si="146"/>
        <v>0.13232070323563341</v>
      </c>
      <c r="Q147" s="12">
        <f t="shared" si="147"/>
        <v>3.4403382841264686E-2</v>
      </c>
      <c r="R147" s="8">
        <f t="shared" si="148"/>
        <v>0.19735245833333334</v>
      </c>
      <c r="S147" s="13">
        <f t="shared" si="149"/>
        <v>0.17432457204640692</v>
      </c>
      <c r="T147" s="2">
        <f t="shared" si="150"/>
        <v>0.01</v>
      </c>
      <c r="U147" s="14">
        <f t="shared" si="151"/>
        <v>1.7432457204640693E-3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7.2332457204640696E-3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1.96120200870968</v>
      </c>
      <c r="E148" s="9">
        <f t="shared" si="159"/>
        <v>3.3622107839333299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1511846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622711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1482592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98000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3247978.269407033</v>
      </c>
      <c r="J13" s="6" t="s">
        <v>37</v>
      </c>
      <c r="K13" s="6">
        <f>I13/(10000*1000)</f>
        <v>0.3247978269407033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-3</v>
      </c>
      <c r="E26" s="7"/>
      <c r="F26" s="7"/>
      <c r="G26" s="1">
        <v>1</v>
      </c>
      <c r="H26" s="8">
        <f t="shared" ref="H26:H37" si="0">E27</f>
        <v>-3</v>
      </c>
      <c r="I26" s="8">
        <f t="shared" ref="I26:I37" si="1">H26+273.15</f>
        <v>270.14999999999998</v>
      </c>
      <c r="J26" s="8">
        <f t="shared" ref="J26:J37" si="2">EXP(($C$15*(I26-$C$13))/($C$16*I26*$C$13))</f>
        <v>1.1729824167513125E-2</v>
      </c>
      <c r="K26" s="8">
        <f t="shared" ref="K26:K37" si="3">$B$26/12</f>
        <v>119.21204166666666</v>
      </c>
      <c r="L26" s="8">
        <f t="shared" ref="L26:L37" si="4">K26*$B$27/100</f>
        <v>40.532094166666667</v>
      </c>
      <c r="M26" s="1" t="s">
        <v>83</v>
      </c>
      <c r="O26" s="8">
        <f>L26</f>
        <v>40.532094166666667</v>
      </c>
      <c r="P26" s="8">
        <f t="shared" ref="P26:P37" si="5">O26*J26</f>
        <v>0.4754343377160844</v>
      </c>
      <c r="Q26" s="12">
        <f t="shared" ref="Q26:Q37" si="6">P26*$B$28</f>
        <v>4.754343377160844E-2</v>
      </c>
      <c r="R26" s="8">
        <f t="shared" ref="R26:R37" si="7">L26*$B$28</f>
        <v>4.0532094166666672</v>
      </c>
      <c r="S26" s="13">
        <f t="shared" ref="S26:S37" si="8">Q26/R26</f>
        <v>1.1729824167513123E-2</v>
      </c>
      <c r="T26" s="2">
        <f t="shared" ref="T26:T37" si="9">$B$27/100</f>
        <v>0.34</v>
      </c>
      <c r="U26" s="14">
        <f t="shared" ref="U26:U37" si="10">S26*T26</f>
        <v>3.9881402169544625E-3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1.6888140216954464E-2</v>
      </c>
      <c r="AR26" s="8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-7.2199068034516101</v>
      </c>
      <c r="E27" s="9">
        <f t="shared" ref="E27:E38" si="18">D26</f>
        <v>-3</v>
      </c>
      <c r="F27" s="7" t="s">
        <v>83</v>
      </c>
      <c r="G27" s="1">
        <v>2</v>
      </c>
      <c r="H27" s="8">
        <f t="shared" si="0"/>
        <v>-7.2199068034516101</v>
      </c>
      <c r="I27" s="8">
        <f t="shared" si="1"/>
        <v>265.93009319654834</v>
      </c>
      <c r="J27" s="8">
        <f t="shared" si="2"/>
        <v>6.6206949464941668E-3</v>
      </c>
      <c r="K27" s="8">
        <f t="shared" si="3"/>
        <v>119.21204166666666</v>
      </c>
      <c r="L27" s="8">
        <f t="shared" si="4"/>
        <v>40.532094166666667</v>
      </c>
      <c r="M27" s="1" t="s">
        <v>83</v>
      </c>
      <c r="O27" s="8">
        <f t="shared" ref="O27:O37" si="19">L27+O26-P26-N27</f>
        <v>80.588753995617253</v>
      </c>
      <c r="P27" s="8">
        <f t="shared" si="5"/>
        <v>0.53355355632304469</v>
      </c>
      <c r="Q27" s="12">
        <f t="shared" si="6"/>
        <v>5.3355355632304473E-2</v>
      </c>
      <c r="R27" s="8">
        <f t="shared" si="7"/>
        <v>4.0532094166666672</v>
      </c>
      <c r="S27" s="13">
        <f t="shared" si="8"/>
        <v>1.3163730305399213E-2</v>
      </c>
      <c r="T27" s="2">
        <f t="shared" si="9"/>
        <v>0.34</v>
      </c>
      <c r="U27" s="14">
        <f t="shared" si="10"/>
        <v>4.475668303835733E-3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1.7375668303835731E-2</v>
      </c>
      <c r="AR27" s="8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-10.1451981843214</v>
      </c>
      <c r="E28" s="9">
        <f t="shared" si="18"/>
        <v>-7.2199068034516101</v>
      </c>
      <c r="F28" s="7" t="s">
        <v>83</v>
      </c>
      <c r="G28" s="1">
        <v>3</v>
      </c>
      <c r="H28" s="8">
        <f t="shared" si="0"/>
        <v>-10.1451981843214</v>
      </c>
      <c r="I28" s="8">
        <f t="shared" si="1"/>
        <v>263.0048018156786</v>
      </c>
      <c r="J28" s="8">
        <f t="shared" si="2"/>
        <v>4.4059559174216209E-3</v>
      </c>
      <c r="K28" s="8">
        <f t="shared" si="3"/>
        <v>119.21204166666666</v>
      </c>
      <c r="L28" s="8">
        <f t="shared" si="4"/>
        <v>40.532094166666667</v>
      </c>
      <c r="M28" s="1" t="s">
        <v>83</v>
      </c>
      <c r="O28" s="8">
        <f t="shared" si="19"/>
        <v>120.58729460596088</v>
      </c>
      <c r="P28" s="8">
        <f t="shared" si="5"/>
        <v>0.53130230423499769</v>
      </c>
      <c r="Q28" s="12">
        <f t="shared" si="6"/>
        <v>5.313023042349977E-2</v>
      </c>
      <c r="R28" s="8">
        <f t="shared" si="7"/>
        <v>4.0532094166666672</v>
      </c>
      <c r="S28" s="13">
        <f t="shared" si="8"/>
        <v>1.3108187848629278E-2</v>
      </c>
      <c r="T28" s="2">
        <f t="shared" si="9"/>
        <v>0.34</v>
      </c>
      <c r="U28" s="14">
        <f t="shared" si="10"/>
        <v>4.4567838685339546E-3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1.7356783868533954E-2</v>
      </c>
      <c r="AR28" s="8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7">
        <v>-2.8718925021612902</v>
      </c>
      <c r="E29" s="9">
        <f t="shared" si="18"/>
        <v>-10.1451981843214</v>
      </c>
      <c r="F29" s="7" t="s">
        <v>83</v>
      </c>
      <c r="G29" s="1">
        <v>4</v>
      </c>
      <c r="H29" s="8">
        <f t="shared" si="0"/>
        <v>-2.8718925021612902</v>
      </c>
      <c r="I29" s="8">
        <f t="shared" si="1"/>
        <v>270.27810749783868</v>
      </c>
      <c r="J29" s="8">
        <f t="shared" si="2"/>
        <v>1.193193094139863E-2</v>
      </c>
      <c r="K29" s="8">
        <f t="shared" si="3"/>
        <v>119.21204166666666</v>
      </c>
      <c r="L29" s="8">
        <f t="shared" si="4"/>
        <v>40.532094166666667</v>
      </c>
      <c r="M29" s="1" t="s">
        <v>83</v>
      </c>
      <c r="O29" s="8">
        <f t="shared" si="19"/>
        <v>160.58808646839253</v>
      </c>
      <c r="P29" s="8">
        <f t="shared" si="5"/>
        <v>1.9161259577522114</v>
      </c>
      <c r="Q29" s="12">
        <f t="shared" si="6"/>
        <v>0.19161259577522116</v>
      </c>
      <c r="R29" s="8">
        <f t="shared" si="7"/>
        <v>4.0532094166666672</v>
      </c>
      <c r="S29" s="13">
        <f t="shared" si="8"/>
        <v>4.7274289600561056E-2</v>
      </c>
      <c r="T29" s="2">
        <f t="shared" si="9"/>
        <v>0.34</v>
      </c>
      <c r="U29" s="14">
        <f t="shared" si="10"/>
        <v>1.6073258464190759E-2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2.8973258464190757E-2</v>
      </c>
      <c r="AR29" s="8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7">
        <v>5.0381736179666703</v>
      </c>
      <c r="E30" s="9">
        <f t="shared" si="18"/>
        <v>-2.8718925021612902</v>
      </c>
      <c r="F30" s="7" t="s">
        <v>83</v>
      </c>
      <c r="G30" s="1">
        <v>5</v>
      </c>
      <c r="H30" s="8">
        <f t="shared" si="0"/>
        <v>5.0381736179666703</v>
      </c>
      <c r="I30" s="8">
        <f t="shared" si="1"/>
        <v>278.18817361796664</v>
      </c>
      <c r="J30" s="8">
        <f t="shared" si="2"/>
        <v>3.3233662744052483E-2</v>
      </c>
      <c r="K30" s="8">
        <f t="shared" si="3"/>
        <v>119.21204166666666</v>
      </c>
      <c r="L30" s="8">
        <f t="shared" si="4"/>
        <v>40.532094166666667</v>
      </c>
      <c r="M30" s="1" t="s">
        <v>85</v>
      </c>
      <c r="N30" s="8">
        <f>(O29-P29)*C21/100</f>
        <v>150.73836248510833</v>
      </c>
      <c r="O30" s="8">
        <f t="shared" si="19"/>
        <v>48.465692192198674</v>
      </c>
      <c r="P30" s="8">
        <f t="shared" si="5"/>
        <v>1.6106924689725883</v>
      </c>
      <c r="Q30" s="12">
        <f t="shared" si="6"/>
        <v>0.16106924689725885</v>
      </c>
      <c r="R30" s="8">
        <f t="shared" si="7"/>
        <v>4.0532094166666672</v>
      </c>
      <c r="S30" s="13">
        <f t="shared" si="8"/>
        <v>3.9738693548610461E-2</v>
      </c>
      <c r="T30" s="2">
        <f t="shared" si="9"/>
        <v>0.34</v>
      </c>
      <c r="U30" s="14">
        <f t="shared" si="10"/>
        <v>1.3511155806527557E-2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2.6411155806527559E-2</v>
      </c>
      <c r="AR30" s="8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7">
        <v>7.6798312079354796</v>
      </c>
      <c r="E31" s="9">
        <f t="shared" si="18"/>
        <v>5.0381736179666703</v>
      </c>
      <c r="F31" s="7" t="s">
        <v>85</v>
      </c>
      <c r="G31" s="1">
        <v>6</v>
      </c>
      <c r="H31" s="8">
        <f t="shared" si="0"/>
        <v>7.6798312079354796</v>
      </c>
      <c r="I31" s="8">
        <f t="shared" si="1"/>
        <v>280.82983120793546</v>
      </c>
      <c r="J31" s="8">
        <f t="shared" si="2"/>
        <v>4.6191769247569549E-2</v>
      </c>
      <c r="K31" s="8">
        <f t="shared" si="3"/>
        <v>119.21204166666666</v>
      </c>
      <c r="L31" s="8">
        <f t="shared" si="4"/>
        <v>40.532094166666667</v>
      </c>
      <c r="M31" s="1" t="s">
        <v>83</v>
      </c>
      <c r="O31" s="8">
        <f t="shared" si="19"/>
        <v>87.387093889892753</v>
      </c>
      <c r="P31" s="8">
        <f t="shared" si="5"/>
        <v>4.0365644761776212</v>
      </c>
      <c r="Q31" s="12">
        <f t="shared" si="6"/>
        <v>0.40365644761776215</v>
      </c>
      <c r="R31" s="8">
        <f t="shared" si="7"/>
        <v>4.0532094166666672</v>
      </c>
      <c r="S31" s="13">
        <f t="shared" si="8"/>
        <v>9.9589339242611E-2</v>
      </c>
      <c r="T31" s="2">
        <f t="shared" si="9"/>
        <v>0.34</v>
      </c>
      <c r="U31" s="14">
        <f t="shared" si="10"/>
        <v>3.3860375342487745E-2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4.6760375342487746E-2</v>
      </c>
      <c r="AR31" s="8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7">
        <v>13.966030124</v>
      </c>
      <c r="E32" s="9">
        <f t="shared" si="18"/>
        <v>7.6798312079354796</v>
      </c>
      <c r="F32" s="7" t="s">
        <v>83</v>
      </c>
      <c r="G32" s="1">
        <v>7</v>
      </c>
      <c r="H32" s="8">
        <f t="shared" si="0"/>
        <v>13.966030124</v>
      </c>
      <c r="I32" s="8">
        <f t="shared" si="1"/>
        <v>287.11603012399996</v>
      </c>
      <c r="J32" s="8">
        <f t="shared" si="2"/>
        <v>9.868263477446354E-2</v>
      </c>
      <c r="K32" s="8">
        <f t="shared" si="3"/>
        <v>119.21204166666666</v>
      </c>
      <c r="L32" s="8">
        <f t="shared" si="4"/>
        <v>40.532094166666667</v>
      </c>
      <c r="M32" s="1" t="s">
        <v>83</v>
      </c>
      <c r="O32" s="8">
        <f t="shared" si="19"/>
        <v>123.8826235803818</v>
      </c>
      <c r="P32" s="8">
        <f t="shared" si="5"/>
        <v>12.225063697685162</v>
      </c>
      <c r="Q32" s="12">
        <f t="shared" si="6"/>
        <v>1.2225063697685163</v>
      </c>
      <c r="R32" s="8">
        <f t="shared" si="7"/>
        <v>4.0532094166666672</v>
      </c>
      <c r="S32" s="13">
        <f t="shared" si="8"/>
        <v>0.30161441072884349</v>
      </c>
      <c r="T32" s="2">
        <f t="shared" si="9"/>
        <v>0.34</v>
      </c>
      <c r="U32" s="14">
        <f t="shared" si="10"/>
        <v>0.10254889964780679</v>
      </c>
      <c r="V32" s="13"/>
      <c r="W32" s="2"/>
      <c r="X32" s="14"/>
      <c r="Y32" s="2">
        <v>0.02</v>
      </c>
      <c r="Z32" s="2">
        <v>0.63</v>
      </c>
      <c r="AA32" s="2">
        <f t="shared" si="11"/>
        <v>1.26E-2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0.01</v>
      </c>
      <c r="AO32" s="2">
        <v>0.03</v>
      </c>
      <c r="AP32" s="2">
        <f t="shared" si="12"/>
        <v>2.9999999999999997E-4</v>
      </c>
      <c r="AQ32" s="1">
        <f t="shared" si="13"/>
        <v>0.11544889964780679</v>
      </c>
      <c r="AR32" s="8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7">
        <v>15.883503500645199</v>
      </c>
      <c r="E33" s="9">
        <f t="shared" si="18"/>
        <v>13.966030124</v>
      </c>
      <c r="F33" s="7" t="s">
        <v>83</v>
      </c>
      <c r="G33" s="1">
        <v>8</v>
      </c>
      <c r="H33" s="8">
        <f t="shared" si="0"/>
        <v>15.883503500645199</v>
      </c>
      <c r="I33" s="8">
        <f t="shared" si="1"/>
        <v>289.03350350064517</v>
      </c>
      <c r="J33" s="8">
        <f t="shared" si="2"/>
        <v>0.12357974980736315</v>
      </c>
      <c r="K33" s="8">
        <f t="shared" si="3"/>
        <v>119.21204166666666</v>
      </c>
      <c r="L33" s="8">
        <f t="shared" si="4"/>
        <v>40.532094166666667</v>
      </c>
      <c r="M33" s="1" t="s">
        <v>83</v>
      </c>
      <c r="O33" s="8">
        <f t="shared" si="19"/>
        <v>152.18965404936333</v>
      </c>
      <c r="P33" s="8">
        <f t="shared" si="5"/>
        <v>18.807559370689471</v>
      </c>
      <c r="Q33" s="12">
        <f t="shared" si="6"/>
        <v>1.8807559370689473</v>
      </c>
      <c r="R33" s="8">
        <f t="shared" si="7"/>
        <v>4.0532094166666672</v>
      </c>
      <c r="S33" s="13">
        <f t="shared" si="8"/>
        <v>0.46401647280679331</v>
      </c>
      <c r="T33" s="2">
        <f t="shared" si="9"/>
        <v>0.34</v>
      </c>
      <c r="U33" s="14">
        <f t="shared" si="10"/>
        <v>0.15776560075430973</v>
      </c>
      <c r="V33" s="13"/>
      <c r="W33" s="2"/>
      <c r="X33" s="14"/>
      <c r="Y33" s="2">
        <v>0.02</v>
      </c>
      <c r="Z33" s="2">
        <v>0.63</v>
      </c>
      <c r="AA33" s="2">
        <f t="shared" si="11"/>
        <v>1.26E-2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0.01</v>
      </c>
      <c r="AO33" s="2">
        <v>0.03</v>
      </c>
      <c r="AP33" s="2">
        <f t="shared" si="12"/>
        <v>2.9999999999999997E-4</v>
      </c>
      <c r="AQ33" s="1">
        <f t="shared" si="13"/>
        <v>0.17066560075430973</v>
      </c>
      <c r="AR33" s="8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7">
        <v>13.4210359266774</v>
      </c>
      <c r="E34" s="9">
        <f t="shared" si="18"/>
        <v>15.883503500645199</v>
      </c>
      <c r="F34" s="7" t="s">
        <v>83</v>
      </c>
      <c r="G34" s="1">
        <v>9</v>
      </c>
      <c r="H34" s="8">
        <f t="shared" si="0"/>
        <v>13.4210359266774</v>
      </c>
      <c r="I34" s="8">
        <f t="shared" si="1"/>
        <v>286.57103592667738</v>
      </c>
      <c r="J34" s="8">
        <f t="shared" si="2"/>
        <v>9.2519108362317373E-2</v>
      </c>
      <c r="K34" s="8">
        <f t="shared" si="3"/>
        <v>119.21204166666666</v>
      </c>
      <c r="L34" s="8">
        <f t="shared" si="4"/>
        <v>40.532094166666667</v>
      </c>
      <c r="M34" s="1" t="s">
        <v>83</v>
      </c>
      <c r="O34" s="8">
        <f t="shared" si="19"/>
        <v>173.91418884534053</v>
      </c>
      <c r="P34" s="8">
        <f t="shared" si="5"/>
        <v>16.090385683526588</v>
      </c>
      <c r="Q34" s="12">
        <f t="shared" si="6"/>
        <v>1.6090385683526589</v>
      </c>
      <c r="R34" s="8">
        <f t="shared" si="7"/>
        <v>4.0532094166666672</v>
      </c>
      <c r="S34" s="13">
        <f t="shared" si="8"/>
        <v>0.39697888831905498</v>
      </c>
      <c r="T34" s="2">
        <f t="shared" si="9"/>
        <v>0.34</v>
      </c>
      <c r="U34" s="14">
        <f t="shared" si="10"/>
        <v>0.13497282202847871</v>
      </c>
      <c r="V34" s="13"/>
      <c r="W34" s="2"/>
      <c r="X34" s="14"/>
      <c r="Y34" s="2">
        <v>0.02</v>
      </c>
      <c r="Z34" s="2">
        <v>0.63</v>
      </c>
      <c r="AA34" s="2">
        <f t="shared" si="11"/>
        <v>1.26E-2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0.01</v>
      </c>
      <c r="AO34" s="2">
        <v>0.03</v>
      </c>
      <c r="AP34" s="2">
        <f t="shared" si="12"/>
        <v>2.9999999999999997E-4</v>
      </c>
      <c r="AQ34" s="1">
        <f t="shared" si="13"/>
        <v>0.14787282202847871</v>
      </c>
      <c r="AR34" s="8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7">
        <v>10.232710754933301</v>
      </c>
      <c r="E35" s="9">
        <f t="shared" si="18"/>
        <v>13.4210359266774</v>
      </c>
      <c r="F35" s="7" t="s">
        <v>83</v>
      </c>
      <c r="G35" s="1">
        <v>10</v>
      </c>
      <c r="H35" s="8">
        <f t="shared" si="0"/>
        <v>10.232710754933301</v>
      </c>
      <c r="I35" s="8">
        <f t="shared" si="1"/>
        <v>283.38271075493327</v>
      </c>
      <c r="J35" s="8">
        <f t="shared" si="2"/>
        <v>6.3126647672395619E-2</v>
      </c>
      <c r="K35" s="8">
        <f t="shared" si="3"/>
        <v>119.21204166666666</v>
      </c>
      <c r="L35" s="8">
        <f t="shared" si="4"/>
        <v>40.532094166666667</v>
      </c>
      <c r="M35" s="1" t="s">
        <v>83</v>
      </c>
      <c r="O35" s="8">
        <f t="shared" si="19"/>
        <v>198.35589732848061</v>
      </c>
      <c r="P35" s="8">
        <f t="shared" si="5"/>
        <v>12.521542844396874</v>
      </c>
      <c r="Q35" s="12">
        <f t="shared" si="6"/>
        <v>1.2521542844396876</v>
      </c>
      <c r="R35" s="8">
        <f t="shared" si="7"/>
        <v>4.0532094166666672</v>
      </c>
      <c r="S35" s="13">
        <f t="shared" si="8"/>
        <v>0.30892908698249572</v>
      </c>
      <c r="T35" s="2">
        <f t="shared" si="9"/>
        <v>0.34</v>
      </c>
      <c r="U35" s="14">
        <f t="shared" si="10"/>
        <v>0.10503588957404855</v>
      </c>
      <c r="V35" s="13"/>
      <c r="W35" s="2"/>
      <c r="X35" s="14"/>
      <c r="Y35" s="2">
        <v>0.02</v>
      </c>
      <c r="Z35" s="2">
        <v>0.63</v>
      </c>
      <c r="AA35" s="2">
        <f t="shared" si="11"/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 t="shared" si="12"/>
        <v>2.9999999999999997E-4</v>
      </c>
      <c r="AQ35" s="1">
        <f t="shared" si="13"/>
        <v>0.11793588957404855</v>
      </c>
      <c r="AR35" s="8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7">
        <v>4.5422687295161301</v>
      </c>
      <c r="E36" s="9">
        <f t="shared" si="18"/>
        <v>10.232710754933301</v>
      </c>
      <c r="F36" s="7" t="s">
        <v>83</v>
      </c>
      <c r="G36" s="1">
        <v>11</v>
      </c>
      <c r="H36" s="8">
        <f t="shared" si="0"/>
        <v>4.5422687295161301</v>
      </c>
      <c r="I36" s="8">
        <f t="shared" si="1"/>
        <v>277.69226872951612</v>
      </c>
      <c r="J36" s="8">
        <f t="shared" si="2"/>
        <v>3.1219994544519805E-2</v>
      </c>
      <c r="K36" s="8">
        <f t="shared" si="3"/>
        <v>119.21204166666666</v>
      </c>
      <c r="L36" s="8">
        <f t="shared" si="4"/>
        <v>40.532094166666667</v>
      </c>
      <c r="M36" s="1" t="s">
        <v>85</v>
      </c>
      <c r="N36" s="8">
        <f>(O35-P35)*C21/100</f>
        <v>176.54263675987957</v>
      </c>
      <c r="O36" s="8">
        <f t="shared" si="19"/>
        <v>49.823811890870843</v>
      </c>
      <c r="P36" s="8">
        <f t="shared" si="5"/>
        <v>1.5554991354201688</v>
      </c>
      <c r="Q36" s="12">
        <f t="shared" si="6"/>
        <v>0.15554991354201689</v>
      </c>
      <c r="R36" s="8">
        <f t="shared" si="7"/>
        <v>4.0532094166666672</v>
      </c>
      <c r="S36" s="13">
        <f t="shared" si="8"/>
        <v>3.8376974281763142E-2</v>
      </c>
      <c r="T36" s="2">
        <f t="shared" si="9"/>
        <v>0.34</v>
      </c>
      <c r="U36" s="14">
        <f t="shared" si="10"/>
        <v>1.3048171255799469E-2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2.5948171255799471E-2</v>
      </c>
      <c r="AR36" s="8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7">
        <v>2.0733506390666698</v>
      </c>
      <c r="E37" s="9">
        <f t="shared" si="18"/>
        <v>4.5422687295161301</v>
      </c>
      <c r="F37" s="7" t="s">
        <v>85</v>
      </c>
      <c r="G37" s="1">
        <v>12</v>
      </c>
      <c r="H37" s="8">
        <f t="shared" si="0"/>
        <v>2.0733506390666698</v>
      </c>
      <c r="I37" s="8">
        <f t="shared" si="1"/>
        <v>275.22335063906667</v>
      </c>
      <c r="J37" s="8">
        <f t="shared" si="2"/>
        <v>2.2794529039103579E-2</v>
      </c>
      <c r="K37" s="8">
        <f t="shared" si="3"/>
        <v>119.21204166666666</v>
      </c>
      <c r="L37" s="8">
        <f t="shared" si="4"/>
        <v>40.532094166666667</v>
      </c>
      <c r="M37" s="1" t="s">
        <v>83</v>
      </c>
      <c r="O37" s="8">
        <f t="shared" si="19"/>
        <v>88.800406922117347</v>
      </c>
      <c r="P37" s="8">
        <f t="shared" si="5"/>
        <v>2.0241634542704183</v>
      </c>
      <c r="Q37" s="12">
        <f t="shared" si="6"/>
        <v>0.20241634542704184</v>
      </c>
      <c r="R37" s="8">
        <f t="shared" si="7"/>
        <v>4.0532094166666672</v>
      </c>
      <c r="S37" s="13">
        <f t="shared" si="8"/>
        <v>4.9939769851197996E-2</v>
      </c>
      <c r="T37" s="2">
        <f t="shared" si="9"/>
        <v>0.34</v>
      </c>
      <c r="U37" s="14">
        <f t="shared" si="10"/>
        <v>1.6979521749407318E-2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2.987952174940732E-2</v>
      </c>
      <c r="AR37" s="8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3">
      <c r="C38" s="7">
        <v>12</v>
      </c>
      <c r="D38" s="10">
        <v>-2.3066070033871</v>
      </c>
      <c r="E38" s="9">
        <f t="shared" si="18"/>
        <v>2.0733506390666698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v>-3</v>
      </c>
      <c r="E42" s="7"/>
      <c r="F42" s="7"/>
      <c r="G42" s="1">
        <v>1</v>
      </c>
      <c r="H42" s="8">
        <f t="shared" ref="H42:H53" si="20">E43</f>
        <v>-3</v>
      </c>
      <c r="I42" s="8">
        <f t="shared" ref="I42:I53" si="21">H42+273.15</f>
        <v>270.14999999999998</v>
      </c>
      <c r="J42" s="8">
        <f t="shared" ref="J42:J53" si="22">EXP(($C$15*(I42-$C$13))/($C$16*I42*$C$13))</f>
        <v>1.1729824167513125E-2</v>
      </c>
      <c r="K42" s="8">
        <f t="shared" ref="K42:K53" si="23">$B$42/12</f>
        <v>136.875</v>
      </c>
      <c r="L42" s="8">
        <f t="shared" ref="L42:L53" si="24">K42*$B$43/100</f>
        <v>58.856250000000003</v>
      </c>
      <c r="M42" s="1" t="s">
        <v>83</v>
      </c>
      <c r="O42" s="8">
        <f>L42</f>
        <v>58.856250000000003</v>
      </c>
      <c r="P42" s="8">
        <f t="shared" ref="P42:P53" si="25">O42*J42</f>
        <v>0.69037346365919439</v>
      </c>
      <c r="Q42" s="12">
        <f t="shared" ref="Q42:Q53" si="26">P42*$B$44</f>
        <v>0.16568963127820666</v>
      </c>
      <c r="R42" s="8">
        <f t="shared" ref="R42:R53" si="27">L42*$B$44</f>
        <v>14.125500000000001</v>
      </c>
      <c r="S42" s="13">
        <f t="shared" ref="S42:S53" si="28">Q42/R42</f>
        <v>1.1729824167513125E-2</v>
      </c>
      <c r="T42" s="2">
        <f t="shared" ref="T42:T53" si="29">$B$43/100</f>
        <v>0.43</v>
      </c>
      <c r="U42" s="14">
        <f t="shared" ref="U42:U53" si="30">S42*T42</f>
        <v>5.0438243920306438E-3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1.3463824392030643E-2</v>
      </c>
      <c r="AR42" s="8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125987.16666666667</v>
      </c>
      <c r="AU42" s="1">
        <f t="shared" ref="AU42:AU53" si="38">AT42*10000*AS42*0.67*AR42*AQ42</f>
        <v>373340344.84621596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v>-7.2199068034516101</v>
      </c>
      <c r="E43" s="9">
        <f t="shared" ref="E43:E54" si="39">D42</f>
        <v>-3</v>
      </c>
      <c r="F43" s="7" t="s">
        <v>83</v>
      </c>
      <c r="G43" s="1">
        <v>2</v>
      </c>
      <c r="H43" s="8">
        <f t="shared" si="20"/>
        <v>-7.2199068034516101</v>
      </c>
      <c r="I43" s="8">
        <f t="shared" si="21"/>
        <v>265.93009319654834</v>
      </c>
      <c r="J43" s="8">
        <f t="shared" si="22"/>
        <v>6.6206949464941668E-3</v>
      </c>
      <c r="K43" s="8">
        <f t="shared" si="23"/>
        <v>136.875</v>
      </c>
      <c r="L43" s="8">
        <f t="shared" si="24"/>
        <v>58.856250000000003</v>
      </c>
      <c r="M43" s="1" t="s">
        <v>83</v>
      </c>
      <c r="O43" s="8">
        <f t="shared" ref="O43:O53" si="40">L43+O42-P42-N43</f>
        <v>117.02212653634081</v>
      </c>
      <c r="P43" s="8">
        <f t="shared" si="25"/>
        <v>0.77476780178715254</v>
      </c>
      <c r="Q43" s="12">
        <f t="shared" si="26"/>
        <v>0.18594427242891659</v>
      </c>
      <c r="R43" s="8">
        <f t="shared" si="27"/>
        <v>14.125500000000001</v>
      </c>
      <c r="S43" s="13">
        <f t="shared" si="28"/>
        <v>1.3163730305399213E-2</v>
      </c>
      <c r="T43" s="2">
        <f t="shared" si="29"/>
        <v>0.43</v>
      </c>
      <c r="U43" s="14">
        <f t="shared" si="30"/>
        <v>5.6604040313216614E-3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1.408040403132166E-2</v>
      </c>
      <c r="AR43" s="8">
        <f t="shared" si="35"/>
        <v>136.875</v>
      </c>
      <c r="AS43" s="1">
        <f t="shared" si="36"/>
        <v>0.24</v>
      </c>
      <c r="AT43" s="1">
        <f t="shared" si="37"/>
        <v>125987.16666666667</v>
      </c>
      <c r="AU43" s="1">
        <f t="shared" si="38"/>
        <v>390437571.34408367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v>-10.1451981843214</v>
      </c>
      <c r="E44" s="9">
        <f t="shared" si="39"/>
        <v>-7.2199068034516101</v>
      </c>
      <c r="F44" s="7" t="s">
        <v>83</v>
      </c>
      <c r="G44" s="1">
        <v>3</v>
      </c>
      <c r="H44" s="8">
        <f t="shared" si="20"/>
        <v>-10.1451981843214</v>
      </c>
      <c r="I44" s="8">
        <f t="shared" si="21"/>
        <v>263.0048018156786</v>
      </c>
      <c r="J44" s="8">
        <f t="shared" si="22"/>
        <v>4.4059559174216209E-3</v>
      </c>
      <c r="K44" s="8">
        <f t="shared" si="23"/>
        <v>136.875</v>
      </c>
      <c r="L44" s="8">
        <f t="shared" si="24"/>
        <v>58.856250000000003</v>
      </c>
      <c r="M44" s="1" t="s">
        <v>83</v>
      </c>
      <c r="O44" s="8">
        <f t="shared" si="40"/>
        <v>175.10360873455363</v>
      </c>
      <c r="P44" s="8">
        <f t="shared" si="25"/>
        <v>0.77149878106588676</v>
      </c>
      <c r="Q44" s="12">
        <f t="shared" si="26"/>
        <v>0.18515970745581281</v>
      </c>
      <c r="R44" s="8">
        <f t="shared" si="27"/>
        <v>14.125500000000001</v>
      </c>
      <c r="S44" s="13">
        <f t="shared" si="28"/>
        <v>1.3108187848629273E-2</v>
      </c>
      <c r="T44" s="2">
        <f t="shared" si="29"/>
        <v>0.43</v>
      </c>
      <c r="U44" s="14">
        <f t="shared" si="30"/>
        <v>5.636520774910587E-3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1.4056520774910587E-2</v>
      </c>
      <c r="AR44" s="8">
        <f t="shared" si="35"/>
        <v>136.875</v>
      </c>
      <c r="AS44" s="1">
        <f t="shared" si="36"/>
        <v>0.24</v>
      </c>
      <c r="AT44" s="1">
        <f t="shared" si="37"/>
        <v>125987.16666666667</v>
      </c>
      <c r="AU44" s="1">
        <f t="shared" si="38"/>
        <v>389775309.05330104</v>
      </c>
    </row>
    <row r="45" spans="1:48" x14ac:dyDescent="0.15">
      <c r="C45" s="7">
        <v>3</v>
      </c>
      <c r="D45" s="7">
        <v>-2.8718925021612902</v>
      </c>
      <c r="E45" s="9">
        <f t="shared" si="39"/>
        <v>-10.1451981843214</v>
      </c>
      <c r="F45" s="7" t="s">
        <v>83</v>
      </c>
      <c r="G45" s="1">
        <v>4</v>
      </c>
      <c r="H45" s="8">
        <f t="shared" si="20"/>
        <v>-2.8718925021612902</v>
      </c>
      <c r="I45" s="8">
        <f t="shared" si="21"/>
        <v>270.27810749783868</v>
      </c>
      <c r="J45" s="8">
        <f t="shared" si="22"/>
        <v>1.193193094139863E-2</v>
      </c>
      <c r="K45" s="8">
        <f t="shared" si="23"/>
        <v>136.875</v>
      </c>
      <c r="L45" s="8">
        <f t="shared" si="24"/>
        <v>58.856250000000003</v>
      </c>
      <c r="M45" s="1" t="s">
        <v>83</v>
      </c>
      <c r="O45" s="8">
        <f t="shared" si="40"/>
        <v>233.18835995348775</v>
      </c>
      <c r="P45" s="8">
        <f t="shared" si="25"/>
        <v>2.7823874073030215</v>
      </c>
      <c r="Q45" s="12">
        <f t="shared" si="26"/>
        <v>0.66777297775272515</v>
      </c>
      <c r="R45" s="8">
        <f t="shared" si="27"/>
        <v>14.125500000000001</v>
      </c>
      <c r="S45" s="13">
        <f t="shared" si="28"/>
        <v>4.7274289600561049E-2</v>
      </c>
      <c r="T45" s="2">
        <f t="shared" si="29"/>
        <v>0.43</v>
      </c>
      <c r="U45" s="14">
        <f t="shared" si="30"/>
        <v>2.032794452824125E-2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2.8747944528241247E-2</v>
      </c>
      <c r="AR45" s="8">
        <f t="shared" si="35"/>
        <v>136.875</v>
      </c>
      <c r="AS45" s="1">
        <f t="shared" si="36"/>
        <v>0.24</v>
      </c>
      <c r="AT45" s="1">
        <f t="shared" si="37"/>
        <v>125987.16666666667</v>
      </c>
      <c r="AU45" s="1">
        <f t="shared" si="38"/>
        <v>797155935.14026332</v>
      </c>
    </row>
    <row r="46" spans="1:48" x14ac:dyDescent="0.15">
      <c r="C46" s="7">
        <v>4</v>
      </c>
      <c r="D46" s="7">
        <v>5.0381736179666703</v>
      </c>
      <c r="E46" s="9">
        <f t="shared" si="39"/>
        <v>-2.8718925021612902</v>
      </c>
      <c r="F46" s="7" t="s">
        <v>83</v>
      </c>
      <c r="G46" s="1">
        <v>5</v>
      </c>
      <c r="H46" s="8">
        <f t="shared" si="20"/>
        <v>5.0381736179666703</v>
      </c>
      <c r="I46" s="8">
        <f t="shared" si="21"/>
        <v>278.18817361796664</v>
      </c>
      <c r="J46" s="8">
        <f t="shared" si="22"/>
        <v>3.3233662744052483E-2</v>
      </c>
      <c r="K46" s="8">
        <f t="shared" si="23"/>
        <v>136.875</v>
      </c>
      <c r="L46" s="8">
        <f t="shared" si="24"/>
        <v>58.856250000000003</v>
      </c>
      <c r="M46" s="1" t="s">
        <v>85</v>
      </c>
      <c r="N46" s="8">
        <f>(O45-P45)*$C$21/100</f>
        <v>218.88567391887551</v>
      </c>
      <c r="O46" s="8">
        <f t="shared" si="40"/>
        <v>70.376548627309205</v>
      </c>
      <c r="P46" s="8">
        <f t="shared" si="25"/>
        <v>2.3388704821704041</v>
      </c>
      <c r="Q46" s="12">
        <f t="shared" si="26"/>
        <v>0.56132891572089694</v>
      </c>
      <c r="R46" s="8">
        <f t="shared" si="27"/>
        <v>14.125500000000001</v>
      </c>
      <c r="S46" s="13">
        <f t="shared" si="28"/>
        <v>3.9738693548610447E-2</v>
      </c>
      <c r="T46" s="2">
        <f t="shared" si="29"/>
        <v>0.43</v>
      </c>
      <c r="U46" s="14">
        <f t="shared" si="30"/>
        <v>1.7087638225902493E-2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2.550763822590249E-2</v>
      </c>
      <c r="AR46" s="8">
        <f t="shared" si="35"/>
        <v>136.875</v>
      </c>
      <c r="AS46" s="1">
        <f t="shared" si="36"/>
        <v>0.24</v>
      </c>
      <c r="AT46" s="1">
        <f t="shared" si="37"/>
        <v>125987.16666666667</v>
      </c>
      <c r="AU46" s="1">
        <f t="shared" si="38"/>
        <v>707305010.38826096</v>
      </c>
    </row>
    <row r="47" spans="1:48" x14ac:dyDescent="0.15">
      <c r="C47" s="7">
        <v>5</v>
      </c>
      <c r="D47" s="7">
        <v>7.6798312079354796</v>
      </c>
      <c r="E47" s="9">
        <f t="shared" si="39"/>
        <v>5.0381736179666703</v>
      </c>
      <c r="F47" s="7" t="s">
        <v>85</v>
      </c>
      <c r="G47" s="1">
        <v>6</v>
      </c>
      <c r="H47" s="8">
        <f t="shared" si="20"/>
        <v>7.6798312079354796</v>
      </c>
      <c r="I47" s="8">
        <f t="shared" si="21"/>
        <v>280.82983120793546</v>
      </c>
      <c r="J47" s="8">
        <f t="shared" si="22"/>
        <v>4.6191769247569549E-2</v>
      </c>
      <c r="K47" s="8">
        <f t="shared" si="23"/>
        <v>136.875</v>
      </c>
      <c r="L47" s="8">
        <f t="shared" si="24"/>
        <v>58.856250000000003</v>
      </c>
      <c r="M47" s="1" t="s">
        <v>83</v>
      </c>
      <c r="O47" s="8">
        <f t="shared" si="40"/>
        <v>126.89392814513879</v>
      </c>
      <c r="P47" s="8">
        <f t="shared" si="25"/>
        <v>5.8614550477979215</v>
      </c>
      <c r="Q47" s="12">
        <f t="shared" si="26"/>
        <v>1.406749211471501</v>
      </c>
      <c r="R47" s="8">
        <f t="shared" si="27"/>
        <v>14.125500000000001</v>
      </c>
      <c r="S47" s="13">
        <f t="shared" si="28"/>
        <v>9.9589339242610944E-2</v>
      </c>
      <c r="T47" s="2">
        <f t="shared" si="29"/>
        <v>0.43</v>
      </c>
      <c r="U47" s="14">
        <f t="shared" si="30"/>
        <v>4.2823415874322708E-2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5.1243415874322705E-2</v>
      </c>
      <c r="AR47" s="8">
        <f t="shared" si="35"/>
        <v>136.875</v>
      </c>
      <c r="AS47" s="1">
        <f t="shared" si="36"/>
        <v>0.24</v>
      </c>
      <c r="AT47" s="1">
        <f t="shared" si="37"/>
        <v>125987.16666666667</v>
      </c>
      <c r="AU47" s="1">
        <f t="shared" si="38"/>
        <v>1420936132.0058246</v>
      </c>
    </row>
    <row r="48" spans="1:48" x14ac:dyDescent="0.15">
      <c r="C48" s="7">
        <v>6</v>
      </c>
      <c r="D48" s="7">
        <v>13.966030124</v>
      </c>
      <c r="E48" s="9">
        <f t="shared" si="39"/>
        <v>7.6798312079354796</v>
      </c>
      <c r="F48" s="7" t="s">
        <v>83</v>
      </c>
      <c r="G48" s="1">
        <v>7</v>
      </c>
      <c r="H48" s="8">
        <f t="shared" si="20"/>
        <v>13.966030124</v>
      </c>
      <c r="I48" s="8">
        <f t="shared" si="21"/>
        <v>287.11603012399996</v>
      </c>
      <c r="J48" s="8">
        <f t="shared" si="22"/>
        <v>9.868263477446354E-2</v>
      </c>
      <c r="K48" s="8">
        <f t="shared" si="23"/>
        <v>136.875</v>
      </c>
      <c r="L48" s="8">
        <f t="shared" si="24"/>
        <v>58.856250000000003</v>
      </c>
      <c r="M48" s="1" t="s">
        <v>83</v>
      </c>
      <c r="O48" s="8">
        <f t="shared" si="40"/>
        <v>179.88872309734086</v>
      </c>
      <c r="P48" s="8">
        <f t="shared" si="25"/>
        <v>17.751893161459492</v>
      </c>
      <c r="Q48" s="12">
        <f t="shared" si="26"/>
        <v>4.2604543587502777</v>
      </c>
      <c r="R48" s="8">
        <f t="shared" si="27"/>
        <v>14.125500000000001</v>
      </c>
      <c r="S48" s="13">
        <f t="shared" si="28"/>
        <v>0.30161441072884343</v>
      </c>
      <c r="T48" s="2">
        <f t="shared" si="29"/>
        <v>0.43</v>
      </c>
      <c r="U48" s="14">
        <f t="shared" si="30"/>
        <v>0.12969419661340267</v>
      </c>
      <c r="V48" s="13"/>
      <c r="W48" s="2"/>
      <c r="X48" s="14"/>
      <c r="Y48" s="2">
        <v>0.02</v>
      </c>
      <c r="Z48" s="2">
        <v>0.28999999999999998</v>
      </c>
      <c r="AA48" s="2">
        <f t="shared" si="31"/>
        <v>5.7999999999999996E-3</v>
      </c>
      <c r="AB48" s="2"/>
      <c r="AC48" s="2"/>
      <c r="AD48" s="2"/>
      <c r="AE48" s="13">
        <v>1E-3</v>
      </c>
      <c r="AF48" s="2">
        <v>0.02</v>
      </c>
      <c r="AG48" s="16">
        <f t="shared" si="32"/>
        <v>2.0000000000000002E-5</v>
      </c>
      <c r="AH48" s="13"/>
      <c r="AI48" s="2"/>
      <c r="AJ48" s="14"/>
      <c r="AL48" s="2"/>
      <c r="AM48" s="2"/>
      <c r="AN48" s="2">
        <v>0.01</v>
      </c>
      <c r="AO48" s="2">
        <v>0.26</v>
      </c>
      <c r="AP48" s="2">
        <f t="shared" si="33"/>
        <v>2.6000000000000003E-3</v>
      </c>
      <c r="AQ48" s="1">
        <f t="shared" si="34"/>
        <v>0.13811419661340266</v>
      </c>
      <c r="AR48" s="8">
        <f t="shared" si="35"/>
        <v>136.875</v>
      </c>
      <c r="AS48" s="1">
        <f t="shared" si="36"/>
        <v>0.24</v>
      </c>
      <c r="AT48" s="1">
        <f t="shared" si="37"/>
        <v>125987.16666666667</v>
      </c>
      <c r="AU48" s="1">
        <f t="shared" si="38"/>
        <v>3829788646.2576542</v>
      </c>
    </row>
    <row r="49" spans="1:48" x14ac:dyDescent="0.15">
      <c r="C49" s="7">
        <v>7</v>
      </c>
      <c r="D49" s="7">
        <v>15.883503500645199</v>
      </c>
      <c r="E49" s="9">
        <f t="shared" si="39"/>
        <v>13.966030124</v>
      </c>
      <c r="F49" s="7" t="s">
        <v>83</v>
      </c>
      <c r="G49" s="1">
        <v>8</v>
      </c>
      <c r="H49" s="8">
        <f t="shared" si="20"/>
        <v>15.883503500645199</v>
      </c>
      <c r="I49" s="8">
        <f t="shared" si="21"/>
        <v>289.03350350064517</v>
      </c>
      <c r="J49" s="8">
        <f t="shared" si="22"/>
        <v>0.12357974980736315</v>
      </c>
      <c r="K49" s="8">
        <f t="shared" si="23"/>
        <v>136.875</v>
      </c>
      <c r="L49" s="8">
        <f t="shared" si="24"/>
        <v>58.856250000000003</v>
      </c>
      <c r="M49" s="1" t="s">
        <v>83</v>
      </c>
      <c r="O49" s="8">
        <f t="shared" si="40"/>
        <v>220.99307993588135</v>
      </c>
      <c r="P49" s="8">
        <f t="shared" si="25"/>
        <v>27.310269527634823</v>
      </c>
      <c r="Q49" s="12">
        <f t="shared" si="26"/>
        <v>6.5544646866323575</v>
      </c>
      <c r="R49" s="8">
        <f t="shared" si="27"/>
        <v>14.125500000000001</v>
      </c>
      <c r="S49" s="13">
        <f t="shared" si="28"/>
        <v>0.4640164728067932</v>
      </c>
      <c r="T49" s="2">
        <f t="shared" si="29"/>
        <v>0.43</v>
      </c>
      <c r="U49" s="14">
        <f t="shared" si="30"/>
        <v>0.19952708330692107</v>
      </c>
      <c r="V49" s="13"/>
      <c r="W49" s="2"/>
      <c r="X49" s="14"/>
      <c r="Y49" s="2">
        <v>0.02</v>
      </c>
      <c r="Z49" s="2">
        <v>0.28999999999999998</v>
      </c>
      <c r="AA49" s="2">
        <f t="shared" si="31"/>
        <v>5.7999999999999996E-3</v>
      </c>
      <c r="AB49" s="2"/>
      <c r="AC49" s="2"/>
      <c r="AD49" s="2"/>
      <c r="AE49" s="13">
        <v>1E-3</v>
      </c>
      <c r="AF49" s="2">
        <v>0.02</v>
      </c>
      <c r="AG49" s="16">
        <f t="shared" si="32"/>
        <v>2.0000000000000002E-5</v>
      </c>
      <c r="AH49" s="13"/>
      <c r="AI49" s="2"/>
      <c r="AJ49" s="14"/>
      <c r="AK49" s="2"/>
      <c r="AL49" s="2"/>
      <c r="AM49" s="2"/>
      <c r="AN49" s="2">
        <v>0.01</v>
      </c>
      <c r="AO49" s="2">
        <v>0.26</v>
      </c>
      <c r="AP49" s="2">
        <f t="shared" si="33"/>
        <v>2.6000000000000003E-3</v>
      </c>
      <c r="AQ49" s="1">
        <f t="shared" si="34"/>
        <v>0.20794708330692105</v>
      </c>
      <c r="AR49" s="8">
        <f t="shared" si="35"/>
        <v>136.875</v>
      </c>
      <c r="AS49" s="1">
        <f t="shared" si="36"/>
        <v>0.24</v>
      </c>
      <c r="AT49" s="1">
        <f t="shared" si="37"/>
        <v>125987.16666666667</v>
      </c>
      <c r="AU49" s="1">
        <f t="shared" si="38"/>
        <v>5766194918.4010134</v>
      </c>
    </row>
    <row r="50" spans="1:48" x14ac:dyDescent="0.15">
      <c r="C50" s="7">
        <v>8</v>
      </c>
      <c r="D50" s="7">
        <v>13.4210359266774</v>
      </c>
      <c r="E50" s="9">
        <f t="shared" si="39"/>
        <v>15.883503500645199</v>
      </c>
      <c r="F50" s="7" t="s">
        <v>83</v>
      </c>
      <c r="G50" s="1">
        <v>9</v>
      </c>
      <c r="H50" s="8">
        <f t="shared" si="20"/>
        <v>13.4210359266774</v>
      </c>
      <c r="I50" s="8">
        <f t="shared" si="21"/>
        <v>286.57103592667738</v>
      </c>
      <c r="J50" s="8">
        <f t="shared" si="22"/>
        <v>9.2519108362317373E-2</v>
      </c>
      <c r="K50" s="8">
        <f t="shared" si="23"/>
        <v>136.875</v>
      </c>
      <c r="L50" s="8">
        <f t="shared" si="24"/>
        <v>58.856250000000003</v>
      </c>
      <c r="M50" s="1" t="s">
        <v>83</v>
      </c>
      <c r="O50" s="8">
        <f t="shared" si="40"/>
        <v>252.53906040824654</v>
      </c>
      <c r="P50" s="8">
        <f t="shared" si="25"/>
        <v>23.364688695628374</v>
      </c>
      <c r="Q50" s="12">
        <f t="shared" si="26"/>
        <v>5.6075252869508097</v>
      </c>
      <c r="R50" s="8">
        <f t="shared" si="27"/>
        <v>14.125500000000001</v>
      </c>
      <c r="S50" s="13">
        <f t="shared" si="28"/>
        <v>0.39697888831905487</v>
      </c>
      <c r="T50" s="2">
        <f t="shared" si="29"/>
        <v>0.43</v>
      </c>
      <c r="U50" s="14">
        <f t="shared" si="30"/>
        <v>0.17070092197719358</v>
      </c>
      <c r="V50" s="13"/>
      <c r="W50" s="2"/>
      <c r="X50" s="14"/>
      <c r="Y50" s="2">
        <v>0.02</v>
      </c>
      <c r="Z50" s="2">
        <v>0.28999999999999998</v>
      </c>
      <c r="AA50" s="2">
        <f t="shared" si="31"/>
        <v>5.7999999999999996E-3</v>
      </c>
      <c r="AB50" s="2"/>
      <c r="AC50" s="2"/>
      <c r="AD50" s="2"/>
      <c r="AE50" s="13">
        <v>1E-3</v>
      </c>
      <c r="AF50" s="2">
        <v>0.02</v>
      </c>
      <c r="AG50" s="16">
        <f t="shared" si="32"/>
        <v>2.0000000000000002E-5</v>
      </c>
      <c r="AH50" s="13"/>
      <c r="AI50" s="2"/>
      <c r="AJ50" s="14"/>
      <c r="AL50" s="2"/>
      <c r="AM50" s="2"/>
      <c r="AN50" s="2">
        <v>0.01</v>
      </c>
      <c r="AO50" s="2">
        <v>0.26</v>
      </c>
      <c r="AP50" s="2">
        <f t="shared" si="33"/>
        <v>2.6000000000000003E-3</v>
      </c>
      <c r="AQ50" s="1">
        <f t="shared" si="34"/>
        <v>0.17912092197719356</v>
      </c>
      <c r="AR50" s="8">
        <f t="shared" si="35"/>
        <v>136.875</v>
      </c>
      <c r="AS50" s="1">
        <f t="shared" si="36"/>
        <v>0.24</v>
      </c>
      <c r="AT50" s="1">
        <f t="shared" si="37"/>
        <v>125987.16666666667</v>
      </c>
      <c r="AU50" s="1">
        <f t="shared" si="38"/>
        <v>4966870098.1959</v>
      </c>
    </row>
    <row r="51" spans="1:48" x14ac:dyDescent="0.15">
      <c r="C51" s="7">
        <v>9</v>
      </c>
      <c r="D51" s="7">
        <v>10.232710754933301</v>
      </c>
      <c r="E51" s="9">
        <f t="shared" si="39"/>
        <v>13.4210359266774</v>
      </c>
      <c r="F51" s="7" t="s">
        <v>83</v>
      </c>
      <c r="G51" s="1">
        <v>10</v>
      </c>
      <c r="H51" s="8">
        <f t="shared" si="20"/>
        <v>10.232710754933301</v>
      </c>
      <c r="I51" s="8">
        <f t="shared" si="21"/>
        <v>283.38271075493327</v>
      </c>
      <c r="J51" s="8">
        <f t="shared" si="22"/>
        <v>6.3126647672395619E-2</v>
      </c>
      <c r="K51" s="8">
        <f t="shared" si="23"/>
        <v>136.875</v>
      </c>
      <c r="L51" s="8">
        <f t="shared" si="24"/>
        <v>58.856250000000003</v>
      </c>
      <c r="M51" s="1" t="s">
        <v>83</v>
      </c>
      <c r="O51" s="8">
        <f t="shared" si="40"/>
        <v>288.03062171261814</v>
      </c>
      <c r="P51" s="8">
        <f t="shared" si="25"/>
        <v>18.182407575713508</v>
      </c>
      <c r="Q51" s="12">
        <f t="shared" si="26"/>
        <v>4.3637778181712417</v>
      </c>
      <c r="R51" s="8">
        <f t="shared" si="27"/>
        <v>14.125500000000001</v>
      </c>
      <c r="S51" s="13">
        <f t="shared" si="28"/>
        <v>0.3089290869824956</v>
      </c>
      <c r="T51" s="2">
        <f t="shared" si="29"/>
        <v>0.43</v>
      </c>
      <c r="U51" s="14">
        <f t="shared" si="30"/>
        <v>0.13283950740247311</v>
      </c>
      <c r="V51" s="13"/>
      <c r="W51" s="2"/>
      <c r="X51" s="14"/>
      <c r="Y51" s="2">
        <v>0.02</v>
      </c>
      <c r="Z51" s="2">
        <v>0.28999999999999998</v>
      </c>
      <c r="AA51" s="2">
        <f t="shared" si="31"/>
        <v>5.7999999999999996E-3</v>
      </c>
      <c r="AB51" s="2"/>
      <c r="AC51" s="2"/>
      <c r="AD51" s="2"/>
      <c r="AE51" s="13">
        <v>1E-3</v>
      </c>
      <c r="AF51" s="2">
        <v>0.02</v>
      </c>
      <c r="AG51" s="16">
        <f t="shared" si="32"/>
        <v>2.0000000000000002E-5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 t="shared" si="33"/>
        <v>2.6000000000000003E-3</v>
      </c>
      <c r="AQ51" s="1">
        <f t="shared" si="34"/>
        <v>0.14125950740247309</v>
      </c>
      <c r="AR51" s="8">
        <f t="shared" si="35"/>
        <v>136.875</v>
      </c>
      <c r="AS51" s="1">
        <f t="shared" si="36"/>
        <v>0.24</v>
      </c>
      <c r="AT51" s="1">
        <f t="shared" si="37"/>
        <v>125987.16666666667</v>
      </c>
      <c r="AU51" s="1">
        <f t="shared" si="38"/>
        <v>3917005426.6053791</v>
      </c>
    </row>
    <row r="52" spans="1:48" x14ac:dyDescent="0.15">
      <c r="C52" s="7">
        <v>10</v>
      </c>
      <c r="D52" s="7">
        <v>4.5422687295161301</v>
      </c>
      <c r="E52" s="9">
        <f t="shared" si="39"/>
        <v>10.232710754933301</v>
      </c>
      <c r="F52" s="7" t="s">
        <v>83</v>
      </c>
      <c r="G52" s="1">
        <v>11</v>
      </c>
      <c r="H52" s="8">
        <f t="shared" si="20"/>
        <v>4.5422687295161301</v>
      </c>
      <c r="I52" s="8">
        <f t="shared" si="21"/>
        <v>277.69226872951612</v>
      </c>
      <c r="J52" s="8">
        <f t="shared" si="22"/>
        <v>3.1219994544519805E-2</v>
      </c>
      <c r="K52" s="8">
        <f t="shared" si="23"/>
        <v>136.875</v>
      </c>
      <c r="L52" s="8">
        <f t="shared" si="24"/>
        <v>58.856250000000003</v>
      </c>
      <c r="M52" s="1" t="s">
        <v>85</v>
      </c>
      <c r="N52" s="8">
        <f>(O51-P51)*$C$21/100</f>
        <v>256.35580343005938</v>
      </c>
      <c r="O52" s="8">
        <f t="shared" si="40"/>
        <v>72.348660706845237</v>
      </c>
      <c r="P52" s="8">
        <f t="shared" si="25"/>
        <v>2.2587247925710225</v>
      </c>
      <c r="Q52" s="12">
        <f t="shared" si="26"/>
        <v>0.54209395021704543</v>
      </c>
      <c r="R52" s="8">
        <f t="shared" si="27"/>
        <v>14.125500000000001</v>
      </c>
      <c r="S52" s="13">
        <f t="shared" si="28"/>
        <v>3.8376974281763149E-2</v>
      </c>
      <c r="T52" s="2">
        <f t="shared" si="29"/>
        <v>0.43</v>
      </c>
      <c r="U52" s="14">
        <f t="shared" si="30"/>
        <v>1.6502098941158155E-2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2.4922098941158155E-2</v>
      </c>
      <c r="AR52" s="8">
        <f t="shared" si="35"/>
        <v>136.875</v>
      </c>
      <c r="AS52" s="1">
        <f t="shared" si="36"/>
        <v>0.24</v>
      </c>
      <c r="AT52" s="1">
        <f t="shared" si="37"/>
        <v>125987.16666666667</v>
      </c>
      <c r="AU52" s="1">
        <f t="shared" si="38"/>
        <v>691068506.39636028</v>
      </c>
    </row>
    <row r="53" spans="1:48" x14ac:dyDescent="0.15">
      <c r="C53" s="7">
        <v>11</v>
      </c>
      <c r="D53" s="7">
        <v>2.0733506390666698</v>
      </c>
      <c r="E53" s="9">
        <f t="shared" si="39"/>
        <v>4.5422687295161301</v>
      </c>
      <c r="F53" s="7" t="s">
        <v>85</v>
      </c>
      <c r="G53" s="1">
        <v>12</v>
      </c>
      <c r="H53" s="8">
        <f t="shared" si="20"/>
        <v>2.0733506390666698</v>
      </c>
      <c r="I53" s="8">
        <f t="shared" si="21"/>
        <v>275.22335063906667</v>
      </c>
      <c r="J53" s="8">
        <f t="shared" si="22"/>
        <v>2.2794529039103579E-2</v>
      </c>
      <c r="K53" s="8">
        <f t="shared" si="23"/>
        <v>136.875</v>
      </c>
      <c r="L53" s="8">
        <f t="shared" si="24"/>
        <v>58.856250000000003</v>
      </c>
      <c r="M53" s="1" t="s">
        <v>83</v>
      </c>
      <c r="O53" s="8">
        <f t="shared" si="40"/>
        <v>128.9461859142742</v>
      </c>
      <c r="P53" s="8">
        <f t="shared" si="25"/>
        <v>2.9392675793045719</v>
      </c>
      <c r="Q53" s="12">
        <f t="shared" si="26"/>
        <v>0.70542421903309727</v>
      </c>
      <c r="R53" s="8">
        <f t="shared" si="27"/>
        <v>14.125500000000001</v>
      </c>
      <c r="S53" s="13">
        <f t="shared" si="28"/>
        <v>4.9939769851197989E-2</v>
      </c>
      <c r="T53" s="2">
        <f t="shared" si="29"/>
        <v>0.43</v>
      </c>
      <c r="U53" s="14">
        <f t="shared" si="30"/>
        <v>2.1474101036015134E-2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2.9894101036015135E-2</v>
      </c>
      <c r="AR53" s="8">
        <f t="shared" si="35"/>
        <v>136.875</v>
      </c>
      <c r="AS53" s="1">
        <f t="shared" si="36"/>
        <v>0.24</v>
      </c>
      <c r="AT53" s="1">
        <f t="shared" si="37"/>
        <v>125987.16666666667</v>
      </c>
      <c r="AU53" s="1">
        <f t="shared" si="38"/>
        <v>828937875.64992416</v>
      </c>
      <c r="AV53" s="1">
        <f>SUM(AU42:AU53)</f>
        <v>24078815774.284176</v>
      </c>
    </row>
    <row r="54" spans="1:48" x14ac:dyDescent="0.3">
      <c r="C54" s="7">
        <v>12</v>
      </c>
      <c r="D54" s="10">
        <v>-2.3066070033871</v>
      </c>
      <c r="E54" s="9">
        <f t="shared" si="39"/>
        <v>2.0733506390666698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v>-3</v>
      </c>
      <c r="E58" s="7"/>
      <c r="F58" s="7"/>
      <c r="G58" s="1">
        <v>1</v>
      </c>
      <c r="H58" s="8">
        <f t="shared" ref="H58:H69" si="41">E59</f>
        <v>-3</v>
      </c>
      <c r="I58" s="8">
        <f t="shared" ref="I58:I69" si="42">H58+273.15</f>
        <v>270.14999999999998</v>
      </c>
      <c r="J58" s="8">
        <f t="shared" ref="J58:J69" si="43">EXP(($C$15*(I58-$C$13))/($C$16*I58*$C$13))</f>
        <v>1.1729824167513125E-2</v>
      </c>
      <c r="K58" s="8">
        <f t="shared" ref="K58:K69" si="44">$B$58/12</f>
        <v>9.9766666666666666</v>
      </c>
      <c r="L58" s="8">
        <f t="shared" ref="L58:L69" si="45">K58*$B$59/100</f>
        <v>9.976666666666667E-2</v>
      </c>
      <c r="M58" s="1" t="s">
        <v>83</v>
      </c>
      <c r="O58" s="8">
        <f>L58</f>
        <v>9.976666666666667E-2</v>
      </c>
      <c r="P58" s="8">
        <f t="shared" ref="P58:P69" si="46">O58*J58</f>
        <v>1.1702454577788928E-3</v>
      </c>
      <c r="Q58" s="12">
        <f t="shared" ref="Q58:Q69" si="47">P58*$B$60</f>
        <v>2.2234663697798964E-4</v>
      </c>
      <c r="R58" s="8">
        <f t="shared" ref="R58:R69" si="48">L58*$B$60</f>
        <v>1.8955666666666669E-2</v>
      </c>
      <c r="S58" s="13">
        <f t="shared" ref="S58:S69" si="49">Q58/R58</f>
        <v>1.1729824167513125E-2</v>
      </c>
      <c r="T58" s="2">
        <f t="shared" ref="T58:T69" si="50">$B$59/100</f>
        <v>0.01</v>
      </c>
      <c r="U58" s="14">
        <f t="shared" ref="U58:U69" si="51">S58*T58</f>
        <v>1.1729824167513124E-4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1.2117298241675132E-2</v>
      </c>
      <c r="AR58" s="8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51892.583333333336</v>
      </c>
      <c r="AU58" s="1">
        <f t="shared" ref="AU58:AU69" si="58">AT58*10000*AS58*0.67*AR58*AQ58</f>
        <v>7985919.9848980559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v>-7.2199068034516101</v>
      </c>
      <c r="E59" s="9">
        <f t="shared" ref="E59:E70" si="59">D58</f>
        <v>-3</v>
      </c>
      <c r="F59" s="7" t="s">
        <v>83</v>
      </c>
      <c r="G59" s="1">
        <v>2</v>
      </c>
      <c r="H59" s="8">
        <f t="shared" si="41"/>
        <v>-7.2199068034516101</v>
      </c>
      <c r="I59" s="8">
        <f t="shared" si="42"/>
        <v>265.93009319654834</v>
      </c>
      <c r="J59" s="8">
        <f t="shared" si="43"/>
        <v>6.6206949464941668E-3</v>
      </c>
      <c r="K59" s="8">
        <f t="shared" si="44"/>
        <v>9.9766666666666666</v>
      </c>
      <c r="L59" s="8">
        <f t="shared" si="45"/>
        <v>9.976666666666667E-2</v>
      </c>
      <c r="M59" s="1" t="s">
        <v>83</v>
      </c>
      <c r="O59" s="8">
        <f t="shared" ref="O59:O69" si="60">L59+O58-P58-N59</f>
        <v>0.19836308787555446</v>
      </c>
      <c r="P59" s="8">
        <f t="shared" si="46"/>
        <v>1.3133014934686618E-3</v>
      </c>
      <c r="Q59" s="12">
        <f t="shared" si="47"/>
        <v>2.4952728375904576E-4</v>
      </c>
      <c r="R59" s="8">
        <f t="shared" si="48"/>
        <v>1.8955666666666669E-2</v>
      </c>
      <c r="S59" s="13">
        <f t="shared" si="49"/>
        <v>1.3163730305399215E-2</v>
      </c>
      <c r="T59" s="2">
        <f t="shared" si="50"/>
        <v>0.01</v>
      </c>
      <c r="U59" s="14">
        <f t="shared" si="51"/>
        <v>1.3163730305399215E-4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1.2131637303053992E-2</v>
      </c>
      <c r="AR59" s="8">
        <f t="shared" si="55"/>
        <v>9.9766666666666666</v>
      </c>
      <c r="AS59" s="1">
        <f t="shared" si="56"/>
        <v>0.19</v>
      </c>
      <c r="AT59" s="1">
        <f t="shared" si="57"/>
        <v>51892.583333333336</v>
      </c>
      <c r="AU59" s="1">
        <f t="shared" si="58"/>
        <v>7995370.1605515927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v>-10.1451981843214</v>
      </c>
      <c r="E60" s="9">
        <f t="shared" si="59"/>
        <v>-7.2199068034516101</v>
      </c>
      <c r="F60" s="7" t="s">
        <v>83</v>
      </c>
      <c r="G60" s="1">
        <v>3</v>
      </c>
      <c r="H60" s="8">
        <f t="shared" si="41"/>
        <v>-10.1451981843214</v>
      </c>
      <c r="I60" s="8">
        <f t="shared" si="42"/>
        <v>263.0048018156786</v>
      </c>
      <c r="J60" s="8">
        <f t="shared" si="43"/>
        <v>4.4059559174216209E-3</v>
      </c>
      <c r="K60" s="8">
        <f t="shared" si="44"/>
        <v>9.9766666666666666</v>
      </c>
      <c r="L60" s="8">
        <f t="shared" si="45"/>
        <v>9.976666666666667E-2</v>
      </c>
      <c r="M60" s="1" t="s">
        <v>83</v>
      </c>
      <c r="O60" s="8">
        <f t="shared" si="60"/>
        <v>0.29681645304875248</v>
      </c>
      <c r="P60" s="8">
        <f t="shared" si="46"/>
        <v>1.3077602076982477E-3</v>
      </c>
      <c r="Q60" s="12">
        <f t="shared" si="47"/>
        <v>2.484744394626671E-4</v>
      </c>
      <c r="R60" s="8">
        <f t="shared" si="48"/>
        <v>1.8955666666666669E-2</v>
      </c>
      <c r="S60" s="13">
        <f t="shared" si="49"/>
        <v>1.3108187848629278E-2</v>
      </c>
      <c r="T60" s="2">
        <f t="shared" si="50"/>
        <v>0.01</v>
      </c>
      <c r="U60" s="14">
        <f t="shared" si="51"/>
        <v>1.3108187848629278E-4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1.2131081878486293E-2</v>
      </c>
      <c r="AR60" s="8">
        <f t="shared" si="55"/>
        <v>9.9766666666666666</v>
      </c>
      <c r="AS60" s="1">
        <f t="shared" si="56"/>
        <v>0.19</v>
      </c>
      <c r="AT60" s="1">
        <f t="shared" si="57"/>
        <v>51892.583333333336</v>
      </c>
      <c r="AU60" s="1">
        <f t="shared" si="58"/>
        <v>7995004.107322</v>
      </c>
    </row>
    <row r="61" spans="1:48" x14ac:dyDescent="0.15">
      <c r="C61" s="7">
        <v>3</v>
      </c>
      <c r="D61" s="7">
        <v>-2.8718925021612902</v>
      </c>
      <c r="E61" s="9">
        <f t="shared" si="59"/>
        <v>-10.1451981843214</v>
      </c>
      <c r="F61" s="7" t="s">
        <v>83</v>
      </c>
      <c r="G61" s="1">
        <v>4</v>
      </c>
      <c r="H61" s="8">
        <f t="shared" si="41"/>
        <v>-2.8718925021612902</v>
      </c>
      <c r="I61" s="8">
        <f t="shared" si="42"/>
        <v>270.27810749783868</v>
      </c>
      <c r="J61" s="8">
        <f t="shared" si="43"/>
        <v>1.193193094139863E-2</v>
      </c>
      <c r="K61" s="8">
        <f t="shared" si="44"/>
        <v>9.9766666666666666</v>
      </c>
      <c r="L61" s="8">
        <f t="shared" si="45"/>
        <v>9.976666666666667E-2</v>
      </c>
      <c r="M61" s="1" t="s">
        <v>83</v>
      </c>
      <c r="O61" s="8">
        <f t="shared" si="60"/>
        <v>0.39527535950772091</v>
      </c>
      <c r="P61" s="8">
        <f t="shared" si="46"/>
        <v>4.7163982924826424E-3</v>
      </c>
      <c r="Q61" s="12">
        <f t="shared" si="47"/>
        <v>8.9611567557170205E-4</v>
      </c>
      <c r="R61" s="8">
        <f t="shared" si="48"/>
        <v>1.8955666666666669E-2</v>
      </c>
      <c r="S61" s="13">
        <f t="shared" si="49"/>
        <v>4.7274289600561056E-2</v>
      </c>
      <c r="T61" s="2">
        <f t="shared" si="50"/>
        <v>0.01</v>
      </c>
      <c r="U61" s="14">
        <f t="shared" si="51"/>
        <v>4.7274289600561059E-4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1.247274289600561E-2</v>
      </c>
      <c r="AR61" s="8">
        <f t="shared" si="55"/>
        <v>9.9766666666666666</v>
      </c>
      <c r="AS61" s="1">
        <f t="shared" si="56"/>
        <v>0.19</v>
      </c>
      <c r="AT61" s="1">
        <f t="shared" si="57"/>
        <v>51892.583333333336</v>
      </c>
      <c r="AU61" s="1">
        <f t="shared" si="58"/>
        <v>8220176.2119817706</v>
      </c>
    </row>
    <row r="62" spans="1:48" x14ac:dyDescent="0.15">
      <c r="C62" s="7">
        <v>4</v>
      </c>
      <c r="D62" s="7">
        <v>5.0381736179666703</v>
      </c>
      <c r="E62" s="9">
        <f t="shared" si="59"/>
        <v>-2.8718925021612902</v>
      </c>
      <c r="F62" s="7" t="s">
        <v>83</v>
      </c>
      <c r="G62" s="1">
        <v>5</v>
      </c>
      <c r="H62" s="8">
        <f t="shared" si="41"/>
        <v>5.0381736179666703</v>
      </c>
      <c r="I62" s="8">
        <f t="shared" si="42"/>
        <v>278.18817361796664</v>
      </c>
      <c r="J62" s="8">
        <f t="shared" si="43"/>
        <v>3.3233662744052483E-2</v>
      </c>
      <c r="K62" s="8">
        <f t="shared" si="44"/>
        <v>9.9766666666666666</v>
      </c>
      <c r="L62" s="8">
        <f t="shared" si="45"/>
        <v>9.976666666666667E-2</v>
      </c>
      <c r="M62" s="1" t="s">
        <v>85</v>
      </c>
      <c r="N62" s="8">
        <f>(O61-P61)*$C$21/100</f>
        <v>0.37103101315447629</v>
      </c>
      <c r="O62" s="8">
        <f t="shared" si="60"/>
        <v>0.11929461472742864</v>
      </c>
      <c r="P62" s="8">
        <f t="shared" si="46"/>
        <v>3.9645969930330403E-3</v>
      </c>
      <c r="Q62" s="12">
        <f t="shared" si="47"/>
        <v>7.5327342867627768E-4</v>
      </c>
      <c r="R62" s="8">
        <f t="shared" si="48"/>
        <v>1.8955666666666669E-2</v>
      </c>
      <c r="S62" s="13">
        <f t="shared" si="49"/>
        <v>3.9738693548610489E-2</v>
      </c>
      <c r="T62" s="2">
        <f t="shared" si="50"/>
        <v>0.01</v>
      </c>
      <c r="U62" s="14">
        <f t="shared" si="51"/>
        <v>3.9738693548610487E-4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1.2397386935486105E-2</v>
      </c>
      <c r="AR62" s="8">
        <f t="shared" si="55"/>
        <v>9.9766666666666666</v>
      </c>
      <c r="AS62" s="1">
        <f t="shared" si="56"/>
        <v>0.19</v>
      </c>
      <c r="AT62" s="1">
        <f t="shared" si="57"/>
        <v>51892.583333333336</v>
      </c>
      <c r="AU62" s="1">
        <f t="shared" si="58"/>
        <v>8170512.7755381437</v>
      </c>
    </row>
    <row r="63" spans="1:48" x14ac:dyDescent="0.15">
      <c r="C63" s="7">
        <v>5</v>
      </c>
      <c r="D63" s="7">
        <v>7.6798312079354796</v>
      </c>
      <c r="E63" s="9">
        <f t="shared" si="59"/>
        <v>5.0381736179666703</v>
      </c>
      <c r="F63" s="7" t="s">
        <v>85</v>
      </c>
      <c r="G63" s="1">
        <v>6</v>
      </c>
      <c r="H63" s="8">
        <f t="shared" si="41"/>
        <v>7.6798312079354796</v>
      </c>
      <c r="I63" s="8">
        <f t="shared" si="42"/>
        <v>280.82983120793546</v>
      </c>
      <c r="J63" s="8">
        <f t="shared" si="43"/>
        <v>4.6191769247569549E-2</v>
      </c>
      <c r="K63" s="8">
        <f t="shared" si="44"/>
        <v>9.9766666666666666</v>
      </c>
      <c r="L63" s="8">
        <f t="shared" si="45"/>
        <v>9.976666666666667E-2</v>
      </c>
      <c r="M63" s="1" t="s">
        <v>83</v>
      </c>
      <c r="O63" s="8">
        <f t="shared" si="60"/>
        <v>0.21509668440106228</v>
      </c>
      <c r="P63" s="8">
        <f t="shared" si="46"/>
        <v>9.9356964117711614E-3</v>
      </c>
      <c r="Q63" s="12">
        <f t="shared" si="47"/>
        <v>1.8877823182365206E-3</v>
      </c>
      <c r="R63" s="8">
        <f t="shared" si="48"/>
        <v>1.8955666666666669E-2</v>
      </c>
      <c r="S63" s="13">
        <f t="shared" si="49"/>
        <v>9.9589339242611027E-2</v>
      </c>
      <c r="T63" s="2">
        <f t="shared" si="50"/>
        <v>0.01</v>
      </c>
      <c r="U63" s="14">
        <f t="shared" si="51"/>
        <v>9.9589339242611035E-4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1.299589339242611E-2</v>
      </c>
      <c r="AR63" s="8">
        <f t="shared" si="55"/>
        <v>9.9766666666666666</v>
      </c>
      <c r="AS63" s="1">
        <f t="shared" si="56"/>
        <v>0.19</v>
      </c>
      <c r="AT63" s="1">
        <f t="shared" si="57"/>
        <v>51892.583333333336</v>
      </c>
      <c r="AU63" s="1">
        <f t="shared" si="58"/>
        <v>8564959.176067356</v>
      </c>
    </row>
    <row r="64" spans="1:48" x14ac:dyDescent="0.15">
      <c r="C64" s="7">
        <v>6</v>
      </c>
      <c r="D64" s="7">
        <v>13.966030124</v>
      </c>
      <c r="E64" s="9">
        <f t="shared" si="59"/>
        <v>7.6798312079354796</v>
      </c>
      <c r="F64" s="7" t="s">
        <v>83</v>
      </c>
      <c r="G64" s="1">
        <v>7</v>
      </c>
      <c r="H64" s="8">
        <f t="shared" si="41"/>
        <v>13.966030124</v>
      </c>
      <c r="I64" s="8">
        <f t="shared" si="42"/>
        <v>287.11603012399996</v>
      </c>
      <c r="J64" s="8">
        <f t="shared" si="43"/>
        <v>9.868263477446354E-2</v>
      </c>
      <c r="K64" s="8">
        <f t="shared" si="44"/>
        <v>9.9766666666666666</v>
      </c>
      <c r="L64" s="8">
        <f t="shared" si="45"/>
        <v>9.976666666666667E-2</v>
      </c>
      <c r="M64" s="1" t="s">
        <v>83</v>
      </c>
      <c r="O64" s="8">
        <f t="shared" si="60"/>
        <v>0.30492765465595778</v>
      </c>
      <c r="P64" s="8">
        <f t="shared" si="46"/>
        <v>3.009106437704763E-2</v>
      </c>
      <c r="Q64" s="12">
        <f t="shared" si="47"/>
        <v>5.7173022316390496E-3</v>
      </c>
      <c r="R64" s="8">
        <f t="shared" si="48"/>
        <v>1.8955666666666669E-2</v>
      </c>
      <c r="S64" s="13">
        <f t="shared" si="49"/>
        <v>0.30161441072884354</v>
      </c>
      <c r="T64" s="2">
        <f t="shared" si="50"/>
        <v>0.01</v>
      </c>
      <c r="U64" s="14">
        <f t="shared" si="51"/>
        <v>3.0161441072884356E-3</v>
      </c>
      <c r="V64" s="13"/>
      <c r="W64" s="2"/>
      <c r="X64" s="14"/>
      <c r="Y64" s="2">
        <v>0.02</v>
      </c>
      <c r="Z64" s="2">
        <v>0.21</v>
      </c>
      <c r="AA64" s="2">
        <f t="shared" si="52"/>
        <v>4.1999999999999997E-3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0.01</v>
      </c>
      <c r="AO64" s="2">
        <v>0.78</v>
      </c>
      <c r="AP64" s="2">
        <f t="shared" si="53"/>
        <v>7.8000000000000005E-3</v>
      </c>
      <c r="AQ64" s="1">
        <f t="shared" si="54"/>
        <v>1.5016144107288435E-2</v>
      </c>
      <c r="AR64" s="8">
        <f t="shared" si="55"/>
        <v>9.9766666666666666</v>
      </c>
      <c r="AS64" s="1">
        <f t="shared" si="56"/>
        <v>0.19</v>
      </c>
      <c r="AT64" s="1">
        <f t="shared" si="57"/>
        <v>51892.583333333336</v>
      </c>
      <c r="AU64" s="1">
        <f t="shared" si="58"/>
        <v>9896407.8403277881</v>
      </c>
    </row>
    <row r="65" spans="1:48" x14ac:dyDescent="0.15">
      <c r="C65" s="7">
        <v>7</v>
      </c>
      <c r="D65" s="7">
        <v>15.883503500645199</v>
      </c>
      <c r="E65" s="9">
        <f t="shared" si="59"/>
        <v>13.966030124</v>
      </c>
      <c r="F65" s="7" t="s">
        <v>83</v>
      </c>
      <c r="G65" s="1">
        <v>8</v>
      </c>
      <c r="H65" s="8">
        <f t="shared" si="41"/>
        <v>15.883503500645199</v>
      </c>
      <c r="I65" s="8">
        <f t="shared" si="42"/>
        <v>289.03350350064517</v>
      </c>
      <c r="J65" s="8">
        <f t="shared" si="43"/>
        <v>0.12357974980736315</v>
      </c>
      <c r="K65" s="8">
        <f t="shared" si="44"/>
        <v>9.9766666666666666</v>
      </c>
      <c r="L65" s="8">
        <f t="shared" si="45"/>
        <v>9.976666666666667E-2</v>
      </c>
      <c r="M65" s="1" t="s">
        <v>83</v>
      </c>
      <c r="O65" s="8">
        <f t="shared" si="60"/>
        <v>0.37460325694557683</v>
      </c>
      <c r="P65" s="8">
        <f t="shared" si="46"/>
        <v>4.6293376770357761E-2</v>
      </c>
      <c r="Q65" s="12">
        <f t="shared" si="47"/>
        <v>8.7957415863679743E-3</v>
      </c>
      <c r="R65" s="8">
        <f t="shared" si="48"/>
        <v>1.8955666666666669E-2</v>
      </c>
      <c r="S65" s="13">
        <f t="shared" si="49"/>
        <v>0.46401647280679337</v>
      </c>
      <c r="T65" s="2">
        <f t="shared" si="50"/>
        <v>0.01</v>
      </c>
      <c r="U65" s="14">
        <f t="shared" si="51"/>
        <v>4.6401647280679336E-3</v>
      </c>
      <c r="V65" s="13"/>
      <c r="W65" s="2"/>
      <c r="X65" s="14"/>
      <c r="Y65" s="2">
        <v>0.02</v>
      </c>
      <c r="Z65" s="2">
        <v>0.21</v>
      </c>
      <c r="AA65" s="2">
        <f t="shared" si="52"/>
        <v>4.1999999999999997E-3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0.01</v>
      </c>
      <c r="AO65" s="2">
        <v>0.78</v>
      </c>
      <c r="AP65" s="2">
        <f t="shared" si="53"/>
        <v>7.8000000000000005E-3</v>
      </c>
      <c r="AQ65" s="1">
        <f t="shared" si="54"/>
        <v>1.6640164728067935E-2</v>
      </c>
      <c r="AR65" s="8">
        <f t="shared" si="55"/>
        <v>9.9766666666666666</v>
      </c>
      <c r="AS65" s="1">
        <f t="shared" si="56"/>
        <v>0.19</v>
      </c>
      <c r="AT65" s="1">
        <f t="shared" si="57"/>
        <v>51892.583333333336</v>
      </c>
      <c r="AU65" s="1">
        <f t="shared" si="58"/>
        <v>10966720.584365409</v>
      </c>
    </row>
    <row r="66" spans="1:48" x14ac:dyDescent="0.15">
      <c r="C66" s="7">
        <v>8</v>
      </c>
      <c r="D66" s="7">
        <v>13.4210359266774</v>
      </c>
      <c r="E66" s="9">
        <f t="shared" si="59"/>
        <v>15.883503500645199</v>
      </c>
      <c r="F66" s="7" t="s">
        <v>83</v>
      </c>
      <c r="G66" s="1">
        <v>9</v>
      </c>
      <c r="H66" s="8">
        <f t="shared" si="41"/>
        <v>13.4210359266774</v>
      </c>
      <c r="I66" s="8">
        <f t="shared" si="42"/>
        <v>286.57103592667738</v>
      </c>
      <c r="J66" s="8">
        <f t="shared" si="43"/>
        <v>9.2519108362317373E-2</v>
      </c>
      <c r="K66" s="8">
        <f t="shared" si="44"/>
        <v>9.9766666666666666</v>
      </c>
      <c r="L66" s="8">
        <f t="shared" si="45"/>
        <v>9.976666666666667E-2</v>
      </c>
      <c r="M66" s="1" t="s">
        <v>83</v>
      </c>
      <c r="O66" s="8">
        <f t="shared" si="60"/>
        <v>0.42807654684188573</v>
      </c>
      <c r="P66" s="8">
        <f t="shared" si="46"/>
        <v>3.9605260424631056E-2</v>
      </c>
      <c r="Q66" s="12">
        <f t="shared" si="47"/>
        <v>7.5249994806799005E-3</v>
      </c>
      <c r="R66" s="8">
        <f t="shared" si="48"/>
        <v>1.8955666666666669E-2</v>
      </c>
      <c r="S66" s="13">
        <f t="shared" si="49"/>
        <v>0.39697888831905498</v>
      </c>
      <c r="T66" s="2">
        <f t="shared" si="50"/>
        <v>0.01</v>
      </c>
      <c r="U66" s="14">
        <f t="shared" si="51"/>
        <v>3.9697888831905495E-3</v>
      </c>
      <c r="V66" s="13"/>
      <c r="W66" s="2"/>
      <c r="X66" s="14"/>
      <c r="Y66" s="2">
        <v>0.02</v>
      </c>
      <c r="Z66" s="2">
        <v>0.21</v>
      </c>
      <c r="AA66" s="2">
        <f t="shared" si="52"/>
        <v>4.1999999999999997E-3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0.01</v>
      </c>
      <c r="AO66" s="2">
        <v>0.78</v>
      </c>
      <c r="AP66" s="2">
        <f t="shared" si="53"/>
        <v>7.8000000000000005E-3</v>
      </c>
      <c r="AQ66" s="1">
        <f t="shared" si="54"/>
        <v>1.5969788883190551E-2</v>
      </c>
      <c r="AR66" s="8">
        <f t="shared" si="55"/>
        <v>9.9766666666666666</v>
      </c>
      <c r="AS66" s="1">
        <f t="shared" si="56"/>
        <v>0.19</v>
      </c>
      <c r="AT66" s="1">
        <f t="shared" si="57"/>
        <v>51892.583333333336</v>
      </c>
      <c r="AU66" s="1">
        <f t="shared" si="58"/>
        <v>10524908.577247631</v>
      </c>
    </row>
    <row r="67" spans="1:48" x14ac:dyDescent="0.15">
      <c r="C67" s="7">
        <v>9</v>
      </c>
      <c r="D67" s="7">
        <v>10.232710754933301</v>
      </c>
      <c r="E67" s="9">
        <f t="shared" si="59"/>
        <v>13.4210359266774</v>
      </c>
      <c r="F67" s="7" t="s">
        <v>83</v>
      </c>
      <c r="G67" s="1">
        <v>10</v>
      </c>
      <c r="H67" s="8">
        <f t="shared" si="41"/>
        <v>10.232710754933301</v>
      </c>
      <c r="I67" s="8">
        <f t="shared" si="42"/>
        <v>283.38271075493327</v>
      </c>
      <c r="J67" s="8">
        <f t="shared" si="43"/>
        <v>6.3126647672395619E-2</v>
      </c>
      <c r="K67" s="8">
        <f t="shared" si="44"/>
        <v>9.9766666666666666</v>
      </c>
      <c r="L67" s="8">
        <f t="shared" si="45"/>
        <v>9.976666666666667E-2</v>
      </c>
      <c r="M67" s="1" t="s">
        <v>83</v>
      </c>
      <c r="O67" s="8">
        <f t="shared" si="60"/>
        <v>0.48823795308392137</v>
      </c>
      <c r="P67" s="8">
        <f t="shared" si="46"/>
        <v>3.0820825244620327E-2</v>
      </c>
      <c r="Q67" s="12">
        <f t="shared" si="47"/>
        <v>5.8559567964778618E-3</v>
      </c>
      <c r="R67" s="8">
        <f t="shared" si="48"/>
        <v>1.8955666666666669E-2</v>
      </c>
      <c r="S67" s="13">
        <f t="shared" si="49"/>
        <v>0.30892908698249572</v>
      </c>
      <c r="T67" s="2">
        <f t="shared" si="50"/>
        <v>0.01</v>
      </c>
      <c r="U67" s="14">
        <f t="shared" si="51"/>
        <v>3.089290869824957E-3</v>
      </c>
      <c r="V67" s="13"/>
      <c r="W67" s="2"/>
      <c r="X67" s="14"/>
      <c r="Y67" s="2">
        <v>0.02</v>
      </c>
      <c r="Z67" s="2">
        <v>0.21</v>
      </c>
      <c r="AA67" s="2">
        <f t="shared" si="52"/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 t="shared" si="53"/>
        <v>7.8000000000000005E-3</v>
      </c>
      <c r="AQ67" s="1">
        <f t="shared" si="54"/>
        <v>1.5089290869824957E-2</v>
      </c>
      <c r="AR67" s="8">
        <f t="shared" si="55"/>
        <v>9.9766666666666666</v>
      </c>
      <c r="AS67" s="1">
        <f t="shared" si="56"/>
        <v>0.19</v>
      </c>
      <c r="AT67" s="1">
        <f t="shared" si="57"/>
        <v>51892.583333333336</v>
      </c>
      <c r="AU67" s="1">
        <f t="shared" si="58"/>
        <v>9944615.3021827694</v>
      </c>
    </row>
    <row r="68" spans="1:48" x14ac:dyDescent="0.15">
      <c r="C68" s="7">
        <v>10</v>
      </c>
      <c r="D68" s="7">
        <v>4.5422687295161301</v>
      </c>
      <c r="E68" s="9">
        <f t="shared" si="59"/>
        <v>10.232710754933301</v>
      </c>
      <c r="F68" s="7" t="s">
        <v>83</v>
      </c>
      <c r="G68" s="1">
        <v>11</v>
      </c>
      <c r="H68" s="8">
        <f t="shared" si="41"/>
        <v>4.5422687295161301</v>
      </c>
      <c r="I68" s="8">
        <f t="shared" si="42"/>
        <v>277.69226872951612</v>
      </c>
      <c r="J68" s="8">
        <f t="shared" si="43"/>
        <v>3.1219994544519805E-2</v>
      </c>
      <c r="K68" s="8">
        <f t="shared" si="44"/>
        <v>9.9766666666666666</v>
      </c>
      <c r="L68" s="8">
        <f t="shared" si="45"/>
        <v>9.976666666666667E-2</v>
      </c>
      <c r="M68" s="1" t="s">
        <v>85</v>
      </c>
      <c r="N68" s="8">
        <f>(O67-P67)*$C$21/100</f>
        <v>0.43454627144733599</v>
      </c>
      <c r="O68" s="8">
        <f t="shared" si="60"/>
        <v>0.12263752305863168</v>
      </c>
      <c r="P68" s="8">
        <f t="shared" si="46"/>
        <v>3.8287428008439029E-3</v>
      </c>
      <c r="Q68" s="12">
        <f t="shared" si="47"/>
        <v>7.2746113216034158E-4</v>
      </c>
      <c r="R68" s="8">
        <f t="shared" si="48"/>
        <v>1.8955666666666669E-2</v>
      </c>
      <c r="S68" s="13">
        <f t="shared" si="49"/>
        <v>3.8376974281763142E-2</v>
      </c>
      <c r="T68" s="2">
        <f t="shared" si="50"/>
        <v>0.01</v>
      </c>
      <c r="U68" s="14">
        <f t="shared" si="51"/>
        <v>3.8376974281763141E-4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1.2383769742817631E-2</v>
      </c>
      <c r="AR68" s="8">
        <f t="shared" si="55"/>
        <v>9.9766666666666666</v>
      </c>
      <c r="AS68" s="1">
        <f t="shared" si="56"/>
        <v>0.19</v>
      </c>
      <c r="AT68" s="1">
        <f t="shared" si="57"/>
        <v>51892.583333333336</v>
      </c>
      <c r="AU68" s="1">
        <f t="shared" si="58"/>
        <v>8161538.3483266914</v>
      </c>
    </row>
    <row r="69" spans="1:48" x14ac:dyDescent="0.15">
      <c r="C69" s="7">
        <v>11</v>
      </c>
      <c r="D69" s="7">
        <v>2.0733506390666698</v>
      </c>
      <c r="E69" s="9">
        <f t="shared" si="59"/>
        <v>4.5422687295161301</v>
      </c>
      <c r="F69" s="7" t="s">
        <v>85</v>
      </c>
      <c r="G69" s="1">
        <v>12</v>
      </c>
      <c r="H69" s="8">
        <f t="shared" si="41"/>
        <v>2.0733506390666698</v>
      </c>
      <c r="I69" s="8">
        <f t="shared" si="42"/>
        <v>275.22335063906667</v>
      </c>
      <c r="J69" s="8">
        <f t="shared" si="43"/>
        <v>2.2794529039103579E-2</v>
      </c>
      <c r="K69" s="8">
        <f t="shared" si="44"/>
        <v>9.9766666666666666</v>
      </c>
      <c r="L69" s="8">
        <f t="shared" si="45"/>
        <v>9.976666666666667E-2</v>
      </c>
      <c r="M69" s="1" t="s">
        <v>83</v>
      </c>
      <c r="O69" s="8">
        <f t="shared" si="60"/>
        <v>0.21857544692445444</v>
      </c>
      <c r="P69" s="8">
        <f t="shared" si="46"/>
        <v>4.9823243721545197E-3</v>
      </c>
      <c r="Q69" s="12">
        <f t="shared" si="47"/>
        <v>9.4664163070935878E-4</v>
      </c>
      <c r="R69" s="8">
        <f t="shared" si="48"/>
        <v>1.8955666666666669E-2</v>
      </c>
      <c r="S69" s="13">
        <f t="shared" si="49"/>
        <v>4.9939769851197989E-2</v>
      </c>
      <c r="T69" s="2">
        <f t="shared" si="50"/>
        <v>0.01</v>
      </c>
      <c r="U69" s="14">
        <f t="shared" si="51"/>
        <v>4.9939769851197987E-4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1.249939769851198E-2</v>
      </c>
      <c r="AR69" s="8">
        <f t="shared" si="55"/>
        <v>9.9766666666666666</v>
      </c>
      <c r="AS69" s="1">
        <f t="shared" si="56"/>
        <v>0.19</v>
      </c>
      <c r="AT69" s="1">
        <f t="shared" si="57"/>
        <v>51892.583333333336</v>
      </c>
      <c r="AU69" s="1">
        <f t="shared" si="58"/>
        <v>8237743.0916428678</v>
      </c>
      <c r="AV69" s="1">
        <f>SUM(AU58:AU69)</f>
        <v>106663876.16045208</v>
      </c>
    </row>
    <row r="70" spans="1:48" x14ac:dyDescent="0.3">
      <c r="C70" s="7">
        <v>12</v>
      </c>
      <c r="D70" s="10">
        <v>-2.3066070033871</v>
      </c>
      <c r="E70" s="9">
        <f t="shared" si="59"/>
        <v>2.0733506390666698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v>-3</v>
      </c>
      <c r="E73" s="7"/>
      <c r="F73" s="7"/>
      <c r="G73" s="1">
        <v>1</v>
      </c>
      <c r="H73" s="8">
        <f t="shared" ref="H73:H84" si="61">E74</f>
        <v>-3</v>
      </c>
      <c r="I73" s="8">
        <f t="shared" ref="I73:I84" si="62">H73+273.15</f>
        <v>270.14999999999998</v>
      </c>
      <c r="J73" s="8">
        <f t="shared" ref="J73:J84" si="63">EXP(($C$15*(I73-$C$13))/($C$16*I73*$C$13))</f>
        <v>1.1729824167513125E-2</v>
      </c>
      <c r="K73" s="8">
        <f t="shared" ref="K73:K84" si="64">$B$73/12</f>
        <v>10.950000000000001</v>
      </c>
      <c r="L73" s="8">
        <f t="shared" ref="L73:L84" si="65">K73*$B$74/100</f>
        <v>0.10950000000000001</v>
      </c>
      <c r="M73" s="1" t="s">
        <v>83</v>
      </c>
      <c r="O73" s="8">
        <f>L73</f>
        <v>0.10950000000000001</v>
      </c>
      <c r="P73" s="8">
        <f t="shared" ref="P73:P84" si="66">O73*J73</f>
        <v>1.2844157463426874E-3</v>
      </c>
      <c r="Q73" s="12">
        <f t="shared" ref="Q73:Q84" si="67">P73*$B$75</f>
        <v>2.3119483434168374E-4</v>
      </c>
      <c r="R73" s="8">
        <f t="shared" ref="R73:R84" si="68">L73*$B$75</f>
        <v>1.9710000000000002E-2</v>
      </c>
      <c r="S73" s="13">
        <f t="shared" ref="S73:S84" si="69">Q73/R73</f>
        <v>1.1729824167513126E-2</v>
      </c>
      <c r="T73" s="2">
        <f t="shared" ref="T73:T84" si="70">$B$74/100</f>
        <v>0.01</v>
      </c>
      <c r="U73" s="14">
        <f t="shared" ref="U73:U84" si="71">S73*T73</f>
        <v>1.1729824167513127E-4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1.2717298241675131E-2</v>
      </c>
      <c r="AR73" s="8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0</v>
      </c>
      <c r="AU73" s="1">
        <f t="shared" ref="AU73:AU84" si="78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v>-7.2199068034516101</v>
      </c>
      <c r="E74" s="9">
        <f t="shared" ref="E74:E85" si="79">D73</f>
        <v>-3</v>
      </c>
      <c r="F74" s="7" t="s">
        <v>83</v>
      </c>
      <c r="G74" s="1">
        <v>2</v>
      </c>
      <c r="H74" s="8">
        <f t="shared" si="61"/>
        <v>-7.2199068034516101</v>
      </c>
      <c r="I74" s="8">
        <f t="shared" si="62"/>
        <v>265.93009319654834</v>
      </c>
      <c r="J74" s="8">
        <f t="shared" si="63"/>
        <v>6.6206949464941668E-3</v>
      </c>
      <c r="K74" s="8">
        <f t="shared" si="64"/>
        <v>10.950000000000001</v>
      </c>
      <c r="L74" s="8">
        <f t="shared" si="65"/>
        <v>0.10950000000000001</v>
      </c>
      <c r="M74" s="1" t="s">
        <v>83</v>
      </c>
      <c r="O74" s="8">
        <f t="shared" ref="O74:O84" si="80">L74+O73-P73-N74</f>
        <v>0.21771558425365733</v>
      </c>
      <c r="P74" s="8">
        <f t="shared" si="66"/>
        <v>1.441428468441214E-3</v>
      </c>
      <c r="Q74" s="12">
        <f t="shared" si="67"/>
        <v>2.5945712431941852E-4</v>
      </c>
      <c r="R74" s="8">
        <f t="shared" si="68"/>
        <v>1.9710000000000002E-2</v>
      </c>
      <c r="S74" s="13">
        <f t="shared" si="69"/>
        <v>1.3163730305399213E-2</v>
      </c>
      <c r="T74" s="2">
        <f t="shared" si="70"/>
        <v>0.01</v>
      </c>
      <c r="U74" s="14">
        <f t="shared" si="71"/>
        <v>1.3163730305399213E-4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1.2731637303053992E-2</v>
      </c>
      <c r="AR74" s="8">
        <f t="shared" si="75"/>
        <v>10.950000000000001</v>
      </c>
      <c r="AS74" s="1">
        <f t="shared" si="76"/>
        <v>0.18</v>
      </c>
      <c r="AT74" s="1">
        <f t="shared" si="77"/>
        <v>0</v>
      </c>
      <c r="AU74" s="1">
        <f t="shared" si="78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v>-10.1451981843214</v>
      </c>
      <c r="E75" s="9">
        <f t="shared" si="79"/>
        <v>-7.2199068034516101</v>
      </c>
      <c r="F75" s="7" t="s">
        <v>83</v>
      </c>
      <c r="G75" s="1">
        <v>3</v>
      </c>
      <c r="H75" s="8">
        <f t="shared" si="61"/>
        <v>-10.1451981843214</v>
      </c>
      <c r="I75" s="8">
        <f t="shared" si="62"/>
        <v>263.0048018156786</v>
      </c>
      <c r="J75" s="8">
        <f t="shared" si="63"/>
        <v>4.4059559174216209E-3</v>
      </c>
      <c r="K75" s="8">
        <f t="shared" si="64"/>
        <v>10.950000000000001</v>
      </c>
      <c r="L75" s="8">
        <f t="shared" si="65"/>
        <v>0.10950000000000001</v>
      </c>
      <c r="M75" s="1" t="s">
        <v>83</v>
      </c>
      <c r="O75" s="8">
        <f t="shared" si="80"/>
        <v>0.32577415578521618</v>
      </c>
      <c r="P75" s="8">
        <f t="shared" si="66"/>
        <v>1.4353465694249062E-3</v>
      </c>
      <c r="Q75" s="12">
        <f t="shared" si="67"/>
        <v>2.583623824964831E-4</v>
      </c>
      <c r="R75" s="8">
        <f t="shared" si="68"/>
        <v>1.9710000000000002E-2</v>
      </c>
      <c r="S75" s="13">
        <f t="shared" si="69"/>
        <v>1.3108187848629278E-2</v>
      </c>
      <c r="T75" s="2">
        <f t="shared" si="70"/>
        <v>0.01</v>
      </c>
      <c r="U75" s="14">
        <f t="shared" si="71"/>
        <v>1.3108187848629278E-4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1.2731081878486292E-2</v>
      </c>
      <c r="AR75" s="8">
        <f t="shared" si="75"/>
        <v>10.950000000000001</v>
      </c>
      <c r="AS75" s="1">
        <f t="shared" si="76"/>
        <v>0.18</v>
      </c>
      <c r="AT75" s="1">
        <f t="shared" si="77"/>
        <v>0</v>
      </c>
      <c r="AU75" s="1">
        <f t="shared" si="78"/>
        <v>0</v>
      </c>
    </row>
    <row r="76" spans="1:48" x14ac:dyDescent="0.15">
      <c r="C76" s="7">
        <v>3</v>
      </c>
      <c r="D76" s="7">
        <v>-2.8718925021612902</v>
      </c>
      <c r="E76" s="9">
        <f t="shared" si="79"/>
        <v>-10.1451981843214</v>
      </c>
      <c r="F76" s="7" t="s">
        <v>83</v>
      </c>
      <c r="G76" s="1">
        <v>4</v>
      </c>
      <c r="H76" s="8">
        <f t="shared" si="61"/>
        <v>-2.8718925021612902</v>
      </c>
      <c r="I76" s="8">
        <f t="shared" si="62"/>
        <v>270.27810749783868</v>
      </c>
      <c r="J76" s="8">
        <f t="shared" si="63"/>
        <v>1.193193094139863E-2</v>
      </c>
      <c r="K76" s="8">
        <f t="shared" si="64"/>
        <v>10.950000000000001</v>
      </c>
      <c r="L76" s="8">
        <f t="shared" si="65"/>
        <v>0.10950000000000001</v>
      </c>
      <c r="M76" s="1" t="s">
        <v>83</v>
      </c>
      <c r="O76" s="8">
        <f t="shared" si="80"/>
        <v>0.43383880921579132</v>
      </c>
      <c r="P76" s="8">
        <f t="shared" si="66"/>
        <v>5.1765347112614378E-3</v>
      </c>
      <c r="Q76" s="12">
        <f t="shared" si="67"/>
        <v>9.3177624802705879E-4</v>
      </c>
      <c r="R76" s="8">
        <f t="shared" si="68"/>
        <v>1.9710000000000002E-2</v>
      </c>
      <c r="S76" s="13">
        <f t="shared" si="69"/>
        <v>4.727428960056107E-2</v>
      </c>
      <c r="T76" s="2">
        <f t="shared" si="70"/>
        <v>0.01</v>
      </c>
      <c r="U76" s="14">
        <f t="shared" si="71"/>
        <v>4.727428960056107E-4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1.307274289600561E-2</v>
      </c>
      <c r="AR76" s="8">
        <f t="shared" si="75"/>
        <v>10.950000000000001</v>
      </c>
      <c r="AS76" s="1">
        <f t="shared" si="76"/>
        <v>0.18</v>
      </c>
      <c r="AT76" s="1">
        <f t="shared" si="77"/>
        <v>0</v>
      </c>
      <c r="AU76" s="1">
        <f t="shared" si="78"/>
        <v>0</v>
      </c>
    </row>
    <row r="77" spans="1:48" x14ac:dyDescent="0.15">
      <c r="C77" s="7">
        <v>4</v>
      </c>
      <c r="D77" s="7">
        <v>5.0381736179666703</v>
      </c>
      <c r="E77" s="9">
        <f t="shared" si="79"/>
        <v>-2.8718925021612902</v>
      </c>
      <c r="F77" s="7" t="s">
        <v>83</v>
      </c>
      <c r="G77" s="1">
        <v>5</v>
      </c>
      <c r="H77" s="8">
        <f t="shared" si="61"/>
        <v>5.0381736179666703</v>
      </c>
      <c r="I77" s="8">
        <f t="shared" si="62"/>
        <v>278.18817361796664</v>
      </c>
      <c r="J77" s="8">
        <f t="shared" si="63"/>
        <v>3.3233662744052483E-2</v>
      </c>
      <c r="K77" s="8">
        <f t="shared" si="64"/>
        <v>10.950000000000001</v>
      </c>
      <c r="L77" s="8">
        <f t="shared" si="65"/>
        <v>0.10950000000000001</v>
      </c>
      <c r="M77" s="1" t="s">
        <v>85</v>
      </c>
      <c r="N77" s="8">
        <f>(O76-P76)*$C$21/100</f>
        <v>0.40722916077930338</v>
      </c>
      <c r="O77" s="8">
        <f t="shared" si="80"/>
        <v>0.13093311372522654</v>
      </c>
      <c r="P77" s="8">
        <f t="shared" si="66"/>
        <v>4.3513869435728479E-3</v>
      </c>
      <c r="Q77" s="12">
        <f t="shared" si="67"/>
        <v>7.8324964984311256E-4</v>
      </c>
      <c r="R77" s="8">
        <f t="shared" si="68"/>
        <v>1.9710000000000002E-2</v>
      </c>
      <c r="S77" s="13">
        <f t="shared" si="69"/>
        <v>3.9738693548610475E-2</v>
      </c>
      <c r="T77" s="2">
        <f t="shared" si="70"/>
        <v>0.01</v>
      </c>
      <c r="U77" s="14">
        <f t="shared" si="71"/>
        <v>3.9738693548610477E-4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1.2997386935486105E-2</v>
      </c>
      <c r="AR77" s="8">
        <f t="shared" si="75"/>
        <v>10.950000000000001</v>
      </c>
      <c r="AS77" s="1">
        <f t="shared" si="76"/>
        <v>0.18</v>
      </c>
      <c r="AT77" s="1">
        <f t="shared" si="77"/>
        <v>0</v>
      </c>
      <c r="AU77" s="1">
        <f t="shared" si="78"/>
        <v>0</v>
      </c>
    </row>
    <row r="78" spans="1:48" x14ac:dyDescent="0.15">
      <c r="C78" s="7">
        <v>5</v>
      </c>
      <c r="D78" s="7">
        <v>7.6798312079354796</v>
      </c>
      <c r="E78" s="9">
        <f t="shared" si="79"/>
        <v>5.0381736179666703</v>
      </c>
      <c r="F78" s="7" t="s">
        <v>85</v>
      </c>
      <c r="G78" s="1">
        <v>6</v>
      </c>
      <c r="H78" s="8">
        <f t="shared" si="61"/>
        <v>7.6798312079354796</v>
      </c>
      <c r="I78" s="8">
        <f t="shared" si="62"/>
        <v>280.82983120793546</v>
      </c>
      <c r="J78" s="8">
        <f t="shared" si="63"/>
        <v>4.6191769247569549E-2</v>
      </c>
      <c r="K78" s="8">
        <f t="shared" si="64"/>
        <v>10.950000000000001</v>
      </c>
      <c r="L78" s="8">
        <f t="shared" si="65"/>
        <v>0.10950000000000001</v>
      </c>
      <c r="M78" s="1" t="s">
        <v>83</v>
      </c>
      <c r="O78" s="8">
        <f t="shared" si="80"/>
        <v>0.23608172678165371</v>
      </c>
      <c r="P78" s="8">
        <f t="shared" si="66"/>
        <v>1.0905032647065908E-2</v>
      </c>
      <c r="Q78" s="12">
        <f t="shared" si="67"/>
        <v>1.9629058764718634E-3</v>
      </c>
      <c r="R78" s="8">
        <f t="shared" si="68"/>
        <v>1.9710000000000002E-2</v>
      </c>
      <c r="S78" s="13">
        <f t="shared" si="69"/>
        <v>9.9589339242611027E-2</v>
      </c>
      <c r="T78" s="2">
        <f t="shared" si="70"/>
        <v>0.01</v>
      </c>
      <c r="U78" s="14">
        <f t="shared" si="71"/>
        <v>9.9589339242611035E-4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1.359589339242611E-2</v>
      </c>
      <c r="AR78" s="8">
        <f t="shared" si="75"/>
        <v>10.950000000000001</v>
      </c>
      <c r="AS78" s="1">
        <f t="shared" si="76"/>
        <v>0.18</v>
      </c>
      <c r="AT78" s="1">
        <f t="shared" si="77"/>
        <v>0</v>
      </c>
      <c r="AU78" s="1">
        <f t="shared" si="78"/>
        <v>0</v>
      </c>
    </row>
    <row r="79" spans="1:48" x14ac:dyDescent="0.15">
      <c r="C79" s="7">
        <v>6</v>
      </c>
      <c r="D79" s="7">
        <v>13.966030124</v>
      </c>
      <c r="E79" s="9">
        <f t="shared" si="79"/>
        <v>7.6798312079354796</v>
      </c>
      <c r="F79" s="7" t="s">
        <v>83</v>
      </c>
      <c r="G79" s="1">
        <v>7</v>
      </c>
      <c r="H79" s="8">
        <f t="shared" si="61"/>
        <v>13.966030124</v>
      </c>
      <c r="I79" s="8">
        <f t="shared" si="62"/>
        <v>287.11603012399996</v>
      </c>
      <c r="J79" s="8">
        <f t="shared" si="63"/>
        <v>9.868263477446354E-2</v>
      </c>
      <c r="K79" s="8">
        <f t="shared" si="64"/>
        <v>10.950000000000001</v>
      </c>
      <c r="L79" s="8">
        <f t="shared" si="65"/>
        <v>0.10950000000000001</v>
      </c>
      <c r="M79" s="1" t="s">
        <v>83</v>
      </c>
      <c r="O79" s="8">
        <f t="shared" si="80"/>
        <v>0.33467669413458784</v>
      </c>
      <c r="P79" s="8">
        <f t="shared" si="66"/>
        <v>3.3026777974808373E-2</v>
      </c>
      <c r="Q79" s="12">
        <f t="shared" si="67"/>
        <v>5.9448200354655072E-3</v>
      </c>
      <c r="R79" s="8">
        <f t="shared" si="68"/>
        <v>1.9710000000000002E-2</v>
      </c>
      <c r="S79" s="13">
        <f t="shared" si="69"/>
        <v>0.30161441072884354</v>
      </c>
      <c r="T79" s="2">
        <f t="shared" si="70"/>
        <v>0.01</v>
      </c>
      <c r="U79" s="14">
        <f t="shared" si="71"/>
        <v>3.0161441072884356E-3</v>
      </c>
      <c r="V79" s="13"/>
      <c r="W79" s="2"/>
      <c r="X79" s="14"/>
      <c r="Y79" s="2">
        <v>0.02</v>
      </c>
      <c r="Z79" s="2">
        <v>0.27</v>
      </c>
      <c r="AA79" s="2">
        <f t="shared" si="72"/>
        <v>5.4000000000000003E-3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0.01</v>
      </c>
      <c r="AO79" s="2">
        <v>0.72</v>
      </c>
      <c r="AP79" s="2">
        <f t="shared" si="73"/>
        <v>7.1999999999999998E-3</v>
      </c>
      <c r="AQ79" s="1">
        <f t="shared" si="74"/>
        <v>1.5616144107288435E-2</v>
      </c>
      <c r="AR79" s="8">
        <f t="shared" si="75"/>
        <v>10.950000000000001</v>
      </c>
      <c r="AS79" s="1">
        <f t="shared" si="76"/>
        <v>0.18</v>
      </c>
      <c r="AT79" s="1">
        <f t="shared" si="77"/>
        <v>0</v>
      </c>
      <c r="AU79" s="1">
        <f t="shared" si="78"/>
        <v>0</v>
      </c>
    </row>
    <row r="80" spans="1:48" x14ac:dyDescent="0.15">
      <c r="C80" s="7">
        <v>7</v>
      </c>
      <c r="D80" s="7">
        <v>15.883503500645199</v>
      </c>
      <c r="E80" s="9">
        <f t="shared" si="79"/>
        <v>13.966030124</v>
      </c>
      <c r="F80" s="7" t="s">
        <v>83</v>
      </c>
      <c r="G80" s="1">
        <v>8</v>
      </c>
      <c r="H80" s="8">
        <f t="shared" si="61"/>
        <v>15.883503500645199</v>
      </c>
      <c r="I80" s="8">
        <f t="shared" si="62"/>
        <v>289.03350350064517</v>
      </c>
      <c r="J80" s="8">
        <f t="shared" si="63"/>
        <v>0.12357974980736315</v>
      </c>
      <c r="K80" s="8">
        <f t="shared" si="64"/>
        <v>10.950000000000001</v>
      </c>
      <c r="L80" s="8">
        <f t="shared" si="65"/>
        <v>0.10950000000000001</v>
      </c>
      <c r="M80" s="1" t="s">
        <v>83</v>
      </c>
      <c r="O80" s="8">
        <f t="shared" si="80"/>
        <v>0.41114991615977947</v>
      </c>
      <c r="P80" s="8">
        <f t="shared" si="66"/>
        <v>5.0809803772343884E-2</v>
      </c>
      <c r="Q80" s="12">
        <f t="shared" si="67"/>
        <v>9.1457646790218984E-3</v>
      </c>
      <c r="R80" s="8">
        <f t="shared" si="68"/>
        <v>1.9710000000000002E-2</v>
      </c>
      <c r="S80" s="13">
        <f t="shared" si="69"/>
        <v>0.46401647280679337</v>
      </c>
      <c r="T80" s="2">
        <f t="shared" si="70"/>
        <v>0.01</v>
      </c>
      <c r="U80" s="14">
        <f t="shared" si="71"/>
        <v>4.6401647280679336E-3</v>
      </c>
      <c r="V80" s="13"/>
      <c r="W80" s="2"/>
      <c r="X80" s="14"/>
      <c r="Y80" s="2">
        <v>0.02</v>
      </c>
      <c r="Z80" s="2">
        <v>0.27</v>
      </c>
      <c r="AA80" s="2">
        <f t="shared" si="72"/>
        <v>5.4000000000000003E-3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0.01</v>
      </c>
      <c r="AO80" s="2">
        <v>0.72</v>
      </c>
      <c r="AP80" s="2">
        <f t="shared" si="73"/>
        <v>7.1999999999999998E-3</v>
      </c>
      <c r="AQ80" s="1">
        <f t="shared" si="74"/>
        <v>1.7240164728067935E-2</v>
      </c>
      <c r="AR80" s="8">
        <f t="shared" si="75"/>
        <v>10.950000000000001</v>
      </c>
      <c r="AS80" s="1">
        <f t="shared" si="76"/>
        <v>0.18</v>
      </c>
      <c r="AT80" s="1">
        <f t="shared" si="77"/>
        <v>0</v>
      </c>
      <c r="AU80" s="1">
        <f t="shared" si="78"/>
        <v>0</v>
      </c>
    </row>
    <row r="81" spans="1:48" x14ac:dyDescent="0.15">
      <c r="C81" s="7">
        <v>8</v>
      </c>
      <c r="D81" s="7">
        <v>13.4210359266774</v>
      </c>
      <c r="E81" s="9">
        <f t="shared" si="79"/>
        <v>15.883503500645199</v>
      </c>
      <c r="F81" s="7" t="s">
        <v>83</v>
      </c>
      <c r="G81" s="1">
        <v>9</v>
      </c>
      <c r="H81" s="8">
        <f t="shared" si="61"/>
        <v>13.4210359266774</v>
      </c>
      <c r="I81" s="8">
        <f t="shared" si="62"/>
        <v>286.57103592667738</v>
      </c>
      <c r="J81" s="8">
        <f t="shared" si="63"/>
        <v>9.2519108362317373E-2</v>
      </c>
      <c r="K81" s="8">
        <f t="shared" si="64"/>
        <v>10.950000000000001</v>
      </c>
      <c r="L81" s="8">
        <f t="shared" si="65"/>
        <v>0.10950000000000001</v>
      </c>
      <c r="M81" s="1" t="s">
        <v>83</v>
      </c>
      <c r="O81" s="8">
        <f t="shared" si="80"/>
        <v>0.46984011238743562</v>
      </c>
      <c r="P81" s="8">
        <f t="shared" si="66"/>
        <v>4.3469188270936529E-2</v>
      </c>
      <c r="Q81" s="12">
        <f t="shared" si="67"/>
        <v>7.8244538887685747E-3</v>
      </c>
      <c r="R81" s="8">
        <f t="shared" si="68"/>
        <v>1.9710000000000002E-2</v>
      </c>
      <c r="S81" s="13">
        <f t="shared" si="69"/>
        <v>0.39697888831905498</v>
      </c>
      <c r="T81" s="2">
        <f t="shared" si="70"/>
        <v>0.01</v>
      </c>
      <c r="U81" s="14">
        <f t="shared" si="71"/>
        <v>3.9697888831905495E-3</v>
      </c>
      <c r="V81" s="13"/>
      <c r="W81" s="2"/>
      <c r="X81" s="14"/>
      <c r="Y81" s="2">
        <v>0.02</v>
      </c>
      <c r="Z81" s="2">
        <v>0.27</v>
      </c>
      <c r="AA81" s="2">
        <f t="shared" si="72"/>
        <v>5.4000000000000003E-3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0.01</v>
      </c>
      <c r="AO81" s="2">
        <v>0.72</v>
      </c>
      <c r="AP81" s="2">
        <f t="shared" si="73"/>
        <v>7.1999999999999998E-3</v>
      </c>
      <c r="AQ81" s="1">
        <f t="shared" si="74"/>
        <v>1.656978888319055E-2</v>
      </c>
      <c r="AR81" s="8">
        <f t="shared" si="75"/>
        <v>10.950000000000001</v>
      </c>
      <c r="AS81" s="1">
        <f t="shared" si="76"/>
        <v>0.18</v>
      </c>
      <c r="AT81" s="1">
        <f t="shared" si="77"/>
        <v>0</v>
      </c>
      <c r="AU81" s="1">
        <f t="shared" si="78"/>
        <v>0</v>
      </c>
    </row>
    <row r="82" spans="1:48" x14ac:dyDescent="0.15">
      <c r="C82" s="7">
        <v>9</v>
      </c>
      <c r="D82" s="7">
        <v>10.232710754933301</v>
      </c>
      <c r="E82" s="9">
        <f t="shared" si="79"/>
        <v>13.4210359266774</v>
      </c>
      <c r="F82" s="7" t="s">
        <v>83</v>
      </c>
      <c r="G82" s="1">
        <v>10</v>
      </c>
      <c r="H82" s="8">
        <f t="shared" si="61"/>
        <v>10.232710754933301</v>
      </c>
      <c r="I82" s="8">
        <f t="shared" si="62"/>
        <v>283.38271075493327</v>
      </c>
      <c r="J82" s="8">
        <f t="shared" si="63"/>
        <v>6.3126647672395619E-2</v>
      </c>
      <c r="K82" s="8">
        <f t="shared" si="64"/>
        <v>10.950000000000001</v>
      </c>
      <c r="L82" s="8">
        <f t="shared" si="65"/>
        <v>0.10950000000000001</v>
      </c>
      <c r="M82" s="1" t="s">
        <v>83</v>
      </c>
      <c r="O82" s="8">
        <f t="shared" si="80"/>
        <v>0.53587092411649917</v>
      </c>
      <c r="P82" s="8">
        <f t="shared" si="66"/>
        <v>3.3827735024583291E-2</v>
      </c>
      <c r="Q82" s="12">
        <f t="shared" si="67"/>
        <v>6.0889923044249918E-3</v>
      </c>
      <c r="R82" s="8">
        <f t="shared" si="68"/>
        <v>1.9710000000000002E-2</v>
      </c>
      <c r="S82" s="13">
        <f t="shared" si="69"/>
        <v>0.30892908698249577</v>
      </c>
      <c r="T82" s="2">
        <f t="shared" si="70"/>
        <v>0.01</v>
      </c>
      <c r="U82" s="14">
        <f t="shared" si="71"/>
        <v>3.0892908698249579E-3</v>
      </c>
      <c r="V82" s="13"/>
      <c r="W82" s="2"/>
      <c r="X82" s="14"/>
      <c r="Y82" s="2">
        <v>0.02</v>
      </c>
      <c r="Z82" s="2">
        <v>0.27</v>
      </c>
      <c r="AA82" s="2">
        <f t="shared" si="72"/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 t="shared" si="73"/>
        <v>7.1999999999999998E-3</v>
      </c>
      <c r="AQ82" s="1">
        <f t="shared" si="74"/>
        <v>1.5689290869824957E-2</v>
      </c>
      <c r="AR82" s="8">
        <f t="shared" si="75"/>
        <v>10.950000000000001</v>
      </c>
      <c r="AS82" s="1">
        <f t="shared" si="76"/>
        <v>0.18</v>
      </c>
      <c r="AT82" s="1">
        <f t="shared" si="77"/>
        <v>0</v>
      </c>
      <c r="AU82" s="1">
        <f t="shared" si="78"/>
        <v>0</v>
      </c>
    </row>
    <row r="83" spans="1:48" x14ac:dyDescent="0.15">
      <c r="C83" s="7">
        <v>10</v>
      </c>
      <c r="D83" s="7">
        <v>4.5422687295161301</v>
      </c>
      <c r="E83" s="9">
        <f t="shared" si="79"/>
        <v>10.232710754933301</v>
      </c>
      <c r="F83" s="7" t="s">
        <v>83</v>
      </c>
      <c r="G83" s="1">
        <v>11</v>
      </c>
      <c r="H83" s="8">
        <f t="shared" si="61"/>
        <v>4.5422687295161301</v>
      </c>
      <c r="I83" s="8">
        <f t="shared" si="62"/>
        <v>277.69226872951612</v>
      </c>
      <c r="J83" s="8">
        <f t="shared" si="63"/>
        <v>3.1219994544519805E-2</v>
      </c>
      <c r="K83" s="8">
        <f t="shared" si="64"/>
        <v>10.950000000000001</v>
      </c>
      <c r="L83" s="8">
        <f t="shared" si="65"/>
        <v>0.10950000000000001</v>
      </c>
      <c r="M83" s="1" t="s">
        <v>85</v>
      </c>
      <c r="N83" s="8">
        <f>(O82-P82)*$C$21/100</f>
        <v>0.47694102963732016</v>
      </c>
      <c r="O83" s="8">
        <f t="shared" si="80"/>
        <v>0.1346021594545958</v>
      </c>
      <c r="P83" s="8">
        <f t="shared" si="66"/>
        <v>4.2022786838530656E-3</v>
      </c>
      <c r="Q83" s="12">
        <f t="shared" si="67"/>
        <v>7.564101630935518E-4</v>
      </c>
      <c r="R83" s="8">
        <f t="shared" si="68"/>
        <v>1.9710000000000002E-2</v>
      </c>
      <c r="S83" s="13">
        <f t="shared" si="69"/>
        <v>3.8376974281763149E-2</v>
      </c>
      <c r="T83" s="2">
        <f t="shared" si="70"/>
        <v>0.01</v>
      </c>
      <c r="U83" s="14">
        <f t="shared" si="71"/>
        <v>3.8376974281763152E-4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1.2983769742817631E-2</v>
      </c>
      <c r="AR83" s="8">
        <f t="shared" si="75"/>
        <v>10.950000000000001</v>
      </c>
      <c r="AS83" s="1">
        <f t="shared" si="76"/>
        <v>0.18</v>
      </c>
      <c r="AT83" s="1">
        <f t="shared" si="77"/>
        <v>0</v>
      </c>
      <c r="AU83" s="1">
        <f t="shared" si="78"/>
        <v>0</v>
      </c>
    </row>
    <row r="84" spans="1:48" x14ac:dyDescent="0.15">
      <c r="C84" s="7">
        <v>11</v>
      </c>
      <c r="D84" s="7">
        <v>2.0733506390666698</v>
      </c>
      <c r="E84" s="9">
        <f t="shared" si="79"/>
        <v>4.5422687295161301</v>
      </c>
      <c r="F84" s="7" t="s">
        <v>85</v>
      </c>
      <c r="G84" s="1">
        <v>12</v>
      </c>
      <c r="H84" s="8">
        <f t="shared" si="61"/>
        <v>2.0733506390666698</v>
      </c>
      <c r="I84" s="8">
        <f t="shared" si="62"/>
        <v>275.22335063906667</v>
      </c>
      <c r="J84" s="8">
        <f t="shared" si="63"/>
        <v>2.2794529039103579E-2</v>
      </c>
      <c r="K84" s="8">
        <f t="shared" si="64"/>
        <v>10.950000000000001</v>
      </c>
      <c r="L84" s="8">
        <f t="shared" si="65"/>
        <v>0.10950000000000001</v>
      </c>
      <c r="M84" s="1" t="s">
        <v>83</v>
      </c>
      <c r="O84" s="8">
        <f t="shared" si="80"/>
        <v>0.23989988077074276</v>
      </c>
      <c r="P84" s="8">
        <f t="shared" si="66"/>
        <v>5.4684047987061824E-3</v>
      </c>
      <c r="Q84" s="12">
        <f t="shared" si="67"/>
        <v>9.8431286376711273E-4</v>
      </c>
      <c r="R84" s="8">
        <f t="shared" si="68"/>
        <v>1.9710000000000002E-2</v>
      </c>
      <c r="S84" s="13">
        <f t="shared" si="69"/>
        <v>4.9939769851198003E-2</v>
      </c>
      <c r="T84" s="2">
        <f t="shared" si="70"/>
        <v>0.01</v>
      </c>
      <c r="U84" s="14">
        <f t="shared" si="71"/>
        <v>4.9939769851198009E-4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1.309939769851198E-2</v>
      </c>
      <c r="AR84" s="8">
        <f t="shared" si="75"/>
        <v>10.950000000000001</v>
      </c>
      <c r="AS84" s="1">
        <f t="shared" si="76"/>
        <v>0.18</v>
      </c>
      <c r="AT84" s="1">
        <f t="shared" si="77"/>
        <v>0</v>
      </c>
      <c r="AU84" s="1">
        <f t="shared" si="78"/>
        <v>0</v>
      </c>
      <c r="AV84" s="1">
        <f>SUM(AU73:AU84)</f>
        <v>0</v>
      </c>
    </row>
    <row r="85" spans="1:48" x14ac:dyDescent="0.3">
      <c r="C85" s="7">
        <v>12</v>
      </c>
      <c r="D85" s="10">
        <v>-2.3066070033871</v>
      </c>
      <c r="E85" s="9">
        <f t="shared" si="79"/>
        <v>2.0733506390666698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v>-3</v>
      </c>
      <c r="E89" s="7"/>
      <c r="F89" s="7"/>
      <c r="G89" s="1">
        <v>1</v>
      </c>
      <c r="H89" s="8">
        <f t="shared" ref="H89:H100" si="81">E90</f>
        <v>-3</v>
      </c>
      <c r="I89" s="8">
        <f t="shared" ref="I89:I100" si="82">H89+273.15</f>
        <v>270.14999999999998</v>
      </c>
      <c r="J89" s="8">
        <f t="shared" ref="J89:J100" si="83">EXP(($C$15*(I89-$C$13))/($C$16*I89*$C$13))</f>
        <v>1.1729824167513125E-2</v>
      </c>
      <c r="K89" s="8">
        <f t="shared" ref="K89:K100" si="84">$B$89/12</f>
        <v>10.4025</v>
      </c>
      <c r="L89" s="8">
        <f t="shared" ref="L89:L100" si="85">K89*$B$90/100</f>
        <v>5.305275</v>
      </c>
      <c r="M89" s="1" t="s">
        <v>83</v>
      </c>
      <c r="O89" s="8">
        <f>L89</f>
        <v>5.305275</v>
      </c>
      <c r="P89" s="8">
        <f t="shared" ref="P89:P100" si="86">O89*J89</f>
        <v>6.222994291030319E-2</v>
      </c>
      <c r="Q89" s="12">
        <f t="shared" ref="Q89:Q100" si="87">P89*$B$91</f>
        <v>2.8003474309636435E-2</v>
      </c>
      <c r="R89" s="8">
        <f t="shared" ref="R89:R100" si="88">L89*$B$91</f>
        <v>2.3873737500000001</v>
      </c>
      <c r="S89" s="13">
        <f t="shared" ref="S89:S100" si="89">Q89/R89</f>
        <v>1.1729824167513123E-2</v>
      </c>
      <c r="T89" s="2">
        <f t="shared" ref="T89:T100" si="90">$B$90/100</f>
        <v>0.51</v>
      </c>
      <c r="U89" s="14">
        <f t="shared" ref="U89:U100" si="91">S89*T89</f>
        <v>5.9822103254316928E-3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3.2140636413117658E-2</v>
      </c>
      <c r="AK89" s="8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123549.33333333333</v>
      </c>
      <c r="AN89" s="1">
        <f t="shared" ref="AN89:AN100" si="96">AM89*10000*AK89*AJ89</f>
        <v>413078510.83701712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v>-7.2199068034516101</v>
      </c>
      <c r="E90" s="9">
        <f t="shared" ref="E90:E101" si="97">D89</f>
        <v>-3</v>
      </c>
      <c r="F90" s="7" t="s">
        <v>83</v>
      </c>
      <c r="G90" s="1">
        <v>2</v>
      </c>
      <c r="H90" s="8">
        <f t="shared" si="81"/>
        <v>-7.2199068034516101</v>
      </c>
      <c r="I90" s="8">
        <f t="shared" si="82"/>
        <v>265.93009319654834</v>
      </c>
      <c r="J90" s="8">
        <f t="shared" si="83"/>
        <v>6.6206949464941668E-3</v>
      </c>
      <c r="K90" s="8">
        <f t="shared" si="84"/>
        <v>10.4025</v>
      </c>
      <c r="L90" s="8">
        <f t="shared" si="85"/>
        <v>5.305275</v>
      </c>
      <c r="M90" s="1" t="s">
        <v>83</v>
      </c>
      <c r="O90" s="8">
        <f t="shared" ref="O90:O100" si="98">L90+O89-P89-N90</f>
        <v>10.548320057089697</v>
      </c>
      <c r="P90" s="8">
        <f t="shared" si="86"/>
        <v>6.9837209295976824E-2</v>
      </c>
      <c r="Q90" s="12">
        <f t="shared" si="87"/>
        <v>3.1426744183189574E-2</v>
      </c>
      <c r="R90" s="8">
        <f t="shared" si="88"/>
        <v>2.3873737500000001</v>
      </c>
      <c r="S90" s="13">
        <f t="shared" si="89"/>
        <v>1.3163730305399217E-2</v>
      </c>
      <c r="T90" s="2">
        <f t="shared" si="90"/>
        <v>0.51</v>
      </c>
      <c r="U90" s="14">
        <f t="shared" si="91"/>
        <v>6.7135024557536003E-3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3.2361120990409713E-2</v>
      </c>
      <c r="AK90" s="8">
        <f t="shared" si="93"/>
        <v>10.4025</v>
      </c>
      <c r="AL90" s="1">
        <f t="shared" si="94"/>
        <v>0.45</v>
      </c>
      <c r="AM90" s="17">
        <f t="shared" si="95"/>
        <v>123549.33333333333</v>
      </c>
      <c r="AN90" s="1">
        <f t="shared" si="96"/>
        <v>415912226.99869084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v>-10.1451981843214</v>
      </c>
      <c r="E91" s="9">
        <f t="shared" si="97"/>
        <v>-7.2199068034516101</v>
      </c>
      <c r="F91" s="7" t="s">
        <v>83</v>
      </c>
      <c r="G91" s="1">
        <v>3</v>
      </c>
      <c r="H91" s="8">
        <f t="shared" si="81"/>
        <v>-10.1451981843214</v>
      </c>
      <c r="I91" s="8">
        <f t="shared" si="82"/>
        <v>263.0048018156786</v>
      </c>
      <c r="J91" s="8">
        <f t="shared" si="83"/>
        <v>4.4059559174216209E-3</v>
      </c>
      <c r="K91" s="8">
        <f t="shared" si="84"/>
        <v>10.4025</v>
      </c>
      <c r="L91" s="8">
        <f t="shared" si="85"/>
        <v>5.305275</v>
      </c>
      <c r="M91" s="1" t="s">
        <v>83</v>
      </c>
      <c r="O91" s="8">
        <f t="shared" si="98"/>
        <v>15.783757847793719</v>
      </c>
      <c r="P91" s="8">
        <f t="shared" si="86"/>
        <v>6.9542541288636683E-2</v>
      </c>
      <c r="Q91" s="12">
        <f t="shared" si="87"/>
        <v>3.129414357988651E-2</v>
      </c>
      <c r="R91" s="8">
        <f t="shared" si="88"/>
        <v>2.3873737500000001</v>
      </c>
      <c r="S91" s="13">
        <f t="shared" si="89"/>
        <v>1.3108187848629277E-2</v>
      </c>
      <c r="T91" s="2">
        <f t="shared" si="90"/>
        <v>0.51</v>
      </c>
      <c r="U91" s="14">
        <f t="shared" si="91"/>
        <v>6.6851758028009314E-3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3.2352580504544481E-2</v>
      </c>
      <c r="AK91" s="8">
        <f t="shared" si="93"/>
        <v>10.4025</v>
      </c>
      <c r="AL91" s="1">
        <f t="shared" si="94"/>
        <v>0.45</v>
      </c>
      <c r="AM91" s="17">
        <f t="shared" si="95"/>
        <v>123549.33333333333</v>
      </c>
      <c r="AN91" s="1">
        <f t="shared" si="96"/>
        <v>415802462.80056828</v>
      </c>
    </row>
    <row r="92" spans="1:48" x14ac:dyDescent="0.15">
      <c r="C92" s="7">
        <v>3</v>
      </c>
      <c r="D92" s="7">
        <v>-2.8718925021612902</v>
      </c>
      <c r="E92" s="9">
        <f t="shared" si="97"/>
        <v>-10.1451981843214</v>
      </c>
      <c r="F92" s="7" t="s">
        <v>83</v>
      </c>
      <c r="G92" s="1">
        <v>4</v>
      </c>
      <c r="H92" s="8">
        <f t="shared" si="81"/>
        <v>-2.8718925021612902</v>
      </c>
      <c r="I92" s="8">
        <f t="shared" si="82"/>
        <v>270.27810749783868</v>
      </c>
      <c r="J92" s="8">
        <f t="shared" si="83"/>
        <v>1.193193094139863E-2</v>
      </c>
      <c r="K92" s="8">
        <f t="shared" si="84"/>
        <v>10.4025</v>
      </c>
      <c r="L92" s="8">
        <f t="shared" si="85"/>
        <v>5.305275</v>
      </c>
      <c r="M92" s="1" t="s">
        <v>83</v>
      </c>
      <c r="O92" s="8">
        <f t="shared" si="98"/>
        <v>21.01949030650508</v>
      </c>
      <c r="P92" s="8">
        <f t="shared" si="86"/>
        <v>0.25080310676061651</v>
      </c>
      <c r="Q92" s="12">
        <f t="shared" si="87"/>
        <v>0.11286139804227743</v>
      </c>
      <c r="R92" s="8">
        <f t="shared" si="88"/>
        <v>2.3873737500000001</v>
      </c>
      <c r="S92" s="13">
        <f t="shared" si="89"/>
        <v>4.7274289600561049E-2</v>
      </c>
      <c r="T92" s="2">
        <f t="shared" si="90"/>
        <v>0.51</v>
      </c>
      <c r="U92" s="14">
        <f t="shared" si="91"/>
        <v>2.4109887696286136E-2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3.7606131140430273E-2</v>
      </c>
      <c r="AK92" s="8">
        <f t="shared" si="93"/>
        <v>10.4025</v>
      </c>
      <c r="AL92" s="1">
        <f t="shared" si="94"/>
        <v>0.45</v>
      </c>
      <c r="AM92" s="17">
        <f t="shared" si="95"/>
        <v>123549.33333333333</v>
      </c>
      <c r="AN92" s="1">
        <f t="shared" si="96"/>
        <v>483322248.20198202</v>
      </c>
    </row>
    <row r="93" spans="1:48" x14ac:dyDescent="0.15">
      <c r="C93" s="7">
        <v>4</v>
      </c>
      <c r="D93" s="7">
        <v>5.0381736179666703</v>
      </c>
      <c r="E93" s="9">
        <f t="shared" si="97"/>
        <v>-2.8718925021612902</v>
      </c>
      <c r="F93" s="7" t="s">
        <v>83</v>
      </c>
      <c r="G93" s="1">
        <v>5</v>
      </c>
      <c r="H93" s="8">
        <f t="shared" si="81"/>
        <v>5.0381736179666703</v>
      </c>
      <c r="I93" s="8">
        <f t="shared" si="82"/>
        <v>278.18817361796664</v>
      </c>
      <c r="J93" s="8">
        <f t="shared" si="83"/>
        <v>3.3233662744052483E-2</v>
      </c>
      <c r="K93" s="8">
        <f t="shared" si="84"/>
        <v>10.4025</v>
      </c>
      <c r="L93" s="8">
        <f t="shared" si="85"/>
        <v>5.305275</v>
      </c>
      <c r="M93" s="1" t="s">
        <v>85</v>
      </c>
      <c r="N93" s="8">
        <f>(O92-P92)*$C$21/100</f>
        <v>19.730252839757242</v>
      </c>
      <c r="O93" s="8">
        <f t="shared" si="98"/>
        <v>6.3437093599872192</v>
      </c>
      <c r="P93" s="8">
        <f t="shared" si="86"/>
        <v>0.21082469741610427</v>
      </c>
      <c r="Q93" s="12">
        <f t="shared" si="87"/>
        <v>9.4871113837246918E-2</v>
      </c>
      <c r="R93" s="8">
        <f t="shared" si="88"/>
        <v>2.3873737500000001</v>
      </c>
      <c r="S93" s="13">
        <f t="shared" si="89"/>
        <v>3.973869354861044E-2</v>
      </c>
      <c r="T93" s="2">
        <f t="shared" si="90"/>
        <v>0.51</v>
      </c>
      <c r="U93" s="14">
        <f t="shared" si="91"/>
        <v>2.0266733709791325E-2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3.6447420213502085E-2</v>
      </c>
      <c r="AK93" s="8">
        <f t="shared" si="93"/>
        <v>10.4025</v>
      </c>
      <c r="AL93" s="1">
        <f t="shared" si="94"/>
        <v>0.45</v>
      </c>
      <c r="AM93" s="17">
        <f t="shared" si="95"/>
        <v>123549.33333333333</v>
      </c>
      <c r="AN93" s="1">
        <f t="shared" si="96"/>
        <v>468430241.14792359</v>
      </c>
    </row>
    <row r="94" spans="1:48" x14ac:dyDescent="0.15">
      <c r="C94" s="7">
        <v>5</v>
      </c>
      <c r="D94" s="7">
        <v>7.6798312079354796</v>
      </c>
      <c r="E94" s="9">
        <f t="shared" si="97"/>
        <v>5.0381736179666703</v>
      </c>
      <c r="F94" s="7" t="s">
        <v>85</v>
      </c>
      <c r="G94" s="1">
        <v>6</v>
      </c>
      <c r="H94" s="8">
        <f t="shared" si="81"/>
        <v>7.6798312079354796</v>
      </c>
      <c r="I94" s="8">
        <f t="shared" si="82"/>
        <v>280.82983120793546</v>
      </c>
      <c r="J94" s="8">
        <f t="shared" si="83"/>
        <v>4.6191769247569549E-2</v>
      </c>
      <c r="K94" s="8">
        <f t="shared" si="84"/>
        <v>10.4025</v>
      </c>
      <c r="L94" s="8">
        <f t="shared" si="85"/>
        <v>5.305275</v>
      </c>
      <c r="M94" s="1" t="s">
        <v>83</v>
      </c>
      <c r="O94" s="8">
        <f t="shared" si="98"/>
        <v>11.438159662571115</v>
      </c>
      <c r="P94" s="8">
        <f t="shared" si="86"/>
        <v>0.52834883175034297</v>
      </c>
      <c r="Q94" s="12">
        <f t="shared" si="87"/>
        <v>0.23775697428765435</v>
      </c>
      <c r="R94" s="8">
        <f t="shared" si="88"/>
        <v>2.3873737500000001</v>
      </c>
      <c r="S94" s="13">
        <f t="shared" si="89"/>
        <v>9.9589339242610986E-2</v>
      </c>
      <c r="T94" s="2">
        <f t="shared" si="90"/>
        <v>0.51</v>
      </c>
      <c r="U94" s="14">
        <f t="shared" si="91"/>
        <v>5.0790563013731603E-2</v>
      </c>
      <c r="V94" s="2">
        <v>180.9</v>
      </c>
      <c r="W94" s="2">
        <v>0.06</v>
      </c>
      <c r="X94" s="2">
        <v>6</v>
      </c>
      <c r="Y94" s="2">
        <v>0.14000000000000001</v>
      </c>
      <c r="Z94" s="2"/>
      <c r="AA94" s="2"/>
      <c r="AB94" s="2">
        <v>70</v>
      </c>
      <c r="AC94" s="2">
        <v>0.26</v>
      </c>
      <c r="AD94" s="2">
        <v>22</v>
      </c>
      <c r="AE94" s="2">
        <v>0.02</v>
      </c>
      <c r="AF94" s="2">
        <v>0.3</v>
      </c>
      <c r="AG94" s="2">
        <v>0.01</v>
      </c>
      <c r="AH94" s="2"/>
      <c r="AI94" s="2"/>
      <c r="AJ94" s="1">
        <f t="shared" si="92"/>
        <v>4.5650354748640078E-2</v>
      </c>
      <c r="AK94" s="8">
        <f t="shared" si="93"/>
        <v>10.4025</v>
      </c>
      <c r="AL94" s="1">
        <f t="shared" si="94"/>
        <v>0.45</v>
      </c>
      <c r="AM94" s="17">
        <f t="shared" si="95"/>
        <v>123549.33333333333</v>
      </c>
      <c r="AN94" s="1">
        <f t="shared" si="96"/>
        <v>586708374.91735399</v>
      </c>
    </row>
    <row r="95" spans="1:48" x14ac:dyDescent="0.15">
      <c r="C95" s="7">
        <v>6</v>
      </c>
      <c r="D95" s="7">
        <v>13.966030124</v>
      </c>
      <c r="E95" s="9">
        <f t="shared" si="97"/>
        <v>7.6798312079354796</v>
      </c>
      <c r="F95" s="7" t="s">
        <v>83</v>
      </c>
      <c r="G95" s="1">
        <v>7</v>
      </c>
      <c r="H95" s="8">
        <f t="shared" si="81"/>
        <v>13.966030124</v>
      </c>
      <c r="I95" s="8">
        <f t="shared" si="82"/>
        <v>287.11603012399996</v>
      </c>
      <c r="J95" s="8">
        <f t="shared" si="83"/>
        <v>9.868263477446354E-2</v>
      </c>
      <c r="K95" s="8">
        <f t="shared" si="84"/>
        <v>10.4025</v>
      </c>
      <c r="L95" s="8">
        <f t="shared" si="85"/>
        <v>5.305275</v>
      </c>
      <c r="M95" s="1" t="s">
        <v>83</v>
      </c>
      <c r="O95" s="8">
        <f t="shared" si="98"/>
        <v>16.215085830820772</v>
      </c>
      <c r="P95" s="8">
        <f t="shared" si="86"/>
        <v>1.6001473928794649</v>
      </c>
      <c r="Q95" s="12">
        <f t="shared" si="87"/>
        <v>0.72006632679575922</v>
      </c>
      <c r="R95" s="8">
        <f t="shared" si="88"/>
        <v>2.3873737500000001</v>
      </c>
      <c r="S95" s="13">
        <f t="shared" si="89"/>
        <v>0.30161441072884343</v>
      </c>
      <c r="T95" s="2">
        <f t="shared" si="90"/>
        <v>0.51</v>
      </c>
      <c r="U95" s="14">
        <f t="shared" si="91"/>
        <v>0.15382334947171014</v>
      </c>
      <c r="V95" s="2">
        <v>180.9</v>
      </c>
      <c r="W95" s="2">
        <v>0.06</v>
      </c>
      <c r="X95" s="2">
        <v>6</v>
      </c>
      <c r="Y95" s="2">
        <v>0.14000000000000001</v>
      </c>
      <c r="Z95" s="2"/>
      <c r="AA95" s="2"/>
      <c r="AB95" s="2">
        <v>70</v>
      </c>
      <c r="AC95" s="2">
        <v>0.26</v>
      </c>
      <c r="AD95" s="2">
        <v>22</v>
      </c>
      <c r="AE95" s="2">
        <v>0.02</v>
      </c>
      <c r="AF95" s="2">
        <v>0.3</v>
      </c>
      <c r="AG95" s="2">
        <v>0.01</v>
      </c>
      <c r="AH95" s="2"/>
      <c r="AI95" s="2"/>
      <c r="AJ95" s="1">
        <f t="shared" si="92"/>
        <v>7.671473986572061E-2</v>
      </c>
      <c r="AK95" s="8">
        <f t="shared" si="93"/>
        <v>10.4025</v>
      </c>
      <c r="AL95" s="1">
        <f t="shared" si="94"/>
        <v>0.45</v>
      </c>
      <c r="AM95" s="17">
        <f t="shared" si="95"/>
        <v>123549.33333333333</v>
      </c>
      <c r="AN95" s="1">
        <f t="shared" si="96"/>
        <v>985954667.96816766</v>
      </c>
    </row>
    <row r="96" spans="1:48" x14ac:dyDescent="0.15">
      <c r="C96" s="7">
        <v>7</v>
      </c>
      <c r="D96" s="7">
        <v>15.883503500645199</v>
      </c>
      <c r="E96" s="9">
        <f t="shared" si="97"/>
        <v>13.966030124</v>
      </c>
      <c r="F96" s="7" t="s">
        <v>83</v>
      </c>
      <c r="G96" s="1">
        <v>8</v>
      </c>
      <c r="H96" s="8">
        <f t="shared" si="81"/>
        <v>15.883503500645199</v>
      </c>
      <c r="I96" s="8">
        <f t="shared" si="82"/>
        <v>289.03350350064517</v>
      </c>
      <c r="J96" s="8">
        <f t="shared" si="83"/>
        <v>0.12357974980736315</v>
      </c>
      <c r="K96" s="8">
        <f t="shared" si="84"/>
        <v>10.4025</v>
      </c>
      <c r="L96" s="8">
        <f t="shared" si="85"/>
        <v>5.305275</v>
      </c>
      <c r="M96" s="1" t="s">
        <v>83</v>
      </c>
      <c r="O96" s="8">
        <f t="shared" si="98"/>
        <v>19.920213437941307</v>
      </c>
      <c r="P96" s="8">
        <f t="shared" si="86"/>
        <v>2.4617349927700602</v>
      </c>
      <c r="Q96" s="12">
        <f t="shared" si="87"/>
        <v>1.107780746746527</v>
      </c>
      <c r="R96" s="8">
        <f t="shared" si="88"/>
        <v>2.3873737500000001</v>
      </c>
      <c r="S96" s="13">
        <f t="shared" si="89"/>
        <v>0.46401647280679326</v>
      </c>
      <c r="T96" s="2">
        <f t="shared" si="90"/>
        <v>0.51</v>
      </c>
      <c r="U96" s="14">
        <f t="shared" si="91"/>
        <v>0.23664840113146457</v>
      </c>
      <c r="V96" s="2">
        <v>180.9</v>
      </c>
      <c r="W96" s="2">
        <v>0.06</v>
      </c>
      <c r="X96" s="2">
        <v>6</v>
      </c>
      <c r="Y96" s="2">
        <v>0.14000000000000001</v>
      </c>
      <c r="Z96" s="2"/>
      <c r="AA96" s="2"/>
      <c r="AB96" s="2">
        <v>70</v>
      </c>
      <c r="AC96" s="2">
        <v>0.26</v>
      </c>
      <c r="AD96" s="2">
        <v>22</v>
      </c>
      <c r="AE96" s="2">
        <v>0.02</v>
      </c>
      <c r="AF96" s="2">
        <v>0.3</v>
      </c>
      <c r="AG96" s="2">
        <v>0.01</v>
      </c>
      <c r="AH96" s="2"/>
      <c r="AI96" s="2"/>
      <c r="AJ96" s="1">
        <f t="shared" si="92"/>
        <v>0.10168649294113657</v>
      </c>
      <c r="AK96" s="8">
        <f t="shared" si="93"/>
        <v>10.4025</v>
      </c>
      <c r="AL96" s="1">
        <f t="shared" si="94"/>
        <v>0.45</v>
      </c>
      <c r="AM96" s="17">
        <f t="shared" si="95"/>
        <v>123549.33333333333</v>
      </c>
      <c r="AN96" s="1">
        <f t="shared" si="96"/>
        <v>1306897117.2960384</v>
      </c>
    </row>
    <row r="97" spans="1:50" x14ac:dyDescent="0.15">
      <c r="C97" s="7">
        <v>8</v>
      </c>
      <c r="D97" s="7">
        <v>13.4210359266774</v>
      </c>
      <c r="E97" s="9">
        <f t="shared" si="97"/>
        <v>15.883503500645199</v>
      </c>
      <c r="F97" s="7" t="s">
        <v>83</v>
      </c>
      <c r="G97" s="1">
        <v>9</v>
      </c>
      <c r="H97" s="8">
        <f t="shared" si="81"/>
        <v>13.4210359266774</v>
      </c>
      <c r="I97" s="8">
        <f t="shared" si="82"/>
        <v>286.57103592667738</v>
      </c>
      <c r="J97" s="8">
        <f t="shared" si="83"/>
        <v>9.2519108362317373E-2</v>
      </c>
      <c r="K97" s="8">
        <f t="shared" si="84"/>
        <v>10.4025</v>
      </c>
      <c r="L97" s="8">
        <f t="shared" si="85"/>
        <v>5.305275</v>
      </c>
      <c r="M97" s="1" t="s">
        <v>83</v>
      </c>
      <c r="O97" s="8">
        <f t="shared" si="98"/>
        <v>22.763753445171247</v>
      </c>
      <c r="P97" s="8">
        <f t="shared" si="86"/>
        <v>2.1060821717268738</v>
      </c>
      <c r="Q97" s="12">
        <f t="shared" si="87"/>
        <v>0.94773697727709327</v>
      </c>
      <c r="R97" s="8">
        <f t="shared" si="88"/>
        <v>2.3873737500000001</v>
      </c>
      <c r="S97" s="13">
        <f t="shared" si="89"/>
        <v>0.39697888831905487</v>
      </c>
      <c r="T97" s="2">
        <f t="shared" si="90"/>
        <v>0.51</v>
      </c>
      <c r="U97" s="14">
        <f t="shared" si="91"/>
        <v>0.20245923304271798</v>
      </c>
      <c r="V97" s="2">
        <v>180.9</v>
      </c>
      <c r="W97" s="2">
        <v>0.06</v>
      </c>
      <c r="X97" s="2">
        <v>6</v>
      </c>
      <c r="Y97" s="2">
        <v>0.14000000000000001</v>
      </c>
      <c r="Z97" s="2"/>
      <c r="AA97" s="2"/>
      <c r="AB97" s="2">
        <v>70</v>
      </c>
      <c r="AC97" s="2">
        <v>0.26</v>
      </c>
      <c r="AD97" s="2">
        <v>22</v>
      </c>
      <c r="AE97" s="2">
        <v>0.02</v>
      </c>
      <c r="AF97" s="2">
        <v>0.3</v>
      </c>
      <c r="AG97" s="2">
        <v>0.01</v>
      </c>
      <c r="AH97" s="2"/>
      <c r="AI97" s="2"/>
      <c r="AJ97" s="1">
        <f t="shared" si="92"/>
        <v>9.1378458762379475E-2</v>
      </c>
      <c r="AK97" s="8">
        <f t="shared" si="93"/>
        <v>10.4025</v>
      </c>
      <c r="AL97" s="1">
        <f t="shared" si="94"/>
        <v>0.45</v>
      </c>
      <c r="AM97" s="17">
        <f t="shared" si="95"/>
        <v>123549.33333333333</v>
      </c>
      <c r="AN97" s="1">
        <f t="shared" si="96"/>
        <v>1174416000.4479532</v>
      </c>
    </row>
    <row r="98" spans="1:50" x14ac:dyDescent="0.15">
      <c r="C98" s="7">
        <v>9</v>
      </c>
      <c r="D98" s="7">
        <v>10.232710754933301</v>
      </c>
      <c r="E98" s="9">
        <f t="shared" si="97"/>
        <v>13.4210359266774</v>
      </c>
      <c r="F98" s="7" t="s">
        <v>83</v>
      </c>
      <c r="G98" s="1">
        <v>10</v>
      </c>
      <c r="H98" s="8">
        <f t="shared" si="81"/>
        <v>10.232710754933301</v>
      </c>
      <c r="I98" s="8">
        <f t="shared" si="82"/>
        <v>283.38271075493327</v>
      </c>
      <c r="J98" s="8">
        <f t="shared" si="83"/>
        <v>6.3126647672395619E-2</v>
      </c>
      <c r="K98" s="8">
        <f t="shared" si="84"/>
        <v>10.4025</v>
      </c>
      <c r="L98" s="8">
        <f t="shared" si="85"/>
        <v>5.305275</v>
      </c>
      <c r="M98" s="1" t="s">
        <v>83</v>
      </c>
      <c r="O98" s="8">
        <f t="shared" si="98"/>
        <v>25.962946273444373</v>
      </c>
      <c r="P98" s="8">
        <f t="shared" si="86"/>
        <v>1.6389537619410597</v>
      </c>
      <c r="Q98" s="12">
        <f t="shared" si="87"/>
        <v>0.73752919287347685</v>
      </c>
      <c r="R98" s="8">
        <f t="shared" si="88"/>
        <v>2.3873737500000001</v>
      </c>
      <c r="S98" s="13">
        <f t="shared" si="89"/>
        <v>0.30892908698249566</v>
      </c>
      <c r="T98" s="2">
        <f t="shared" si="90"/>
        <v>0.51</v>
      </c>
      <c r="U98" s="14">
        <f t="shared" si="91"/>
        <v>0.15755383436107279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 t="shared" si="92"/>
        <v>7.783948105986345E-2</v>
      </c>
      <c r="AK98" s="8">
        <f t="shared" si="93"/>
        <v>10.4025</v>
      </c>
      <c r="AL98" s="1">
        <f t="shared" si="94"/>
        <v>0.45</v>
      </c>
      <c r="AM98" s="17">
        <f t="shared" si="95"/>
        <v>123549.33333333333</v>
      </c>
      <c r="AN98" s="1">
        <f t="shared" si="96"/>
        <v>1000410088.5635095</v>
      </c>
    </row>
    <row r="99" spans="1:50" x14ac:dyDescent="0.15">
      <c r="C99" s="7">
        <v>10</v>
      </c>
      <c r="D99" s="7">
        <v>4.5422687295161301</v>
      </c>
      <c r="E99" s="9">
        <f t="shared" si="97"/>
        <v>10.232710754933301</v>
      </c>
      <c r="F99" s="7" t="s">
        <v>83</v>
      </c>
      <c r="G99" s="1">
        <v>11</v>
      </c>
      <c r="H99" s="8">
        <f t="shared" si="81"/>
        <v>4.5422687295161301</v>
      </c>
      <c r="I99" s="8">
        <f t="shared" si="82"/>
        <v>277.69226872951612</v>
      </c>
      <c r="J99" s="8">
        <f t="shared" si="83"/>
        <v>3.1219994544519805E-2</v>
      </c>
      <c r="K99" s="8">
        <f t="shared" si="84"/>
        <v>10.4025</v>
      </c>
      <c r="L99" s="8">
        <f t="shared" si="85"/>
        <v>5.305275</v>
      </c>
      <c r="M99" s="1" t="s">
        <v>85</v>
      </c>
      <c r="N99" s="8">
        <f>(O98-P98)*$C$21/100</f>
        <v>23.107792885928149</v>
      </c>
      <c r="O99" s="8">
        <f t="shared" si="98"/>
        <v>6.5214746255751663</v>
      </c>
      <c r="P99" s="8">
        <f t="shared" si="86"/>
        <v>0.20360040223268103</v>
      </c>
      <c r="Q99" s="12">
        <f t="shared" si="87"/>
        <v>9.1620181004706466E-2</v>
      </c>
      <c r="R99" s="8">
        <f t="shared" si="88"/>
        <v>2.3873737500000001</v>
      </c>
      <c r="S99" s="13">
        <f t="shared" si="89"/>
        <v>3.8376974281763156E-2</v>
      </c>
      <c r="T99" s="2">
        <f t="shared" si="90"/>
        <v>0.51</v>
      </c>
      <c r="U99" s="14">
        <f t="shared" si="91"/>
        <v>1.9572256883699211E-2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3.6238035450435309E-2</v>
      </c>
      <c r="AK99" s="8">
        <f t="shared" si="93"/>
        <v>10.4025</v>
      </c>
      <c r="AL99" s="1">
        <f t="shared" si="94"/>
        <v>0.45</v>
      </c>
      <c r="AM99" s="17">
        <f t="shared" si="95"/>
        <v>123549.33333333333</v>
      </c>
      <c r="AN99" s="1">
        <f t="shared" si="96"/>
        <v>465739182.23397237</v>
      </c>
    </row>
    <row r="100" spans="1:50" x14ac:dyDescent="0.15">
      <c r="C100" s="7">
        <v>11</v>
      </c>
      <c r="D100" s="7">
        <v>2.0733506390666698</v>
      </c>
      <c r="E100" s="9">
        <f t="shared" si="97"/>
        <v>4.5422687295161301</v>
      </c>
      <c r="F100" s="7" t="s">
        <v>85</v>
      </c>
      <c r="G100" s="1">
        <v>12</v>
      </c>
      <c r="H100" s="8">
        <f t="shared" si="81"/>
        <v>2.0733506390666698</v>
      </c>
      <c r="I100" s="8">
        <f t="shared" si="82"/>
        <v>275.22335063906667</v>
      </c>
      <c r="J100" s="8">
        <f t="shared" si="83"/>
        <v>2.2794529039103579E-2</v>
      </c>
      <c r="K100" s="8">
        <f t="shared" si="84"/>
        <v>10.4025</v>
      </c>
      <c r="L100" s="8">
        <f t="shared" si="85"/>
        <v>5.305275</v>
      </c>
      <c r="M100" s="1" t="s">
        <v>83</v>
      </c>
      <c r="O100" s="8">
        <f t="shared" si="98"/>
        <v>11.623149223342486</v>
      </c>
      <c r="P100" s="8">
        <f t="shared" si="86"/>
        <v>0.26494421249731448</v>
      </c>
      <c r="Q100" s="12">
        <f t="shared" si="87"/>
        <v>0.11922489562379152</v>
      </c>
      <c r="R100" s="8">
        <f t="shared" si="88"/>
        <v>2.3873737500000001</v>
      </c>
      <c r="S100" s="13">
        <f t="shared" si="89"/>
        <v>4.9939769851198003E-2</v>
      </c>
      <c r="T100" s="2">
        <f t="shared" si="90"/>
        <v>0.51</v>
      </c>
      <c r="U100" s="14">
        <f t="shared" si="91"/>
        <v>2.5469282624110981E-2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3.8015988711169457E-2</v>
      </c>
      <c r="AK100" s="8">
        <f t="shared" si="93"/>
        <v>10.4025</v>
      </c>
      <c r="AL100" s="1">
        <f t="shared" si="94"/>
        <v>0.45</v>
      </c>
      <c r="AM100" s="17">
        <f t="shared" si="95"/>
        <v>123549.33333333333</v>
      </c>
      <c r="AN100" s="1">
        <f t="shared" si="96"/>
        <v>488589827.623873</v>
      </c>
      <c r="AO100" s="1">
        <f>SUM(AN89:AN100)</f>
        <v>8205260949.0370502</v>
      </c>
    </row>
    <row r="101" spans="1:50" x14ac:dyDescent="0.3">
      <c r="C101" s="7">
        <v>12</v>
      </c>
      <c r="D101" s="10">
        <v>-2.3066070033871</v>
      </c>
      <c r="E101" s="9">
        <f t="shared" si="97"/>
        <v>2.0733506390666698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-3</v>
      </c>
      <c r="E105" s="7"/>
      <c r="F105" s="7"/>
      <c r="G105" s="1">
        <v>1</v>
      </c>
      <c r="H105" s="8">
        <f t="shared" ref="H105:H116" si="99">E106</f>
        <v>-3</v>
      </c>
      <c r="I105" s="8">
        <f t="shared" ref="I105:I116" si="100">H105+273.15</f>
        <v>270.14999999999998</v>
      </c>
      <c r="J105" s="8">
        <f t="shared" ref="J105:J116" si="101">EXP(($C$15*(I105-$C$13))/($C$16*I105*$C$13))</f>
        <v>1.1729824167513125E-2</v>
      </c>
      <c r="K105" s="8">
        <f t="shared" ref="K105:K116" si="102">$B$105/12</f>
        <v>64.789020833333339</v>
      </c>
      <c r="L105" s="8">
        <f t="shared" ref="L105:L116" si="103">K105*$B$106/100</f>
        <v>0.64789020833333344</v>
      </c>
      <c r="M105" s="1" t="s">
        <v>83</v>
      </c>
      <c r="O105" s="8">
        <f>L105</f>
        <v>0.64789020833333344</v>
      </c>
      <c r="P105" s="8">
        <f t="shared" ref="P105:P116" si="104">O105*J105</f>
        <v>7.599638223603448E-3</v>
      </c>
      <c r="Q105" s="12">
        <f t="shared" ref="Q105:Q116" si="105">P105*$B$107</f>
        <v>2.2798914670810345E-3</v>
      </c>
      <c r="R105" s="8">
        <f t="shared" ref="R105:R116" si="106">L105*$B$107</f>
        <v>0.19436706250000002</v>
      </c>
      <c r="S105" s="13">
        <f t="shared" ref="S105:S116" si="107">Q105/R105</f>
        <v>1.1729824167513126E-2</v>
      </c>
      <c r="T105" s="2">
        <f t="shared" ref="T105:T116" si="108">$B$106/100</f>
        <v>0.01</v>
      </c>
      <c r="U105" s="14">
        <f t="shared" ref="U105:U116" si="109">S105*T105</f>
        <v>1.1729824167513127E-4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5.6072982416751314E-3</v>
      </c>
      <c r="AU105" s="8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8166.666666666667</v>
      </c>
      <c r="AX105" s="1">
        <f t="shared" ref="AX105:AX116" si="116">AW105*10000*AV105*0.67*AU105*AT105</f>
        <v>5963427.717056077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-7.2199068034516101</v>
      </c>
      <c r="E106" s="9">
        <f t="shared" ref="E106:E117" si="117">D105</f>
        <v>-3</v>
      </c>
      <c r="F106" s="7" t="s">
        <v>83</v>
      </c>
      <c r="G106" s="1">
        <v>2</v>
      </c>
      <c r="H106" s="8">
        <f t="shared" si="99"/>
        <v>-7.2199068034516101</v>
      </c>
      <c r="I106" s="8">
        <f t="shared" si="100"/>
        <v>265.93009319654834</v>
      </c>
      <c r="J106" s="8">
        <f t="shared" si="101"/>
        <v>6.6206949464941668E-3</v>
      </c>
      <c r="K106" s="8">
        <f t="shared" si="102"/>
        <v>64.789020833333339</v>
      </c>
      <c r="L106" s="8">
        <f t="shared" si="103"/>
        <v>0.64789020833333344</v>
      </c>
      <c r="M106" s="1" t="s">
        <v>83</v>
      </c>
      <c r="O106" s="8">
        <f t="shared" ref="O106:O116" si="118">L106+O105-P105-N106</f>
        <v>1.2881807784430634</v>
      </c>
      <c r="P106" s="8">
        <f t="shared" si="104"/>
        <v>8.5286519700089117E-3</v>
      </c>
      <c r="Q106" s="12">
        <f t="shared" si="105"/>
        <v>2.5585955910026733E-3</v>
      </c>
      <c r="R106" s="8">
        <f t="shared" si="106"/>
        <v>0.19436706250000002</v>
      </c>
      <c r="S106" s="13">
        <f t="shared" si="107"/>
        <v>1.3163730305399213E-2</v>
      </c>
      <c r="T106" s="2">
        <f t="shared" si="108"/>
        <v>0.01</v>
      </c>
      <c r="U106" s="14">
        <f t="shared" si="109"/>
        <v>1.3163730305399213E-4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5.6216373030539921E-3</v>
      </c>
      <c r="AU106" s="8">
        <f t="shared" si="113"/>
        <v>64.789020833333339</v>
      </c>
      <c r="AV106" s="1">
        <f t="shared" si="114"/>
        <v>0.3</v>
      </c>
      <c r="AW106" s="1">
        <f t="shared" si="115"/>
        <v>8166.666666666667</v>
      </c>
      <c r="AX106" s="1">
        <f t="shared" si="116"/>
        <v>5978677.4777033227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-10.1451981843214</v>
      </c>
      <c r="E107" s="9">
        <f t="shared" si="117"/>
        <v>-7.2199068034516101</v>
      </c>
      <c r="F107" s="7" t="s">
        <v>83</v>
      </c>
      <c r="G107" s="1">
        <v>3</v>
      </c>
      <c r="H107" s="8">
        <f t="shared" si="99"/>
        <v>-10.1451981843214</v>
      </c>
      <c r="I107" s="8">
        <f t="shared" si="100"/>
        <v>263.0048018156786</v>
      </c>
      <c r="J107" s="8">
        <f t="shared" si="101"/>
        <v>4.4059559174216209E-3</v>
      </c>
      <c r="K107" s="8">
        <f t="shared" si="102"/>
        <v>64.789020833333339</v>
      </c>
      <c r="L107" s="8">
        <f t="shared" si="103"/>
        <v>0.64789020833333344</v>
      </c>
      <c r="M107" s="1" t="s">
        <v>83</v>
      </c>
      <c r="O107" s="8">
        <f t="shared" si="118"/>
        <v>1.927542334806388</v>
      </c>
      <c r="P107" s="8">
        <f t="shared" si="104"/>
        <v>8.4926665561208918E-3</v>
      </c>
      <c r="Q107" s="12">
        <f t="shared" si="105"/>
        <v>2.5477999668362676E-3</v>
      </c>
      <c r="R107" s="8">
        <f t="shared" si="106"/>
        <v>0.19436706250000002</v>
      </c>
      <c r="S107" s="13">
        <f t="shared" si="107"/>
        <v>1.3108187848629278E-2</v>
      </c>
      <c r="T107" s="2">
        <f t="shared" si="108"/>
        <v>0.01</v>
      </c>
      <c r="U107" s="14">
        <f t="shared" si="109"/>
        <v>1.3108187848629278E-4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5.6210818784862933E-3</v>
      </c>
      <c r="AU107" s="8">
        <f t="shared" si="113"/>
        <v>64.789020833333339</v>
      </c>
      <c r="AV107" s="1">
        <f t="shared" si="114"/>
        <v>0.3</v>
      </c>
      <c r="AW107" s="1">
        <f t="shared" si="115"/>
        <v>8166.666666666667</v>
      </c>
      <c r="AX107" s="1">
        <f t="shared" si="116"/>
        <v>5978086.7771343514</v>
      </c>
    </row>
    <row r="108" spans="1:50" x14ac:dyDescent="0.15">
      <c r="C108" s="7">
        <v>3</v>
      </c>
      <c r="D108" s="7">
        <v>-2.8718925021612902</v>
      </c>
      <c r="E108" s="9">
        <f t="shared" si="117"/>
        <v>-10.1451981843214</v>
      </c>
      <c r="F108" s="7" t="s">
        <v>83</v>
      </c>
      <c r="G108" s="1">
        <v>4</v>
      </c>
      <c r="H108" s="8">
        <f t="shared" si="99"/>
        <v>-2.8718925021612902</v>
      </c>
      <c r="I108" s="8">
        <f t="shared" si="100"/>
        <v>270.27810749783868</v>
      </c>
      <c r="J108" s="8">
        <f t="shared" si="101"/>
        <v>1.193193094139863E-2</v>
      </c>
      <c r="K108" s="8">
        <f t="shared" si="102"/>
        <v>64.789020833333339</v>
      </c>
      <c r="L108" s="8">
        <f t="shared" si="103"/>
        <v>0.64789020833333344</v>
      </c>
      <c r="M108" s="1" t="s">
        <v>83</v>
      </c>
      <c r="O108" s="8">
        <f t="shared" si="118"/>
        <v>2.5669398765836005</v>
      </c>
      <c r="P108" s="8">
        <f t="shared" si="104"/>
        <v>3.0628549338117841E-2</v>
      </c>
      <c r="Q108" s="12">
        <f t="shared" si="105"/>
        <v>9.1885648014353519E-3</v>
      </c>
      <c r="R108" s="8">
        <f t="shared" si="106"/>
        <v>0.19436706250000002</v>
      </c>
      <c r="S108" s="13">
        <f t="shared" si="107"/>
        <v>4.7274289600561056E-2</v>
      </c>
      <c r="T108" s="2">
        <f t="shared" si="108"/>
        <v>0.01</v>
      </c>
      <c r="U108" s="14">
        <f t="shared" si="109"/>
        <v>4.7274289600561059E-4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5.9627428960056109E-3</v>
      </c>
      <c r="AU108" s="8">
        <f t="shared" si="113"/>
        <v>64.789020833333339</v>
      </c>
      <c r="AV108" s="1">
        <f t="shared" si="114"/>
        <v>0.3</v>
      </c>
      <c r="AW108" s="1">
        <f t="shared" si="115"/>
        <v>8166.666666666667</v>
      </c>
      <c r="AX108" s="1">
        <f t="shared" si="116"/>
        <v>6341447.2930008313</v>
      </c>
    </row>
    <row r="109" spans="1:50" x14ac:dyDescent="0.15">
      <c r="C109" s="7">
        <v>4</v>
      </c>
      <c r="D109" s="7">
        <v>5.0381736179666703</v>
      </c>
      <c r="E109" s="9">
        <f t="shared" si="117"/>
        <v>-2.8718925021612902</v>
      </c>
      <c r="F109" s="7" t="s">
        <v>83</v>
      </c>
      <c r="G109" s="1">
        <v>5</v>
      </c>
      <c r="H109" s="8">
        <f t="shared" si="99"/>
        <v>5.0381736179666703</v>
      </c>
      <c r="I109" s="8">
        <f t="shared" si="100"/>
        <v>278.18817361796664</v>
      </c>
      <c r="J109" s="8">
        <f t="shared" si="101"/>
        <v>3.3233662744052483E-2</v>
      </c>
      <c r="K109" s="8">
        <f t="shared" si="102"/>
        <v>64.789020833333339</v>
      </c>
      <c r="L109" s="8">
        <f t="shared" si="103"/>
        <v>0.64789020833333344</v>
      </c>
      <c r="M109" s="1" t="s">
        <v>85</v>
      </c>
      <c r="N109" s="8">
        <f>(O108-P108)*$C$21/100</f>
        <v>2.4094957608832086</v>
      </c>
      <c r="O109" s="8">
        <f t="shared" si="118"/>
        <v>0.77470577469560764</v>
      </c>
      <c r="P109" s="8">
        <f t="shared" si="104"/>
        <v>2.5746310442103734E-2</v>
      </c>
      <c r="Q109" s="12">
        <f t="shared" si="105"/>
        <v>7.7238931326311195E-3</v>
      </c>
      <c r="R109" s="8">
        <f t="shared" si="106"/>
        <v>0.19436706250000002</v>
      </c>
      <c r="S109" s="13">
        <f t="shared" si="107"/>
        <v>3.9738693548610475E-2</v>
      </c>
      <c r="T109" s="2">
        <f t="shared" si="108"/>
        <v>0.01</v>
      </c>
      <c r="U109" s="14">
        <f t="shared" si="109"/>
        <v>3.9738693548610477E-4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5.8873869354861049E-3</v>
      </c>
      <c r="AU109" s="8">
        <f t="shared" si="113"/>
        <v>64.789020833333339</v>
      </c>
      <c r="AV109" s="1">
        <f t="shared" si="114"/>
        <v>0.3</v>
      </c>
      <c r="AW109" s="1">
        <f t="shared" si="115"/>
        <v>8166.666666666667</v>
      </c>
      <c r="AX109" s="1">
        <f t="shared" si="116"/>
        <v>6261305.3415227588</v>
      </c>
    </row>
    <row r="110" spans="1:50" x14ac:dyDescent="0.15">
      <c r="C110" s="7">
        <v>5</v>
      </c>
      <c r="D110" s="7">
        <v>7.6798312079354796</v>
      </c>
      <c r="E110" s="9">
        <f t="shared" si="117"/>
        <v>5.0381736179666703</v>
      </c>
      <c r="F110" s="7" t="s">
        <v>85</v>
      </c>
      <c r="G110" s="1">
        <v>6</v>
      </c>
      <c r="H110" s="8">
        <f t="shared" si="99"/>
        <v>7.6798312079354796</v>
      </c>
      <c r="I110" s="8">
        <f t="shared" si="100"/>
        <v>280.82983120793546</v>
      </c>
      <c r="J110" s="8">
        <f t="shared" si="101"/>
        <v>4.6191769247569549E-2</v>
      </c>
      <c r="K110" s="8">
        <f t="shared" si="102"/>
        <v>64.789020833333339</v>
      </c>
      <c r="L110" s="8">
        <f t="shared" si="103"/>
        <v>0.64789020833333344</v>
      </c>
      <c r="M110" s="1" t="s">
        <v>83</v>
      </c>
      <c r="O110" s="8">
        <f t="shared" si="118"/>
        <v>1.3968496725868376</v>
      </c>
      <c r="P110" s="8">
        <f t="shared" si="104"/>
        <v>6.4522957749674273E-2</v>
      </c>
      <c r="Q110" s="12">
        <f t="shared" si="105"/>
        <v>1.9356887324902282E-2</v>
      </c>
      <c r="R110" s="8">
        <f t="shared" si="106"/>
        <v>0.19436706250000002</v>
      </c>
      <c r="S110" s="13">
        <f t="shared" si="107"/>
        <v>9.9589339242611027E-2</v>
      </c>
      <c r="T110" s="2">
        <f t="shared" si="108"/>
        <v>0.01</v>
      </c>
      <c r="U110" s="14">
        <f t="shared" si="109"/>
        <v>9.9589339242611035E-4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6.4858933924261102E-3</v>
      </c>
      <c r="AU110" s="8">
        <f t="shared" si="113"/>
        <v>64.789020833333339</v>
      </c>
      <c r="AV110" s="1">
        <f t="shared" si="114"/>
        <v>0.3</v>
      </c>
      <c r="AW110" s="1">
        <f t="shared" si="115"/>
        <v>8166.666666666667</v>
      </c>
      <c r="AX110" s="1">
        <f t="shared" si="116"/>
        <v>6897824.0070765298</v>
      </c>
    </row>
    <row r="111" spans="1:50" x14ac:dyDescent="0.15">
      <c r="C111" s="7">
        <v>6</v>
      </c>
      <c r="D111" s="7">
        <v>13.966030124</v>
      </c>
      <c r="E111" s="9">
        <f t="shared" si="117"/>
        <v>7.6798312079354796</v>
      </c>
      <c r="F111" s="7" t="s">
        <v>83</v>
      </c>
      <c r="G111" s="1">
        <v>7</v>
      </c>
      <c r="H111" s="8">
        <f t="shared" si="99"/>
        <v>13.966030124</v>
      </c>
      <c r="I111" s="8">
        <f t="shared" si="100"/>
        <v>287.11603012399996</v>
      </c>
      <c r="J111" s="8">
        <f t="shared" si="101"/>
        <v>9.868263477446354E-2</v>
      </c>
      <c r="K111" s="8">
        <f t="shared" si="102"/>
        <v>64.789020833333339</v>
      </c>
      <c r="L111" s="8">
        <f t="shared" si="103"/>
        <v>0.64789020833333344</v>
      </c>
      <c r="M111" s="1" t="s">
        <v>83</v>
      </c>
      <c r="O111" s="8">
        <f t="shared" si="118"/>
        <v>1.9802169231704967</v>
      </c>
      <c r="P111" s="8">
        <f t="shared" si="104"/>
        <v>0.19541302340344605</v>
      </c>
      <c r="Q111" s="12">
        <f t="shared" si="105"/>
        <v>5.862390702103381E-2</v>
      </c>
      <c r="R111" s="8">
        <f t="shared" si="106"/>
        <v>0.19436706250000002</v>
      </c>
      <c r="S111" s="13">
        <f t="shared" si="107"/>
        <v>0.30161441072884354</v>
      </c>
      <c r="T111" s="2">
        <f t="shared" si="108"/>
        <v>0.01</v>
      </c>
      <c r="U111" s="14">
        <f t="shared" si="109"/>
        <v>3.0161441072884356E-3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 t="shared" si="110"/>
        <v>4.8999999999999998E-4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 t="shared" si="111"/>
        <v>5.0000000000000001E-3</v>
      </c>
      <c r="AT111" s="1">
        <f t="shared" si="112"/>
        <v>8.5061441072884353E-3</v>
      </c>
      <c r="AU111" s="8">
        <f t="shared" si="113"/>
        <v>64.789020833333339</v>
      </c>
      <c r="AV111" s="1">
        <f t="shared" si="114"/>
        <v>0.3</v>
      </c>
      <c r="AW111" s="1">
        <f t="shared" si="115"/>
        <v>8166.666666666667</v>
      </c>
      <c r="AX111" s="1">
        <f t="shared" si="116"/>
        <v>9046384.4347831924</v>
      </c>
    </row>
    <row r="112" spans="1:50" x14ac:dyDescent="0.15">
      <c r="C112" s="7">
        <v>7</v>
      </c>
      <c r="D112" s="7">
        <v>15.883503500645199</v>
      </c>
      <c r="E112" s="9">
        <f t="shared" si="117"/>
        <v>13.966030124</v>
      </c>
      <c r="F112" s="7" t="s">
        <v>83</v>
      </c>
      <c r="G112" s="1">
        <v>8</v>
      </c>
      <c r="H112" s="8">
        <f t="shared" si="99"/>
        <v>15.883503500645199</v>
      </c>
      <c r="I112" s="8">
        <f t="shared" si="100"/>
        <v>289.03350350064517</v>
      </c>
      <c r="J112" s="8">
        <f t="shared" si="101"/>
        <v>0.12357974980736315</v>
      </c>
      <c r="K112" s="8">
        <f t="shared" si="102"/>
        <v>64.789020833333339</v>
      </c>
      <c r="L112" s="8">
        <f t="shared" si="103"/>
        <v>0.64789020833333344</v>
      </c>
      <c r="M112" s="1" t="s">
        <v>83</v>
      </c>
      <c r="O112" s="8">
        <f t="shared" si="118"/>
        <v>2.4326941081003839</v>
      </c>
      <c r="P112" s="8">
        <f t="shared" si="104"/>
        <v>0.30063172923689191</v>
      </c>
      <c r="Q112" s="12">
        <f t="shared" si="105"/>
        <v>9.0189518771067567E-2</v>
      </c>
      <c r="R112" s="8">
        <f t="shared" si="106"/>
        <v>0.19436706250000002</v>
      </c>
      <c r="S112" s="13">
        <f t="shared" si="107"/>
        <v>0.46401647280679337</v>
      </c>
      <c r="T112" s="2">
        <f t="shared" si="108"/>
        <v>0.01</v>
      </c>
      <c r="U112" s="14">
        <f t="shared" si="109"/>
        <v>4.6401647280679336E-3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1E-3</v>
      </c>
      <c r="AF112" s="2">
        <v>0.49</v>
      </c>
      <c r="AG112" s="14">
        <f t="shared" si="110"/>
        <v>4.8999999999999998E-4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0.01</v>
      </c>
      <c r="AR112" s="2">
        <v>0.5</v>
      </c>
      <c r="AS112" s="2">
        <f t="shared" si="111"/>
        <v>5.0000000000000001E-3</v>
      </c>
      <c r="AT112" s="1">
        <f t="shared" si="112"/>
        <v>1.0130164728067933E-2</v>
      </c>
      <c r="AU112" s="8">
        <f t="shared" si="113"/>
        <v>64.789020833333339</v>
      </c>
      <c r="AV112" s="1">
        <f t="shared" si="114"/>
        <v>0.3</v>
      </c>
      <c r="AW112" s="1">
        <f t="shared" si="115"/>
        <v>8166.666666666667</v>
      </c>
      <c r="AX112" s="1">
        <f t="shared" si="116"/>
        <v>10773549.491039205</v>
      </c>
    </row>
    <row r="113" spans="1:53" x14ac:dyDescent="0.15">
      <c r="C113" s="7">
        <v>8</v>
      </c>
      <c r="D113" s="7">
        <v>13.4210359266774</v>
      </c>
      <c r="E113" s="9">
        <f t="shared" si="117"/>
        <v>15.883503500645199</v>
      </c>
      <c r="F113" s="7" t="s">
        <v>83</v>
      </c>
      <c r="G113" s="1">
        <v>9</v>
      </c>
      <c r="H113" s="8">
        <f t="shared" si="99"/>
        <v>13.4210359266774</v>
      </c>
      <c r="I113" s="8">
        <f t="shared" si="100"/>
        <v>286.57103592667738</v>
      </c>
      <c r="J113" s="8">
        <f t="shared" si="101"/>
        <v>9.2519108362317373E-2</v>
      </c>
      <c r="K113" s="8">
        <f t="shared" si="102"/>
        <v>64.789020833333339</v>
      </c>
      <c r="L113" s="8">
        <f t="shared" si="103"/>
        <v>0.64789020833333344</v>
      </c>
      <c r="M113" s="1" t="s">
        <v>83</v>
      </c>
      <c r="O113" s="8">
        <f t="shared" si="118"/>
        <v>2.7799525871968256</v>
      </c>
      <c r="P113" s="8">
        <f t="shared" si="104"/>
        <v>0.25719873465696763</v>
      </c>
      <c r="Q113" s="12">
        <f t="shared" si="105"/>
        <v>7.7159620397090289E-2</v>
      </c>
      <c r="R113" s="8">
        <f t="shared" si="106"/>
        <v>0.19436706250000002</v>
      </c>
      <c r="S113" s="13">
        <f t="shared" si="107"/>
        <v>0.39697888831905498</v>
      </c>
      <c r="T113" s="2">
        <f t="shared" si="108"/>
        <v>0.01</v>
      </c>
      <c r="U113" s="14">
        <f t="shared" si="109"/>
        <v>3.9697888831905495E-3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 t="shared" si="110"/>
        <v>4.8999999999999998E-4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 t="shared" si="111"/>
        <v>5.0000000000000001E-3</v>
      </c>
      <c r="AT113" s="1">
        <f t="shared" si="112"/>
        <v>9.4597888831905487E-3</v>
      </c>
      <c r="AU113" s="8">
        <f t="shared" si="113"/>
        <v>64.789020833333339</v>
      </c>
      <c r="AV113" s="1">
        <f t="shared" si="114"/>
        <v>0.3</v>
      </c>
      <c r="AW113" s="1">
        <f t="shared" si="115"/>
        <v>8166.666666666667</v>
      </c>
      <c r="AX113" s="1">
        <f t="shared" si="116"/>
        <v>10060596.885009749</v>
      </c>
    </row>
    <row r="114" spans="1:53" x14ac:dyDescent="0.15">
      <c r="C114" s="7">
        <v>9</v>
      </c>
      <c r="D114" s="7">
        <v>10.232710754933301</v>
      </c>
      <c r="E114" s="9">
        <f t="shared" si="117"/>
        <v>13.4210359266774</v>
      </c>
      <c r="F114" s="7" t="s">
        <v>83</v>
      </c>
      <c r="G114" s="1">
        <v>10</v>
      </c>
      <c r="H114" s="8">
        <f t="shared" si="99"/>
        <v>10.232710754933301</v>
      </c>
      <c r="I114" s="8">
        <f t="shared" si="100"/>
        <v>283.38271075493327</v>
      </c>
      <c r="J114" s="8">
        <f t="shared" si="101"/>
        <v>6.3126647672395619E-2</v>
      </c>
      <c r="K114" s="8">
        <f t="shared" si="102"/>
        <v>64.789020833333339</v>
      </c>
      <c r="L114" s="8">
        <f t="shared" si="103"/>
        <v>0.64789020833333344</v>
      </c>
      <c r="M114" s="1" t="s">
        <v>83</v>
      </c>
      <c r="O114" s="8">
        <f t="shared" si="118"/>
        <v>3.1706440608731916</v>
      </c>
      <c r="P114" s="8">
        <f t="shared" si="104"/>
        <v>0.20015213052531566</v>
      </c>
      <c r="Q114" s="12">
        <f t="shared" si="105"/>
        <v>6.0045639157594699E-2</v>
      </c>
      <c r="R114" s="8">
        <f t="shared" si="106"/>
        <v>0.19436706250000002</v>
      </c>
      <c r="S114" s="13">
        <f t="shared" si="107"/>
        <v>0.30892908698249577</v>
      </c>
      <c r="T114" s="2">
        <f t="shared" si="108"/>
        <v>0.01</v>
      </c>
      <c r="U114" s="14">
        <f t="shared" si="109"/>
        <v>3.0892908698249579E-3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10"/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11"/>
        <v>5.0000000000000001E-3</v>
      </c>
      <c r="AT114" s="1">
        <f t="shared" si="112"/>
        <v>8.5792908698249584E-3</v>
      </c>
      <c r="AU114" s="8">
        <f t="shared" si="113"/>
        <v>64.789020833333339</v>
      </c>
      <c r="AV114" s="1">
        <f t="shared" si="114"/>
        <v>0.3</v>
      </c>
      <c r="AW114" s="1">
        <f t="shared" si="115"/>
        <v>8166.666666666667</v>
      </c>
      <c r="AX114" s="1">
        <f t="shared" si="116"/>
        <v>9124176.8781886846</v>
      </c>
    </row>
    <row r="115" spans="1:53" x14ac:dyDescent="0.15">
      <c r="C115" s="7">
        <v>10</v>
      </c>
      <c r="D115" s="7">
        <v>4.5422687295161301</v>
      </c>
      <c r="E115" s="9">
        <f t="shared" si="117"/>
        <v>10.232710754933301</v>
      </c>
      <c r="F115" s="7" t="s">
        <v>83</v>
      </c>
      <c r="G115" s="1">
        <v>11</v>
      </c>
      <c r="H115" s="8">
        <f t="shared" si="99"/>
        <v>4.5422687295161301</v>
      </c>
      <c r="I115" s="8">
        <f t="shared" si="100"/>
        <v>277.69226872951612</v>
      </c>
      <c r="J115" s="8">
        <f t="shared" si="101"/>
        <v>3.1219994544519805E-2</v>
      </c>
      <c r="K115" s="8">
        <f t="shared" si="102"/>
        <v>64.789020833333339</v>
      </c>
      <c r="L115" s="8">
        <f t="shared" si="103"/>
        <v>0.64789020833333344</v>
      </c>
      <c r="M115" s="1" t="s">
        <v>85</v>
      </c>
      <c r="N115" s="8">
        <f>(O114-P114)*$C$21/100</f>
        <v>2.8219673338304823</v>
      </c>
      <c r="O115" s="8">
        <f t="shared" si="118"/>
        <v>0.79641480485072735</v>
      </c>
      <c r="P115" s="8">
        <f t="shared" si="104"/>
        <v>2.4864065862614512E-2</v>
      </c>
      <c r="Q115" s="12">
        <f t="shared" si="105"/>
        <v>7.4592197587843535E-3</v>
      </c>
      <c r="R115" s="8">
        <f t="shared" si="106"/>
        <v>0.19436706250000002</v>
      </c>
      <c r="S115" s="13">
        <f t="shared" si="107"/>
        <v>3.8376974281763163E-2</v>
      </c>
      <c r="T115" s="2">
        <f t="shared" si="108"/>
        <v>0.01</v>
      </c>
      <c r="U115" s="14">
        <f t="shared" si="109"/>
        <v>3.8376974281763163E-4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5.8737697428176321E-3</v>
      </c>
      <c r="AU115" s="8">
        <f t="shared" si="113"/>
        <v>64.789020833333339</v>
      </c>
      <c r="AV115" s="1">
        <f t="shared" si="114"/>
        <v>0.3</v>
      </c>
      <c r="AW115" s="1">
        <f t="shared" si="115"/>
        <v>8166.666666666667</v>
      </c>
      <c r="AX115" s="1">
        <f t="shared" si="116"/>
        <v>6246823.296750444</v>
      </c>
    </row>
    <row r="116" spans="1:53" x14ac:dyDescent="0.15">
      <c r="C116" s="7">
        <v>11</v>
      </c>
      <c r="D116" s="7">
        <v>2.0733506390666698</v>
      </c>
      <c r="E116" s="9">
        <f t="shared" si="117"/>
        <v>4.5422687295161301</v>
      </c>
      <c r="F116" s="7" t="s">
        <v>85</v>
      </c>
      <c r="G116" s="1">
        <v>12</v>
      </c>
      <c r="H116" s="8">
        <f t="shared" si="99"/>
        <v>2.0733506390666698</v>
      </c>
      <c r="I116" s="8">
        <f t="shared" si="100"/>
        <v>275.22335063906667</v>
      </c>
      <c r="J116" s="8">
        <f t="shared" si="101"/>
        <v>2.2794529039103579E-2</v>
      </c>
      <c r="K116" s="8">
        <f t="shared" si="102"/>
        <v>64.789020833333339</v>
      </c>
      <c r="L116" s="8">
        <f t="shared" si="103"/>
        <v>0.64789020833333344</v>
      </c>
      <c r="M116" s="1" t="s">
        <v>83</v>
      </c>
      <c r="O116" s="8">
        <f t="shared" si="118"/>
        <v>1.4194409473214464</v>
      </c>
      <c r="P116" s="8">
        <f t="shared" si="104"/>
        <v>3.2355487893011403E-2</v>
      </c>
      <c r="Q116" s="12">
        <f t="shared" si="105"/>
        <v>9.7066463679034206E-3</v>
      </c>
      <c r="R116" s="8">
        <f t="shared" si="106"/>
        <v>0.19436706250000002</v>
      </c>
      <c r="S116" s="13">
        <f t="shared" si="107"/>
        <v>4.993976985119801E-2</v>
      </c>
      <c r="T116" s="2">
        <f t="shared" si="108"/>
        <v>0.01</v>
      </c>
      <c r="U116" s="14">
        <f t="shared" si="109"/>
        <v>4.9939769851198009E-4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5.9893976985119805E-3</v>
      </c>
      <c r="AU116" s="8">
        <f t="shared" si="113"/>
        <v>64.789020833333339</v>
      </c>
      <c r="AV116" s="1">
        <f t="shared" si="114"/>
        <v>0.3</v>
      </c>
      <c r="AW116" s="1">
        <f t="shared" si="115"/>
        <v>8166.666666666667</v>
      </c>
      <c r="AX116" s="1">
        <f t="shared" si="116"/>
        <v>6369794.9893794088</v>
      </c>
      <c r="AY116" s="1">
        <f>SUM(AX105:AX116)</f>
        <v>89042094.588644549</v>
      </c>
    </row>
    <row r="117" spans="1:53" x14ac:dyDescent="0.3">
      <c r="C117" s="7">
        <v>12</v>
      </c>
      <c r="D117" s="10">
        <v>-2.3066070033871</v>
      </c>
      <c r="E117" s="9">
        <f t="shared" si="117"/>
        <v>2.0733506390666698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-3</v>
      </c>
      <c r="E121" s="7"/>
      <c r="F121" s="7"/>
      <c r="G121" s="1">
        <v>1</v>
      </c>
      <c r="H121" s="8">
        <f t="shared" ref="H121:H132" si="119">E122</f>
        <v>-3</v>
      </c>
      <c r="I121" s="8">
        <f t="shared" ref="I121:I132" si="120">H121+273.15</f>
        <v>270.14999999999998</v>
      </c>
      <c r="J121" s="8">
        <f t="shared" ref="J121:J132" si="121">EXP(($C$15*(I121-$C$13))/($C$16*I121*$C$13))</f>
        <v>1.1729824167513125E-2</v>
      </c>
      <c r="K121" s="8">
        <f t="shared" ref="K121:K132" si="122">$B$121/12</f>
        <v>28.47</v>
      </c>
      <c r="L121" s="8">
        <f t="shared" ref="L121:L132" si="123">K121*$B$122/100</f>
        <v>0.28470000000000001</v>
      </c>
      <c r="M121" s="1" t="s">
        <v>83</v>
      </c>
      <c r="O121" s="8">
        <f>L121</f>
        <v>0.28470000000000001</v>
      </c>
      <c r="P121" s="8">
        <f t="shared" ref="P121:P132" si="124">O121*J121</f>
        <v>3.3394809404909869E-3</v>
      </c>
      <c r="Q121" s="12">
        <f t="shared" ref="Q121:Q132" si="125">P121*$B$123</f>
        <v>1.1020287103620256E-3</v>
      </c>
      <c r="R121" s="8">
        <f t="shared" ref="R121:R132" si="126">L121*$B$123</f>
        <v>9.3951000000000007E-2</v>
      </c>
      <c r="S121" s="13">
        <f t="shared" ref="S121:S132" si="127">Q121/R121</f>
        <v>1.1729824167513125E-2</v>
      </c>
      <c r="T121" s="2">
        <f t="shared" ref="T121:T132" si="128">$B$122/100</f>
        <v>0.01</v>
      </c>
      <c r="U121" s="14">
        <f t="shared" ref="U121:U132" si="129">S121*T121</f>
        <v>1.1729824167513124E-4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5.6072982416751314E-3</v>
      </c>
      <c r="AU121" s="8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-7.2199068034516101</v>
      </c>
      <c r="E122" s="9">
        <f t="shared" ref="E122:E133" si="139">D121</f>
        <v>-3</v>
      </c>
      <c r="F122" s="7" t="s">
        <v>83</v>
      </c>
      <c r="G122" s="1">
        <v>2</v>
      </c>
      <c r="H122" s="8">
        <f t="shared" si="119"/>
        <v>-7.2199068034516101</v>
      </c>
      <c r="I122" s="8">
        <f t="shared" si="120"/>
        <v>265.93009319654834</v>
      </c>
      <c r="J122" s="8">
        <f t="shared" si="121"/>
        <v>6.6206949464941668E-3</v>
      </c>
      <c r="K122" s="8">
        <f t="shared" si="122"/>
        <v>28.47</v>
      </c>
      <c r="L122" s="8">
        <f t="shared" si="123"/>
        <v>0.28470000000000001</v>
      </c>
      <c r="M122" s="1" t="s">
        <v>83</v>
      </c>
      <c r="O122" s="8">
        <f t="shared" ref="O122:O132" si="140">L122+O121-P121-N122</f>
        <v>0.56606051905950905</v>
      </c>
      <c r="P122" s="8">
        <f t="shared" si="124"/>
        <v>3.7477140179471564E-3</v>
      </c>
      <c r="Q122" s="12">
        <f t="shared" si="125"/>
        <v>1.2367456259225616E-3</v>
      </c>
      <c r="R122" s="8">
        <f t="shared" si="126"/>
        <v>9.3951000000000007E-2</v>
      </c>
      <c r="S122" s="13">
        <f t="shared" si="127"/>
        <v>1.3163730305399215E-2</v>
      </c>
      <c r="T122" s="2">
        <f t="shared" si="128"/>
        <v>0.01</v>
      </c>
      <c r="U122" s="14">
        <f t="shared" si="129"/>
        <v>1.3163730305399215E-4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5.6216373030539921E-3</v>
      </c>
      <c r="AU122" s="8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-10.1451981843214</v>
      </c>
      <c r="E123" s="9">
        <f t="shared" si="139"/>
        <v>-7.2199068034516101</v>
      </c>
      <c r="F123" s="7" t="s">
        <v>83</v>
      </c>
      <c r="G123" s="1">
        <v>3</v>
      </c>
      <c r="H123" s="8">
        <f t="shared" si="119"/>
        <v>-10.1451981843214</v>
      </c>
      <c r="I123" s="8">
        <f t="shared" si="120"/>
        <v>263.0048018156786</v>
      </c>
      <c r="J123" s="8">
        <f t="shared" si="121"/>
        <v>4.4059559174216209E-3</v>
      </c>
      <c r="K123" s="8">
        <f t="shared" si="122"/>
        <v>28.47</v>
      </c>
      <c r="L123" s="8">
        <f t="shared" si="123"/>
        <v>0.28470000000000001</v>
      </c>
      <c r="M123" s="1" t="s">
        <v>83</v>
      </c>
      <c r="O123" s="8">
        <f t="shared" si="140"/>
        <v>0.84701280504156196</v>
      </c>
      <c r="P123" s="8">
        <f t="shared" si="124"/>
        <v>3.7319010805047558E-3</v>
      </c>
      <c r="Q123" s="12">
        <f t="shared" si="125"/>
        <v>1.2315273565665695E-3</v>
      </c>
      <c r="R123" s="8">
        <f t="shared" si="126"/>
        <v>9.3951000000000007E-2</v>
      </c>
      <c r="S123" s="13">
        <f t="shared" si="127"/>
        <v>1.310818784862928E-2</v>
      </c>
      <c r="T123" s="2">
        <f t="shared" si="128"/>
        <v>0.01</v>
      </c>
      <c r="U123" s="14">
        <f t="shared" si="129"/>
        <v>1.3108187848629281E-4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5.6210818784862933E-3</v>
      </c>
      <c r="AU123" s="8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7">
        <v>-2.8718925021612902</v>
      </c>
      <c r="E124" s="9">
        <f t="shared" si="139"/>
        <v>-10.1451981843214</v>
      </c>
      <c r="F124" s="7" t="s">
        <v>83</v>
      </c>
      <c r="G124" s="1">
        <v>4</v>
      </c>
      <c r="H124" s="8">
        <f t="shared" si="119"/>
        <v>-2.8718925021612902</v>
      </c>
      <c r="I124" s="8">
        <f t="shared" si="120"/>
        <v>270.27810749783868</v>
      </c>
      <c r="J124" s="8">
        <f t="shared" si="121"/>
        <v>1.193193094139863E-2</v>
      </c>
      <c r="K124" s="8">
        <f t="shared" si="122"/>
        <v>28.47</v>
      </c>
      <c r="L124" s="8">
        <f t="shared" si="123"/>
        <v>0.28470000000000001</v>
      </c>
      <c r="M124" s="1" t="s">
        <v>83</v>
      </c>
      <c r="O124" s="8">
        <f t="shared" si="140"/>
        <v>1.1279809039610571</v>
      </c>
      <c r="P124" s="8">
        <f t="shared" si="124"/>
        <v>1.3458990249279733E-2</v>
      </c>
      <c r="Q124" s="12">
        <f t="shared" si="125"/>
        <v>4.441466782262312E-3</v>
      </c>
      <c r="R124" s="8">
        <f t="shared" si="126"/>
        <v>9.3951000000000007E-2</v>
      </c>
      <c r="S124" s="13">
        <f t="shared" si="127"/>
        <v>4.7274289600561056E-2</v>
      </c>
      <c r="T124" s="2">
        <f t="shared" si="128"/>
        <v>0.01</v>
      </c>
      <c r="U124" s="14">
        <f t="shared" si="129"/>
        <v>4.7274289600561059E-4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5.9627428960056109E-3</v>
      </c>
      <c r="AU124" s="8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7">
        <v>5.0381736179666703</v>
      </c>
      <c r="E125" s="9">
        <f t="shared" si="139"/>
        <v>-2.8718925021612902</v>
      </c>
      <c r="F125" s="7" t="s">
        <v>83</v>
      </c>
      <c r="G125" s="1">
        <v>5</v>
      </c>
      <c r="H125" s="8">
        <f t="shared" si="119"/>
        <v>5.0381736179666703</v>
      </c>
      <c r="I125" s="8">
        <f t="shared" si="120"/>
        <v>278.18817361796664</v>
      </c>
      <c r="J125" s="8">
        <f t="shared" si="121"/>
        <v>3.3233662744052483E-2</v>
      </c>
      <c r="K125" s="8">
        <f t="shared" si="122"/>
        <v>28.47</v>
      </c>
      <c r="L125" s="8">
        <f t="shared" si="123"/>
        <v>0.28470000000000001</v>
      </c>
      <c r="M125" s="1" t="s">
        <v>85</v>
      </c>
      <c r="N125" s="8">
        <f>(O124-P124)*$C$21/100</f>
        <v>1.0587958180261885</v>
      </c>
      <c r="O125" s="8">
        <f t="shared" si="140"/>
        <v>0.3404260956855889</v>
      </c>
      <c r="P125" s="8">
        <f t="shared" si="124"/>
        <v>1.1313606053289401E-2</v>
      </c>
      <c r="Q125" s="12">
        <f t="shared" si="125"/>
        <v>3.7334899975855025E-3</v>
      </c>
      <c r="R125" s="8">
        <f t="shared" si="126"/>
        <v>9.3951000000000007E-2</v>
      </c>
      <c r="S125" s="13">
        <f t="shared" si="127"/>
        <v>3.9738693548610468E-2</v>
      </c>
      <c r="T125" s="2">
        <f t="shared" si="128"/>
        <v>0.01</v>
      </c>
      <c r="U125" s="14">
        <f t="shared" si="129"/>
        <v>3.9738693548610471E-4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5.8873869354861049E-3</v>
      </c>
      <c r="AU125" s="8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7">
        <v>7.6798312079354796</v>
      </c>
      <c r="E126" s="9">
        <f t="shared" si="139"/>
        <v>5.0381736179666703</v>
      </c>
      <c r="F126" s="7" t="s">
        <v>85</v>
      </c>
      <c r="G126" s="1">
        <v>6</v>
      </c>
      <c r="H126" s="8">
        <f t="shared" si="119"/>
        <v>7.6798312079354796</v>
      </c>
      <c r="I126" s="8">
        <f t="shared" si="120"/>
        <v>280.82983120793546</v>
      </c>
      <c r="J126" s="8">
        <f t="shared" si="121"/>
        <v>4.6191769247569549E-2</v>
      </c>
      <c r="K126" s="8">
        <f t="shared" si="122"/>
        <v>28.47</v>
      </c>
      <c r="L126" s="8">
        <f t="shared" si="123"/>
        <v>0.28470000000000001</v>
      </c>
      <c r="M126" s="1" t="s">
        <v>83</v>
      </c>
      <c r="O126" s="8">
        <f t="shared" si="140"/>
        <v>0.61381248963229951</v>
      </c>
      <c r="P126" s="8">
        <f t="shared" si="124"/>
        <v>2.8353084882371354E-2</v>
      </c>
      <c r="Q126" s="12">
        <f t="shared" si="125"/>
        <v>9.3565180111825474E-3</v>
      </c>
      <c r="R126" s="8">
        <f t="shared" si="126"/>
        <v>9.3951000000000007E-2</v>
      </c>
      <c r="S126" s="13">
        <f t="shared" si="127"/>
        <v>9.9589339242611014E-2</v>
      </c>
      <c r="T126" s="2">
        <f t="shared" si="128"/>
        <v>0.01</v>
      </c>
      <c r="U126" s="14">
        <f t="shared" si="129"/>
        <v>9.9589339242611014E-4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6.4858933924261102E-3</v>
      </c>
      <c r="AU126" s="8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7">
        <v>13.966030124</v>
      </c>
      <c r="E127" s="9">
        <f t="shared" si="139"/>
        <v>7.6798312079354796</v>
      </c>
      <c r="F127" s="7" t="s">
        <v>83</v>
      </c>
      <c r="G127" s="1">
        <v>7</v>
      </c>
      <c r="H127" s="8">
        <f t="shared" si="119"/>
        <v>13.966030124</v>
      </c>
      <c r="I127" s="8">
        <f t="shared" si="120"/>
        <v>287.11603012399996</v>
      </c>
      <c r="J127" s="8">
        <f t="shared" si="121"/>
        <v>9.868263477446354E-2</v>
      </c>
      <c r="K127" s="8">
        <f t="shared" si="122"/>
        <v>28.47</v>
      </c>
      <c r="L127" s="8">
        <f t="shared" si="123"/>
        <v>0.28470000000000001</v>
      </c>
      <c r="M127" s="1" t="s">
        <v>83</v>
      </c>
      <c r="O127" s="8">
        <f t="shared" si="140"/>
        <v>0.87015940474992826</v>
      </c>
      <c r="P127" s="8">
        <f t="shared" si="124"/>
        <v>8.5869622734501772E-2</v>
      </c>
      <c r="Q127" s="12">
        <f t="shared" si="125"/>
        <v>2.8336975502385585E-2</v>
      </c>
      <c r="R127" s="8">
        <f t="shared" si="126"/>
        <v>9.3951000000000007E-2</v>
      </c>
      <c r="S127" s="13">
        <f t="shared" si="127"/>
        <v>0.3016144107288436</v>
      </c>
      <c r="T127" s="2">
        <f t="shared" si="128"/>
        <v>0.01</v>
      </c>
      <c r="U127" s="14">
        <f t="shared" si="129"/>
        <v>3.0161441072884361E-3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1E-3</v>
      </c>
      <c r="AF127" s="2">
        <v>0.49</v>
      </c>
      <c r="AG127" s="14">
        <f t="shared" si="130"/>
        <v>4.8999999999999998E-4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0.01</v>
      </c>
      <c r="AR127" s="2">
        <v>0.5</v>
      </c>
      <c r="AS127" s="2">
        <f t="shared" si="131"/>
        <v>5.0000000000000001E-3</v>
      </c>
      <c r="AT127" s="1">
        <f t="shared" si="132"/>
        <v>8.5061441072884353E-3</v>
      </c>
      <c r="AU127" s="8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7">
        <v>15.883503500645199</v>
      </c>
      <c r="E128" s="9">
        <f t="shared" si="139"/>
        <v>13.966030124</v>
      </c>
      <c r="F128" s="7" t="s">
        <v>83</v>
      </c>
      <c r="G128" s="1">
        <v>8</v>
      </c>
      <c r="H128" s="8">
        <f t="shared" si="119"/>
        <v>15.883503500645199</v>
      </c>
      <c r="I128" s="8">
        <f t="shared" si="120"/>
        <v>289.03350350064517</v>
      </c>
      <c r="J128" s="8">
        <f t="shared" si="121"/>
        <v>0.12357974980736315</v>
      </c>
      <c r="K128" s="8">
        <f t="shared" si="122"/>
        <v>28.47</v>
      </c>
      <c r="L128" s="8">
        <f t="shared" si="123"/>
        <v>0.28470000000000001</v>
      </c>
      <c r="M128" s="1" t="s">
        <v>83</v>
      </c>
      <c r="O128" s="8">
        <f t="shared" si="140"/>
        <v>1.0689897820154266</v>
      </c>
      <c r="P128" s="8">
        <f t="shared" si="124"/>
        <v>0.13210548980809408</v>
      </c>
      <c r="Q128" s="12">
        <f t="shared" si="125"/>
        <v>4.3594811636671046E-2</v>
      </c>
      <c r="R128" s="8">
        <f t="shared" si="126"/>
        <v>9.3951000000000007E-2</v>
      </c>
      <c r="S128" s="13">
        <f t="shared" si="127"/>
        <v>0.46401647280679337</v>
      </c>
      <c r="T128" s="2">
        <f t="shared" si="128"/>
        <v>0.01</v>
      </c>
      <c r="U128" s="14">
        <f t="shared" si="129"/>
        <v>4.6401647280679336E-3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1E-3</v>
      </c>
      <c r="AF128" s="2">
        <v>0.49</v>
      </c>
      <c r="AG128" s="14">
        <f t="shared" si="130"/>
        <v>4.8999999999999998E-4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0.01</v>
      </c>
      <c r="AR128" s="2">
        <v>0.5</v>
      </c>
      <c r="AS128" s="2">
        <f t="shared" si="131"/>
        <v>5.0000000000000001E-3</v>
      </c>
      <c r="AT128" s="1">
        <f t="shared" si="132"/>
        <v>1.0130164728067933E-2</v>
      </c>
      <c r="AU128" s="8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7">
        <v>13.4210359266774</v>
      </c>
      <c r="E129" s="9">
        <f t="shared" si="139"/>
        <v>15.883503500645199</v>
      </c>
      <c r="F129" s="7" t="s">
        <v>83</v>
      </c>
      <c r="G129" s="1">
        <v>9</v>
      </c>
      <c r="H129" s="8">
        <f t="shared" si="119"/>
        <v>13.4210359266774</v>
      </c>
      <c r="I129" s="8">
        <f t="shared" si="120"/>
        <v>286.57103592667738</v>
      </c>
      <c r="J129" s="8">
        <f t="shared" si="121"/>
        <v>9.2519108362317373E-2</v>
      </c>
      <c r="K129" s="8">
        <f t="shared" si="122"/>
        <v>28.47</v>
      </c>
      <c r="L129" s="8">
        <f t="shared" si="123"/>
        <v>0.28470000000000001</v>
      </c>
      <c r="M129" s="1" t="s">
        <v>83</v>
      </c>
      <c r="O129" s="8">
        <f t="shared" si="140"/>
        <v>1.2215842922073326</v>
      </c>
      <c r="P129" s="8">
        <f t="shared" si="124"/>
        <v>0.11301988950443496</v>
      </c>
      <c r="Q129" s="12">
        <f t="shared" si="125"/>
        <v>3.7296563536463538E-2</v>
      </c>
      <c r="R129" s="8">
        <f t="shared" si="126"/>
        <v>9.3951000000000007E-2</v>
      </c>
      <c r="S129" s="13">
        <f t="shared" si="127"/>
        <v>0.39697888831905498</v>
      </c>
      <c r="T129" s="2">
        <f t="shared" si="128"/>
        <v>0.01</v>
      </c>
      <c r="U129" s="14">
        <f t="shared" si="129"/>
        <v>3.9697888831905495E-3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1E-3</v>
      </c>
      <c r="AF129" s="2">
        <v>0.49</v>
      </c>
      <c r="AG129" s="14">
        <f t="shared" si="130"/>
        <v>4.8999999999999998E-4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0.01</v>
      </c>
      <c r="AR129" s="2">
        <v>0.5</v>
      </c>
      <c r="AS129" s="2">
        <f t="shared" si="131"/>
        <v>5.0000000000000001E-3</v>
      </c>
      <c r="AT129" s="1">
        <f t="shared" si="132"/>
        <v>9.4597888831905487E-3</v>
      </c>
      <c r="AU129" s="8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7">
        <v>10.232710754933301</v>
      </c>
      <c r="E130" s="9">
        <f t="shared" si="139"/>
        <v>13.4210359266774</v>
      </c>
      <c r="F130" s="7" t="s">
        <v>83</v>
      </c>
      <c r="G130" s="1">
        <v>10</v>
      </c>
      <c r="H130" s="8">
        <f t="shared" si="119"/>
        <v>10.232710754933301</v>
      </c>
      <c r="I130" s="8">
        <f t="shared" si="120"/>
        <v>283.38271075493327</v>
      </c>
      <c r="J130" s="8">
        <f t="shared" si="121"/>
        <v>6.3126647672395619E-2</v>
      </c>
      <c r="K130" s="8">
        <f t="shared" si="122"/>
        <v>28.47</v>
      </c>
      <c r="L130" s="8">
        <f t="shared" si="123"/>
        <v>0.28470000000000001</v>
      </c>
      <c r="M130" s="1" t="s">
        <v>83</v>
      </c>
      <c r="O130" s="8">
        <f t="shared" si="140"/>
        <v>1.3932644027028975</v>
      </c>
      <c r="P130" s="8">
        <f t="shared" si="124"/>
        <v>8.7952111063916538E-2</v>
      </c>
      <c r="Q130" s="12">
        <f t="shared" si="125"/>
        <v>2.902419665109246E-2</v>
      </c>
      <c r="R130" s="8">
        <f t="shared" si="126"/>
        <v>9.3951000000000007E-2</v>
      </c>
      <c r="S130" s="13">
        <f t="shared" si="127"/>
        <v>0.30892908698249577</v>
      </c>
      <c r="T130" s="2">
        <f t="shared" si="128"/>
        <v>0.01</v>
      </c>
      <c r="U130" s="14">
        <f t="shared" si="129"/>
        <v>3.0892908698249579E-3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 t="shared" si="130"/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 t="shared" si="131"/>
        <v>5.0000000000000001E-3</v>
      </c>
      <c r="AT130" s="1">
        <f t="shared" si="132"/>
        <v>8.5792908698249584E-3</v>
      </c>
      <c r="AU130" s="8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7">
        <v>4.5422687295161301</v>
      </c>
      <c r="E131" s="9">
        <f t="shared" si="139"/>
        <v>10.232710754933301</v>
      </c>
      <c r="F131" s="7" t="s">
        <v>83</v>
      </c>
      <c r="G131" s="1">
        <v>11</v>
      </c>
      <c r="H131" s="8">
        <f t="shared" si="119"/>
        <v>4.5422687295161301</v>
      </c>
      <c r="I131" s="8">
        <f t="shared" si="120"/>
        <v>277.69226872951612</v>
      </c>
      <c r="J131" s="8">
        <f t="shared" si="121"/>
        <v>3.1219994544519805E-2</v>
      </c>
      <c r="K131" s="8">
        <f t="shared" si="122"/>
        <v>28.47</v>
      </c>
      <c r="L131" s="8">
        <f t="shared" si="123"/>
        <v>0.28470000000000001</v>
      </c>
      <c r="M131" s="1" t="s">
        <v>85</v>
      </c>
      <c r="N131" s="8">
        <f>(O130-P130)*$C$21/100</f>
        <v>1.240046677057032</v>
      </c>
      <c r="O131" s="8">
        <f t="shared" si="140"/>
        <v>0.34996561458194897</v>
      </c>
      <c r="P131" s="8">
        <f t="shared" si="124"/>
        <v>1.0925924578017967E-2</v>
      </c>
      <c r="Q131" s="12">
        <f t="shared" si="125"/>
        <v>3.6055551107459292E-3</v>
      </c>
      <c r="R131" s="8">
        <f t="shared" si="126"/>
        <v>9.3951000000000007E-2</v>
      </c>
      <c r="S131" s="13">
        <f t="shared" si="127"/>
        <v>3.8376974281763142E-2</v>
      </c>
      <c r="T131" s="2">
        <f t="shared" si="128"/>
        <v>0.01</v>
      </c>
      <c r="U131" s="14">
        <f t="shared" si="129"/>
        <v>3.8376974281763141E-4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5.8737697428176312E-3</v>
      </c>
      <c r="AU131" s="8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7">
        <v>2.0733506390666698</v>
      </c>
      <c r="E132" s="9">
        <f t="shared" si="139"/>
        <v>4.5422687295161301</v>
      </c>
      <c r="F132" s="7" t="s">
        <v>85</v>
      </c>
      <c r="G132" s="1">
        <v>12</v>
      </c>
      <c r="H132" s="8">
        <f t="shared" si="119"/>
        <v>2.0733506390666698</v>
      </c>
      <c r="I132" s="8">
        <f t="shared" si="120"/>
        <v>275.22335063906667</v>
      </c>
      <c r="J132" s="8">
        <f t="shared" si="121"/>
        <v>2.2794529039103579E-2</v>
      </c>
      <c r="K132" s="8">
        <f t="shared" si="122"/>
        <v>28.47</v>
      </c>
      <c r="L132" s="8">
        <f t="shared" si="123"/>
        <v>0.28470000000000001</v>
      </c>
      <c r="M132" s="1" t="s">
        <v>83</v>
      </c>
      <c r="O132" s="8">
        <f t="shared" si="140"/>
        <v>0.62373969000393092</v>
      </c>
      <c r="P132" s="8">
        <f t="shared" si="124"/>
        <v>1.4217852476636067E-2</v>
      </c>
      <c r="Q132" s="12">
        <f t="shared" si="125"/>
        <v>4.6918913172899019E-3</v>
      </c>
      <c r="R132" s="8">
        <f t="shared" si="126"/>
        <v>9.3951000000000007E-2</v>
      </c>
      <c r="S132" s="13">
        <f t="shared" si="127"/>
        <v>4.9939769851197982E-2</v>
      </c>
      <c r="T132" s="2">
        <f t="shared" si="128"/>
        <v>0.01</v>
      </c>
      <c r="U132" s="14">
        <f t="shared" si="129"/>
        <v>4.9939769851197987E-4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5.9893976985119796E-3</v>
      </c>
      <c r="AU132" s="8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3">
      <c r="C133" s="7">
        <v>12</v>
      </c>
      <c r="D133" s="10">
        <v>-2.3066070033871</v>
      </c>
      <c r="E133" s="9">
        <f t="shared" si="139"/>
        <v>2.0733506390666698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-3</v>
      </c>
      <c r="E136" s="7"/>
      <c r="F136" s="7"/>
      <c r="G136" s="1">
        <v>1</v>
      </c>
      <c r="H136" s="8">
        <f t="shared" ref="H136:H147" si="141">E137</f>
        <v>-3</v>
      </c>
      <c r="I136" s="8">
        <f t="shared" ref="I136:I147" si="142">H136+273.15</f>
        <v>270.14999999999998</v>
      </c>
      <c r="J136" s="8">
        <f t="shared" ref="J136:J147" si="143">EXP(($C$15*(I136-$C$13))/($C$16*I136*$C$13))</f>
        <v>1.1729824167513125E-2</v>
      </c>
      <c r="K136" s="8">
        <f t="shared" ref="K136:K147" si="144">$B$136/12</f>
        <v>75.904791666666668</v>
      </c>
      <c r="L136" s="8">
        <f t="shared" ref="L136:L147" si="145">K136*$B$137/100</f>
        <v>0.75904791666666671</v>
      </c>
      <c r="M136" s="1" t="s">
        <v>83</v>
      </c>
      <c r="O136" s="8">
        <f>L136</f>
        <v>0.75904791666666671</v>
      </c>
      <c r="P136" s="8">
        <f t="shared" ref="P136:P147" si="146">O136*J136</f>
        <v>8.9034985972171552E-3</v>
      </c>
      <c r="Q136" s="12">
        <f t="shared" ref="Q136:Q147" si="147">P136*$B$138</f>
        <v>2.3149096352764603E-3</v>
      </c>
      <c r="R136" s="8">
        <f t="shared" ref="R136:R147" si="148">L136*$B$138</f>
        <v>0.19735245833333334</v>
      </c>
      <c r="S136" s="13">
        <f t="shared" ref="S136:S147" si="149">Q136/R136</f>
        <v>1.1729824167513125E-2</v>
      </c>
      <c r="T136" s="2">
        <f t="shared" ref="T136:T147" si="150">$B$137/100</f>
        <v>0.01</v>
      </c>
      <c r="U136" s="14">
        <f t="shared" ref="U136:U147" si="151">S136*T136</f>
        <v>1.1729824167513124E-4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5.6072982416751314E-3</v>
      </c>
      <c r="AU136" s="8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-7.2199068034516101</v>
      </c>
      <c r="E137" s="9">
        <f t="shared" ref="E137:E148" si="159">D136</f>
        <v>-3</v>
      </c>
      <c r="F137" s="7" t="s">
        <v>83</v>
      </c>
      <c r="G137" s="1">
        <v>2</v>
      </c>
      <c r="H137" s="8">
        <f t="shared" si="141"/>
        <v>-7.2199068034516101</v>
      </c>
      <c r="I137" s="8">
        <f t="shared" si="142"/>
        <v>265.93009319654834</v>
      </c>
      <c r="J137" s="8">
        <f t="shared" si="143"/>
        <v>6.6206949464941668E-3</v>
      </c>
      <c r="K137" s="8">
        <f t="shared" si="144"/>
        <v>75.904791666666668</v>
      </c>
      <c r="L137" s="8">
        <f t="shared" si="145"/>
        <v>0.75904791666666671</v>
      </c>
      <c r="M137" s="1" t="s">
        <v>83</v>
      </c>
      <c r="O137" s="8">
        <f t="shared" ref="O137:O147" si="160">L137+O136-P136-N137</f>
        <v>1.5091923347361162</v>
      </c>
      <c r="P137" s="8">
        <f t="shared" si="146"/>
        <v>9.9919020638751382E-3</v>
      </c>
      <c r="Q137" s="12">
        <f t="shared" si="147"/>
        <v>2.5978945366075361E-3</v>
      </c>
      <c r="R137" s="8">
        <f t="shared" si="148"/>
        <v>0.19735245833333334</v>
      </c>
      <c r="S137" s="13">
        <f t="shared" si="149"/>
        <v>1.3163730305399215E-2</v>
      </c>
      <c r="T137" s="2">
        <f t="shared" si="150"/>
        <v>0.01</v>
      </c>
      <c r="U137" s="14">
        <f t="shared" si="151"/>
        <v>1.3163730305399215E-4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5.6216373030539921E-3</v>
      </c>
      <c r="AU137" s="8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-10.1451981843214</v>
      </c>
      <c r="E138" s="9">
        <f t="shared" si="159"/>
        <v>-7.2199068034516101</v>
      </c>
      <c r="F138" s="7" t="s">
        <v>83</v>
      </c>
      <c r="G138" s="1">
        <v>3</v>
      </c>
      <c r="H138" s="8">
        <f t="shared" si="141"/>
        <v>-10.1451981843214</v>
      </c>
      <c r="I138" s="8">
        <f t="shared" si="142"/>
        <v>263.0048018156786</v>
      </c>
      <c r="J138" s="8">
        <f t="shared" si="143"/>
        <v>4.4059559174216209E-3</v>
      </c>
      <c r="K138" s="8">
        <f t="shared" si="144"/>
        <v>75.904791666666668</v>
      </c>
      <c r="L138" s="8">
        <f t="shared" si="145"/>
        <v>0.75904791666666671</v>
      </c>
      <c r="M138" s="1" t="s">
        <v>83</v>
      </c>
      <c r="O138" s="8">
        <f t="shared" si="160"/>
        <v>2.2582483493389081</v>
      </c>
      <c r="P138" s="8">
        <f t="shared" si="146"/>
        <v>9.94974267777737E-3</v>
      </c>
      <c r="Q138" s="12">
        <f t="shared" si="147"/>
        <v>2.5869330962221162E-3</v>
      </c>
      <c r="R138" s="8">
        <f t="shared" si="148"/>
        <v>0.19735245833333334</v>
      </c>
      <c r="S138" s="13">
        <f t="shared" si="149"/>
        <v>1.310818784862928E-2</v>
      </c>
      <c r="T138" s="2">
        <f t="shared" si="150"/>
        <v>0.01</v>
      </c>
      <c r="U138" s="14">
        <f t="shared" si="151"/>
        <v>1.3108187848629281E-4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5.6210818784862933E-3</v>
      </c>
      <c r="AU138" s="8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7">
        <v>-2.8718925021612902</v>
      </c>
      <c r="E139" s="9">
        <f t="shared" si="159"/>
        <v>-10.1451981843214</v>
      </c>
      <c r="F139" s="7" t="s">
        <v>83</v>
      </c>
      <c r="G139" s="1">
        <v>4</v>
      </c>
      <c r="H139" s="8">
        <f t="shared" si="141"/>
        <v>-2.8718925021612902</v>
      </c>
      <c r="I139" s="8">
        <f t="shared" si="142"/>
        <v>270.27810749783868</v>
      </c>
      <c r="J139" s="8">
        <f t="shared" si="143"/>
        <v>1.193193094139863E-2</v>
      </c>
      <c r="K139" s="8">
        <f t="shared" si="144"/>
        <v>75.904791666666668</v>
      </c>
      <c r="L139" s="8">
        <f t="shared" si="145"/>
        <v>0.75904791666666671</v>
      </c>
      <c r="M139" s="1" t="s">
        <v>83</v>
      </c>
      <c r="O139" s="8">
        <f t="shared" si="160"/>
        <v>3.0073465233277976</v>
      </c>
      <c r="P139" s="8">
        <f t="shared" si="146"/>
        <v>3.5883451033202542E-2</v>
      </c>
      <c r="Q139" s="12">
        <f t="shared" si="147"/>
        <v>9.3296972686326609E-3</v>
      </c>
      <c r="R139" s="8">
        <f t="shared" si="148"/>
        <v>0.19735245833333334</v>
      </c>
      <c r="S139" s="13">
        <f t="shared" si="149"/>
        <v>4.7274289600561063E-2</v>
      </c>
      <c r="T139" s="2">
        <f t="shared" si="150"/>
        <v>0.01</v>
      </c>
      <c r="U139" s="14">
        <f t="shared" si="151"/>
        <v>4.7274289600561064E-4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5.9627428960056109E-3</v>
      </c>
      <c r="AU139" s="8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7">
        <v>5.0381736179666703</v>
      </c>
      <c r="E140" s="9">
        <f t="shared" si="159"/>
        <v>-2.8718925021612902</v>
      </c>
      <c r="F140" s="7" t="s">
        <v>83</v>
      </c>
      <c r="G140" s="1">
        <v>5</v>
      </c>
      <c r="H140" s="8">
        <f t="shared" si="141"/>
        <v>5.0381736179666703</v>
      </c>
      <c r="I140" s="8">
        <f t="shared" si="142"/>
        <v>278.18817361796664</v>
      </c>
      <c r="J140" s="8">
        <f t="shared" si="143"/>
        <v>3.3233662744052483E-2</v>
      </c>
      <c r="K140" s="8">
        <f t="shared" si="144"/>
        <v>75.904791666666668</v>
      </c>
      <c r="L140" s="8">
        <f t="shared" si="145"/>
        <v>0.75904791666666671</v>
      </c>
      <c r="M140" s="1" t="s">
        <v>85</v>
      </c>
      <c r="N140" s="8">
        <f>(O139-P139)*$C$24/100</f>
        <v>0</v>
      </c>
      <c r="O140" s="8">
        <f t="shared" si="160"/>
        <v>3.730510988961262</v>
      </c>
      <c r="P140" s="8">
        <f t="shared" si="146"/>
        <v>0.12397854407012028</v>
      </c>
      <c r="Q140" s="12">
        <f t="shared" si="147"/>
        <v>3.2234421458231272E-2</v>
      </c>
      <c r="R140" s="8">
        <f t="shared" si="148"/>
        <v>0.19735245833333334</v>
      </c>
      <c r="S140" s="13">
        <f t="shared" si="149"/>
        <v>0.16333427883521223</v>
      </c>
      <c r="T140" s="2">
        <f t="shared" si="150"/>
        <v>0.01</v>
      </c>
      <c r="U140" s="14">
        <f t="shared" si="151"/>
        <v>1.6333427883521224E-3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7.1233427883521227E-3</v>
      </c>
      <c r="AU140" s="8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7">
        <v>7.6798312079354796</v>
      </c>
      <c r="E141" s="9">
        <f t="shared" si="159"/>
        <v>5.0381736179666703</v>
      </c>
      <c r="F141" s="7" t="s">
        <v>85</v>
      </c>
      <c r="G141" s="1">
        <v>6</v>
      </c>
      <c r="H141" s="8">
        <f t="shared" si="141"/>
        <v>7.6798312079354796</v>
      </c>
      <c r="I141" s="8">
        <f t="shared" si="142"/>
        <v>280.82983120793546</v>
      </c>
      <c r="J141" s="8">
        <f t="shared" si="143"/>
        <v>4.6191769247569549E-2</v>
      </c>
      <c r="K141" s="8">
        <f t="shared" si="144"/>
        <v>75.904791666666668</v>
      </c>
      <c r="L141" s="8">
        <f t="shared" si="145"/>
        <v>0.75904791666666671</v>
      </c>
      <c r="M141" s="1" t="s">
        <v>83</v>
      </c>
      <c r="O141" s="8">
        <f t="shared" si="160"/>
        <v>4.3655803615578082</v>
      </c>
      <c r="P141" s="8">
        <f t="shared" si="146"/>
        <v>0.20165388069279952</v>
      </c>
      <c r="Q141" s="12">
        <f t="shared" si="147"/>
        <v>5.2430008980127875E-2</v>
      </c>
      <c r="R141" s="8">
        <f t="shared" si="148"/>
        <v>0.19735245833333334</v>
      </c>
      <c r="S141" s="13">
        <f t="shared" si="149"/>
        <v>0.26566686537834888</v>
      </c>
      <c r="T141" s="2">
        <f t="shared" si="150"/>
        <v>0.01</v>
      </c>
      <c r="U141" s="14">
        <f t="shared" si="151"/>
        <v>2.6566686537834888E-3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8.1466686537834884E-3</v>
      </c>
      <c r="AU141" s="8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7">
        <v>13.966030124</v>
      </c>
      <c r="E142" s="9">
        <f t="shared" si="159"/>
        <v>7.6798312079354796</v>
      </c>
      <c r="F142" s="7" t="s">
        <v>83</v>
      </c>
      <c r="G142" s="1">
        <v>7</v>
      </c>
      <c r="H142" s="8">
        <f t="shared" si="141"/>
        <v>13.966030124</v>
      </c>
      <c r="I142" s="8">
        <f t="shared" si="142"/>
        <v>287.11603012399996</v>
      </c>
      <c r="J142" s="8">
        <f t="shared" si="143"/>
        <v>9.868263477446354E-2</v>
      </c>
      <c r="K142" s="8">
        <f t="shared" si="144"/>
        <v>75.904791666666668</v>
      </c>
      <c r="L142" s="8">
        <f t="shared" si="145"/>
        <v>0.75904791666666671</v>
      </c>
      <c r="M142" s="1" t="s">
        <v>83</v>
      </c>
      <c r="O142" s="8">
        <f t="shared" si="160"/>
        <v>4.9229743975316751</v>
      </c>
      <c r="P142" s="8">
        <f t="shared" si="146"/>
        <v>0.48581208447565299</v>
      </c>
      <c r="Q142" s="12">
        <f t="shared" si="147"/>
        <v>0.12631114196366977</v>
      </c>
      <c r="R142" s="8">
        <f t="shared" si="148"/>
        <v>0.19735245833333334</v>
      </c>
      <c r="S142" s="13">
        <f t="shared" si="149"/>
        <v>0.64002821667580667</v>
      </c>
      <c r="T142" s="2">
        <f t="shared" si="150"/>
        <v>0.01</v>
      </c>
      <c r="U142" s="14">
        <f t="shared" si="151"/>
        <v>6.4002821667580668E-3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1E-3</v>
      </c>
      <c r="AF142" s="2">
        <v>0.49</v>
      </c>
      <c r="AG142" s="14">
        <f t="shared" si="152"/>
        <v>4.8999999999999998E-4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0.01</v>
      </c>
      <c r="AR142" s="2">
        <v>0.5</v>
      </c>
      <c r="AS142" s="2">
        <f t="shared" si="153"/>
        <v>5.0000000000000001E-3</v>
      </c>
      <c r="AT142" s="1">
        <f t="shared" si="154"/>
        <v>1.1890282166758068E-2</v>
      </c>
      <c r="AU142" s="8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7">
        <v>15.883503500645199</v>
      </c>
      <c r="E143" s="9">
        <f t="shared" si="159"/>
        <v>13.966030124</v>
      </c>
      <c r="F143" s="7" t="s">
        <v>83</v>
      </c>
      <c r="G143" s="1">
        <v>8</v>
      </c>
      <c r="H143" s="8">
        <f t="shared" si="141"/>
        <v>15.883503500645199</v>
      </c>
      <c r="I143" s="8">
        <f t="shared" si="142"/>
        <v>289.03350350064517</v>
      </c>
      <c r="J143" s="8">
        <f t="shared" si="143"/>
        <v>0.12357974980736315</v>
      </c>
      <c r="K143" s="8">
        <f t="shared" si="144"/>
        <v>75.904791666666668</v>
      </c>
      <c r="L143" s="8">
        <f t="shared" si="145"/>
        <v>0.75904791666666671</v>
      </c>
      <c r="M143" s="1" t="s">
        <v>83</v>
      </c>
      <c r="O143" s="8">
        <f t="shared" si="160"/>
        <v>5.1962102297226886</v>
      </c>
      <c r="P143" s="8">
        <f t="shared" si="146"/>
        <v>0.6421463601355909</v>
      </c>
      <c r="Q143" s="12">
        <f t="shared" si="147"/>
        <v>0.16695805363525365</v>
      </c>
      <c r="R143" s="8">
        <f t="shared" si="148"/>
        <v>0.19735245833333334</v>
      </c>
      <c r="S143" s="13">
        <f t="shared" si="149"/>
        <v>0.84598922681397382</v>
      </c>
      <c r="T143" s="2">
        <f t="shared" si="150"/>
        <v>0.01</v>
      </c>
      <c r="U143" s="14">
        <f t="shared" si="151"/>
        <v>8.459892268139738E-3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1E-3</v>
      </c>
      <c r="AF143" s="2">
        <v>0.49</v>
      </c>
      <c r="AG143" s="14">
        <f t="shared" si="152"/>
        <v>4.8999999999999998E-4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0.01</v>
      </c>
      <c r="AR143" s="2">
        <v>0.5</v>
      </c>
      <c r="AS143" s="2">
        <f t="shared" si="153"/>
        <v>5.0000000000000001E-3</v>
      </c>
      <c r="AT143" s="1">
        <f t="shared" si="154"/>
        <v>1.3949892268139738E-2</v>
      </c>
      <c r="AU143" s="8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7">
        <v>13.4210359266774</v>
      </c>
      <c r="E144" s="9">
        <f t="shared" si="159"/>
        <v>15.883503500645199</v>
      </c>
      <c r="F144" s="7" t="s">
        <v>83</v>
      </c>
      <c r="G144" s="1">
        <v>9</v>
      </c>
      <c r="H144" s="8">
        <f t="shared" si="141"/>
        <v>13.4210359266774</v>
      </c>
      <c r="I144" s="8">
        <f t="shared" si="142"/>
        <v>286.57103592667738</v>
      </c>
      <c r="J144" s="8">
        <f t="shared" si="143"/>
        <v>9.2519108362317373E-2</v>
      </c>
      <c r="K144" s="8">
        <f t="shared" si="144"/>
        <v>75.904791666666668</v>
      </c>
      <c r="L144" s="8">
        <f t="shared" si="145"/>
        <v>0.75904791666666671</v>
      </c>
      <c r="M144" s="1" t="s">
        <v>83</v>
      </c>
      <c r="O144" s="8">
        <f t="shared" si="160"/>
        <v>5.3131117862537645</v>
      </c>
      <c r="P144" s="8">
        <f t="shared" si="146"/>
        <v>0.49156436509351764</v>
      </c>
      <c r="Q144" s="12">
        <f t="shared" si="147"/>
        <v>0.1278067349243146</v>
      </c>
      <c r="R144" s="8">
        <f t="shared" si="148"/>
        <v>0.19735245833333334</v>
      </c>
      <c r="S144" s="13">
        <f t="shared" si="149"/>
        <v>0.64760650059116953</v>
      </c>
      <c r="T144" s="2">
        <f t="shared" si="150"/>
        <v>0.01</v>
      </c>
      <c r="U144" s="14">
        <f t="shared" si="151"/>
        <v>6.4760650059116952E-3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1E-3</v>
      </c>
      <c r="AF144" s="2">
        <v>0.49</v>
      </c>
      <c r="AG144" s="14">
        <f t="shared" si="152"/>
        <v>4.8999999999999998E-4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0.01</v>
      </c>
      <c r="AR144" s="2">
        <v>0.5</v>
      </c>
      <c r="AS144" s="2">
        <f t="shared" si="153"/>
        <v>5.0000000000000001E-3</v>
      </c>
      <c r="AT144" s="1">
        <f t="shared" si="154"/>
        <v>1.1966065005911696E-2</v>
      </c>
      <c r="AU144" s="8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7">
        <v>10.232710754933301</v>
      </c>
      <c r="E145" s="9">
        <f t="shared" si="159"/>
        <v>13.4210359266774</v>
      </c>
      <c r="F145" s="7" t="s">
        <v>83</v>
      </c>
      <c r="G145" s="1">
        <v>10</v>
      </c>
      <c r="H145" s="8">
        <f t="shared" si="141"/>
        <v>10.232710754933301</v>
      </c>
      <c r="I145" s="8">
        <f t="shared" si="142"/>
        <v>283.38271075493327</v>
      </c>
      <c r="J145" s="8">
        <f t="shared" si="143"/>
        <v>6.3126647672395619E-2</v>
      </c>
      <c r="K145" s="8">
        <f t="shared" si="144"/>
        <v>75.904791666666668</v>
      </c>
      <c r="L145" s="8">
        <f t="shared" si="145"/>
        <v>0.75904791666666671</v>
      </c>
      <c r="M145" s="1" t="s">
        <v>83</v>
      </c>
      <c r="O145" s="8">
        <f t="shared" si="160"/>
        <v>5.5805953378269137</v>
      </c>
      <c r="P145" s="8">
        <f t="shared" si="146"/>
        <v>0.35228427569321319</v>
      </c>
      <c r="Q145" s="12">
        <f t="shared" si="147"/>
        <v>9.1593911680235438E-2</v>
      </c>
      <c r="R145" s="8">
        <f t="shared" si="148"/>
        <v>0.19735245833333334</v>
      </c>
      <c r="S145" s="13">
        <f t="shared" si="149"/>
        <v>0.46411335563670042</v>
      </c>
      <c r="T145" s="2">
        <f t="shared" si="150"/>
        <v>0.01</v>
      </c>
      <c r="U145" s="14">
        <f t="shared" si="151"/>
        <v>4.6411335563670041E-3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 t="shared" si="152"/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 t="shared" si="153"/>
        <v>5.0000000000000001E-3</v>
      </c>
      <c r="AT145" s="1">
        <f t="shared" si="154"/>
        <v>1.0131133556367005E-2</v>
      </c>
      <c r="AU145" s="8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7">
        <v>4.5422687295161301</v>
      </c>
      <c r="E146" s="9">
        <f t="shared" si="159"/>
        <v>10.232710754933301</v>
      </c>
      <c r="F146" s="7" t="s">
        <v>83</v>
      </c>
      <c r="G146" s="1">
        <v>11</v>
      </c>
      <c r="H146" s="8">
        <f t="shared" si="141"/>
        <v>4.5422687295161301</v>
      </c>
      <c r="I146" s="8">
        <f t="shared" si="142"/>
        <v>277.69226872951612</v>
      </c>
      <c r="J146" s="8">
        <f t="shared" si="143"/>
        <v>3.1219994544519805E-2</v>
      </c>
      <c r="K146" s="8">
        <f t="shared" si="144"/>
        <v>75.904791666666668</v>
      </c>
      <c r="L146" s="8">
        <f t="shared" si="145"/>
        <v>0.75904791666666671</v>
      </c>
      <c r="M146" s="1" t="s">
        <v>85</v>
      </c>
      <c r="N146" s="8">
        <f>(O145-P145)*$C$24/100</f>
        <v>0</v>
      </c>
      <c r="O146" s="8">
        <f t="shared" si="160"/>
        <v>5.9873589788003674</v>
      </c>
      <c r="P146" s="8">
        <f t="shared" si="146"/>
        <v>0.18692531465422915</v>
      </c>
      <c r="Q146" s="12">
        <f t="shared" si="147"/>
        <v>4.8600581810099582E-2</v>
      </c>
      <c r="R146" s="8">
        <f t="shared" si="148"/>
        <v>0.19735245833333334</v>
      </c>
      <c r="S146" s="13">
        <f t="shared" si="149"/>
        <v>0.24626286503111078</v>
      </c>
      <c r="T146" s="2">
        <f t="shared" si="150"/>
        <v>0.01</v>
      </c>
      <c r="U146" s="14">
        <f t="shared" si="151"/>
        <v>2.462628650311108E-3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7.9526286503111068E-3</v>
      </c>
      <c r="AU146" s="8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7">
        <v>2.0733506390666698</v>
      </c>
      <c r="E147" s="9">
        <f t="shared" si="159"/>
        <v>4.5422687295161301</v>
      </c>
      <c r="F147" s="7" t="s">
        <v>85</v>
      </c>
      <c r="G147" s="1">
        <v>12</v>
      </c>
      <c r="H147" s="8">
        <f t="shared" si="141"/>
        <v>2.0733506390666698</v>
      </c>
      <c r="I147" s="8">
        <f t="shared" si="142"/>
        <v>275.22335063906667</v>
      </c>
      <c r="J147" s="8">
        <f t="shared" si="143"/>
        <v>2.2794529039103579E-2</v>
      </c>
      <c r="K147" s="8">
        <f t="shared" si="144"/>
        <v>75.904791666666668</v>
      </c>
      <c r="L147" s="8">
        <f t="shared" si="145"/>
        <v>0.75904791666666671</v>
      </c>
      <c r="M147" s="1" t="s">
        <v>83</v>
      </c>
      <c r="O147" s="8">
        <f t="shared" si="160"/>
        <v>6.5594815808128049</v>
      </c>
      <c r="P147" s="8">
        <f t="shared" si="146"/>
        <v>0.14952029337530254</v>
      </c>
      <c r="Q147" s="12">
        <f t="shared" si="147"/>
        <v>3.8875276277578662E-2</v>
      </c>
      <c r="R147" s="8">
        <f t="shared" si="148"/>
        <v>0.19735245833333334</v>
      </c>
      <c r="S147" s="13">
        <f t="shared" si="149"/>
        <v>0.19698399810108941</v>
      </c>
      <c r="T147" s="2">
        <f t="shared" si="150"/>
        <v>0.01</v>
      </c>
      <c r="U147" s="14">
        <f t="shared" si="151"/>
        <v>1.9698399810108942E-3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7.4598399810108943E-3</v>
      </c>
      <c r="AU147" s="8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3">
      <c r="C148" s="7">
        <v>12</v>
      </c>
      <c r="D148" s="10">
        <v>-2.3066070033871</v>
      </c>
      <c r="E148" s="9">
        <f t="shared" si="159"/>
        <v>2.0733506390666698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34</vt:i4>
      </vt:variant>
    </vt:vector>
  </HeadingPairs>
  <TitlesOfParts>
    <vt:vector size="34" baseType="lpstr">
      <vt:lpstr>Sheet1</vt:lpstr>
      <vt:lpstr>USA</vt:lpstr>
      <vt:lpstr>Iran</vt:lpstr>
      <vt:lpstr>Russia</vt:lpstr>
      <vt:lpstr>India</vt:lpstr>
      <vt:lpstr>Indonesia</vt:lpstr>
      <vt:lpstr>Brazil</vt:lpstr>
      <vt:lpstr>Austria</vt:lpstr>
      <vt:lpstr>Belgium</vt:lpstr>
      <vt:lpstr>Bulgaria</vt:lpstr>
      <vt:lpstr>Cyprus</vt:lpstr>
      <vt:lpstr>Czech</vt:lpstr>
      <vt:lpstr>Germany</vt:lpstr>
      <vt:lpstr>Denmark</vt:lpstr>
      <vt:lpstr>Spain</vt:lpstr>
      <vt:lpstr>Estonia</vt:lpstr>
      <vt:lpstr>Finland</vt:lpstr>
      <vt:lpstr>France</vt:lpstr>
      <vt:lpstr>Greece</vt:lpstr>
      <vt:lpstr>Croatia</vt:lpstr>
      <vt:lpstr>Hungary</vt:lpstr>
      <vt:lpstr>Ireland</vt:lpstr>
      <vt:lpstr>Italy</vt:lpstr>
      <vt:lpstr>Lithuania</vt:lpstr>
      <vt:lpstr>Luxembourg</vt:lpstr>
      <vt:lpstr>Latvia</vt:lpstr>
      <vt:lpstr>Malta</vt:lpstr>
      <vt:lpstr>Netherlands</vt:lpstr>
      <vt:lpstr>Poland</vt:lpstr>
      <vt:lpstr>Portugal</vt:lpstr>
      <vt:lpstr>Romania</vt:lpstr>
      <vt:lpstr>Slovakia</vt:lpstr>
      <vt:lpstr>Slovenia</vt:lpstr>
      <vt:lpstr>Sweden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Kow</cp:lastModifiedBy>
  <dcterms:created xsi:type="dcterms:W3CDTF">2022-08-28T10:18:00Z</dcterms:created>
  <dcterms:modified xsi:type="dcterms:W3CDTF">2023-02-17T12:43:51Z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E5CB9F350BCB4979B8E88C5644A5A3A7</vt:lpwstr>
  </property>
  <property fmtid="{D5CDD505-2E9C-101B-9397-08002B2CF9AE}" pid="3" name="KSOProductBuildVer">
    <vt:lpwstr>2052-11.1.0.12980</vt:lpwstr>
  </property>
</Properties>
</file>